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Ochrana před bleskem" sheetId="3" r:id="rId3"/>
    <sheet name="03 - Venkovní úpravy el.i..." sheetId="4" r:id="rId4"/>
    <sheet name="04 - střešní plášť" sheetId="5" r:id="rId5"/>
    <sheet name="05 - VRN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'01 - Stavební část'!$C$105:$K$898</definedName>
    <definedName name="_xlnm.Print_Area" localSheetId="1">'01 - Stavební část'!$C$4:$J$39,'01 - Stavební část'!$C$45:$J$87,'01 - Stavební část'!$C$93:$K$898</definedName>
    <definedName name="_xlnm._FilterDatabase" localSheetId="2" hidden="1">'02 - Ochrana před bleskem'!$C$78:$K$117</definedName>
    <definedName name="_xlnm.Print_Area" localSheetId="2">'02 - Ochrana před bleskem'!$C$4:$J$39,'02 - Ochrana před bleskem'!$C$45:$J$60,'02 - Ochrana před bleskem'!$C$66:$K$117</definedName>
    <definedName name="_xlnm._FilterDatabase" localSheetId="3" hidden="1">'03 - Venkovní úpravy el.i...'!$C$78:$K$111</definedName>
    <definedName name="_xlnm.Print_Area" localSheetId="3">'03 - Venkovní úpravy el.i...'!$C$4:$J$39,'03 - Venkovní úpravy el.i...'!$C$45:$J$60,'03 - Venkovní úpravy el.i...'!$C$66:$K$111</definedName>
    <definedName name="_xlnm._FilterDatabase" localSheetId="4" hidden="1">'04 - střešní plášť'!$C$78:$K$133</definedName>
    <definedName name="_xlnm.Print_Area" localSheetId="4">'04 - střešní plášť'!$C$4:$J$39,'04 - střešní plášť'!$C$45:$J$60,'04 - střešní plášť'!$C$66:$K$133</definedName>
    <definedName name="_xlnm._FilterDatabase" localSheetId="5" hidden="1">'05 - VRN'!$C$83:$K$113</definedName>
    <definedName name="_xlnm.Print_Area" localSheetId="5">'05 - VRN'!$C$4:$J$39,'05 - VRN'!$C$45:$J$65,'05 - VRN'!$C$71:$K$113</definedName>
    <definedName name="_xlnm.Print_Area" localSheetId="6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Stavební část'!$105:$105</definedName>
    <definedName name="_xlnm.Print_Titles" localSheetId="2">'02 - Ochrana před bleskem'!$78:$78</definedName>
    <definedName name="_xlnm.Print_Titles" localSheetId="3">'03 - Venkovní úpravy el.i...'!$78:$78</definedName>
    <definedName name="_xlnm.Print_Titles" localSheetId="4">'04 - střešní plášť'!$78:$78</definedName>
    <definedName name="_xlnm.Print_Titles" localSheetId="5">'05 - VRN'!$83:$83</definedName>
  </definedNames>
  <calcPr fullCalcOnLoad="1"/>
</workbook>
</file>

<file path=xl/sharedStrings.xml><?xml version="1.0" encoding="utf-8"?>
<sst xmlns="http://schemas.openxmlformats.org/spreadsheetml/2006/main" count="9910" uniqueCount="2028">
  <si>
    <t>Export Komplet</t>
  </si>
  <si>
    <t>VZ</t>
  </si>
  <si>
    <t>2.0</t>
  </si>
  <si>
    <t>ZAMOK</t>
  </si>
  <si>
    <t>False</t>
  </si>
  <si>
    <t>{479c745b-7673-487b-8b35-819e5c86766d}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</si>
  <si>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</si>
  <si>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</si>
  <si>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</si>
  <si>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</si>
  <si>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</si>
  <si>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</si>
  <si>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</si>
  <si>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</si>
  <si>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2018113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</si>
  <si>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</si>
  <si>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</si>
  <si>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Snížení energetické náročnosti obj. ŠD č.p. 355</t>
  </si>
  <si>
    <t>KSO:</t>
  </si>
  <si>
    <t/>
  </si>
  <si>
    <t>CC-CZ:</t>
  </si>
  <si>
    <t>Místo:</t>
  </si>
  <si>
    <t>Nový Bor</t>
  </si>
  <si>
    <t>Datum:</t>
  </si>
  <si>
    <t>13. 11. 2018</t>
  </si>
  <si>
    <t>Zadavatel:</t>
  </si>
  <si>
    <t>IČ:</t>
  </si>
  <si>
    <t>Město N. Bor</t>
  </si>
  <si>
    <t>DIČ:</t>
  </si>
  <si>
    <t>Uchazeč:</t>
  </si>
  <si>
    <t>Vyplň údaj</t>
  </si>
  <si>
    <t>Projektant:</t>
  </si>
  <si>
    <t>R. Voce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</si>
  <si>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</si>
  <si>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</si>
  <si>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</si>
  <si>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</si>
  <si>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</si>
  <si>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</si>
  <si>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</si>
  <si>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</si>
  <si>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</si>
  <si>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</si>
  <si>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</si>
  <si>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</si>
  <si>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</si>
  <si>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</si>
  <si>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</si>
  <si>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</si>
  <si>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</si>
  <si>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</si>
  <si>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</si>
  <si>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</si>
  <si>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</si>
  <si>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</si>
  <si>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</si>
  <si>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</si>
  <si>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</si>
  <si>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</si>
  <si>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</si>
  <si>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</si>
  <si>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</si>
  <si>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</si>
  <si>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</si>
  <si>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</si>
  <si>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</si>
  <si>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</si>
  <si>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</si>
  <si>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</si>
  <si>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</si>
  <si>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</si>
  <si>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</si>
  <si>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</si>
  <si>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</si>
  <si>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</si>
  <si>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</si>
  <si>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</si>
  <si>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</si>
  <si>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</si>
  <si>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</si>
  <si>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{7ce2c6b2-ebec-4a20-b16a-70135897d406}</t>
  </si>
  <si>
    <t>2</t>
  </si>
  <si>
    <t>02</t>
  </si>
  <si>
    <t>Ochrana před bleskem</t>
  </si>
  <si>
    <t>{7aa8eaf6-39db-4aec-80b9-cb35093571b0}</t>
  </si>
  <si>
    <t>03</t>
  </si>
  <si>
    <t>Venkovní úpravy el.instalace</t>
  </si>
  <si>
    <t>{6ebd8a33-bf04-4b06-8a05-c72d8eb2e7f6}</t>
  </si>
  <si>
    <t>04</t>
  </si>
  <si>
    <t>střešní plášť</t>
  </si>
  <si>
    <t>{0578ede8-c41a-4804-a76d-d967ce71a153}</t>
  </si>
  <si>
    <t>05</t>
  </si>
  <si>
    <t>VRN</t>
  </si>
  <si>
    <t>{4b0a3d02-0a72-4235-8f12-d790bd0ec07d}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</si>
  <si>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</si>
  <si>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</si>
  <si>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</si>
  <si>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</si>
  <si>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</si>
  <si>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</si>
  <si>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</si>
  <si>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</si>
  <si>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</si>
  <si>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</si>
  <si>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  31 - Zdi podpěrné a volné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</si>
  <si>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</si>
  <si>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</si>
  <si>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</si>
  <si>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</si>
  <si>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</si>
  <si>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</si>
  <si>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</si>
  <si>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</si>
  <si>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</si>
  <si>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</si>
  <si>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Elektromontáže - vzdušné vedení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</si>
  <si>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</si>
  <si>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</si>
  <si>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</si>
  <si>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</si>
  <si>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</si>
  <si>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</si>
  <si>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</si>
  <si>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</si>
  <si>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</si>
  <si>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</si>
  <si>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</si>
  <si>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</si>
  <si>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</si>
  <si>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</si>
  <si>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</si>
  <si>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</si>
  <si>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</si>
  <si>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</si>
  <si>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</si>
  <si>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</si>
  <si>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</si>
  <si>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</si>
  <si>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</si>
  <si>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</si>
  <si>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</si>
  <si>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</si>
  <si>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</si>
  <si>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</si>
  <si>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</si>
  <si>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</si>
  <si>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</si>
  <si>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</si>
  <si>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</si>
  <si>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2018 01</t>
  </si>
  <si>
    <t>4</t>
  </si>
  <si>
    <t>2051322589</t>
  </si>
  <si>
    <t>PP</t>
  </si>
  <si>
    <t>Rozebrání dlažeb nebo dílců komunikací pro pěší z betonových nebo kamenných dlaždic</t>
  </si>
  <si>
    <t>VV</t>
  </si>
  <si>
    <t>(7,34+4,7+3,2)*0,5</t>
  </si>
  <si>
    <t>113106123</t>
  </si>
  <si>
    <t>Rozebrání dlažeb ze zámkových dlaždic komunikací pro pěší ručně</t>
  </si>
  <si>
    <t>199877337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</si>
  <si>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</si>
  <si>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0,5*3+0,6*2+3*0,3+0,5</t>
  </si>
  <si>
    <t>3</t>
  </si>
  <si>
    <t>122201101</t>
  </si>
  <si>
    <t>Odkopávky a prokopávky nezapažené v hornině tř. 3 objem do 100 m3</t>
  </si>
  <si>
    <t>m3</t>
  </si>
  <si>
    <t>249813772</t>
  </si>
  <si>
    <t>Odkopávky a prokopávky nezapažené s přehozením výkopku na vzdálenost do 3 m nebo s naložením na dopravní prostředek v hornině tř. 3 do 100 m3</t>
  </si>
  <si>
    <t>1,3*3*1,2*0,6 "bouraný světlík"</t>
  </si>
  <si>
    <t>131203101</t>
  </si>
  <si>
    <t>Hloubení jam ručním nebo pneum nářadím v soudržných horninách tř. 3</t>
  </si>
  <si>
    <t>1079961007</t>
  </si>
  <si>
    <t>Hloubení zapažených i nezapažených jam ručním nebo pneumatickým nářadím s urovnáním dna do předepsaného profilu a spádu v horninách tř. 3 soudržných</t>
  </si>
  <si>
    <t>0,5*0,5*0,5*4</t>
  </si>
  <si>
    <t>5</t>
  </si>
  <si>
    <t>162701105</t>
  </si>
  <si>
    <t>Vodorovné přemístění do 10000 m výkopku/sypaniny z horniny tř. 1 až 4</t>
  </si>
  <si>
    <t>-349185085</t>
  </si>
  <si>
    <t>6</t>
  </si>
  <si>
    <t>162701109</t>
  </si>
  <si>
    <t>Příplatek k vodorovnému přemístění výkopku/sypaniny z horniny tř. 1 až 4 ZKD 1000 m přes 10000 m</t>
  </si>
  <si>
    <t>-1160820335</t>
  </si>
  <si>
    <t>3,3</t>
  </si>
  <si>
    <t>3,3*5 "Přepočtené koeficientem množství</t>
  </si>
  <si>
    <t>7</t>
  </si>
  <si>
    <t>171201201</t>
  </si>
  <si>
    <t>Uložení sypaniny na skládky</t>
  </si>
  <si>
    <t>-478919225</t>
  </si>
  <si>
    <t>8</t>
  </si>
  <si>
    <t>171201211</t>
  </si>
  <si>
    <t>Poplatek za uložení stavebního odpadu - zeminy a kameniva na skládce</t>
  </si>
  <si>
    <t>t</t>
  </si>
  <si>
    <t>-1672141793</t>
  </si>
  <si>
    <t>Poplatek za uložení odpadu ze sypaniny na skládce (skládkovné)</t>
  </si>
  <si>
    <t>3,3*1,8 "Přepočtené koeficientem množství</t>
  </si>
  <si>
    <t>9</t>
  </si>
  <si>
    <t>174101101</t>
  </si>
  <si>
    <t>Zásyp jam, šachet rýh nebo kolem objektů sypaninou se zhutněním</t>
  </si>
  <si>
    <t>512891543</t>
  </si>
  <si>
    <t>10</t>
  </si>
  <si>
    <t>M</t>
  </si>
  <si>
    <t>58331200</t>
  </si>
  <si>
    <t>štěrkopísek netříděný zásypový materiál</t>
  </si>
  <si>
    <t>1582948757</t>
  </si>
  <si>
    <t>Svislé a kompletní konstrukce</t>
  </si>
  <si>
    <t>11</t>
  </si>
  <si>
    <t>310236251</t>
  </si>
  <si>
    <t>Zazdívka otvorů pl do 0,09 m2 ve zdivu nadzákladovém cihlami pálenými tl do 450 mm</t>
  </si>
  <si>
    <t>kus</t>
  </si>
  <si>
    <t>-1033106346</t>
  </si>
  <si>
    <t>Zazdívka otvorů ve zdivu nadzákladovém cihlami pálenými plochy přes 0,0225 m2 do 0,09 m2, ve zdi tl. přes 300 do 450 mm</t>
  </si>
  <si>
    <t>2"102</t>
  </si>
  <si>
    <t>12</t>
  </si>
  <si>
    <t>310236261</t>
  </si>
  <si>
    <t>Zazdívka otvorů pl do 0,09 m2 ve zdivu nadzákladovém cihlami pálenými tl do 600 mm</t>
  </si>
  <si>
    <t>5294469</t>
  </si>
  <si>
    <t>Zazdívka otvorů ve zdivu nadzákladovém cihlami pálenými plochy přes 0,0225 m2 do 0,09 m2, ve zdi tl. přes 450 do 600 mm</t>
  </si>
  <si>
    <t>1"104</t>
  </si>
  <si>
    <t>31</t>
  </si>
  <si>
    <t>Zdi podpěrné a volné</t>
  </si>
  <si>
    <t>13</t>
  </si>
  <si>
    <t>310238211</t>
  </si>
  <si>
    <t>Zazdívka otvorů pl do 1 m2 ve zdivu nadzákladovém cihlami pálenými na MVC</t>
  </si>
  <si>
    <t>-300977207</t>
  </si>
  <si>
    <t>Zazdívka otvorů ve zdivu nadzákladovém cihlami pálenými plochy přes 0,25 m2 do 1 m2 na maltu vápenocementovou</t>
  </si>
  <si>
    <t>0,94*0,5*0,3</t>
  </si>
  <si>
    <t>0,94*0,4*0,3</t>
  </si>
  <si>
    <t>0,6*0,6*0,3</t>
  </si>
  <si>
    <t>Součet</t>
  </si>
  <si>
    <t>Komunikace</t>
  </si>
  <si>
    <t>14</t>
  </si>
  <si>
    <t>596212210</t>
  </si>
  <si>
    <t>Kladení zámkové dlažby pozemních komunikací tl 80 mm skupiny A pl do 50 m2</t>
  </si>
  <si>
    <t>-256785373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</si>
  <si>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</si>
  <si>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7,62+1,25*2*0,6+1,8*0,3</t>
  </si>
  <si>
    <t>592452920</t>
  </si>
  <si>
    <t>dlažba zámková vlnová 22,5 x 11,2 x 8 cm přírodní</t>
  </si>
  <si>
    <t>-1868721760</t>
  </si>
  <si>
    <t>dlaždice betonové dlažba zámková (ČSN EN 1338) dlažba vibrolisovaná BEST standardní povrch (uzavřený hladký povrch) provedení: přírodní s dvojitým zámkem BASE                   22,5 x 11,2 x 8</t>
  </si>
  <si>
    <t>16</t>
  </si>
  <si>
    <t>596811220</t>
  </si>
  <si>
    <t>Kladení betonové dlažby komunikací pro pěší do lože z kameniva vel do 0,25 m2 plochy do 50 m2</t>
  </si>
  <si>
    <t>859318577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</si>
  <si>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</si>
  <si>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17</t>
  </si>
  <si>
    <t>592456010</t>
  </si>
  <si>
    <t>dlažba desková betonová 50x50x5cm přírodní</t>
  </si>
  <si>
    <t>299153754</t>
  </si>
  <si>
    <t>dlaždice betonové dlažba desková betonová HBB 50 x 50 x 5 šedá</t>
  </si>
  <si>
    <t>Úpravy povrchů, podlahy a osazování výplní</t>
  </si>
  <si>
    <t>18</t>
  </si>
  <si>
    <t>612325302</t>
  </si>
  <si>
    <t>Vápenocementová štuková omítka ostění nebo nadpraží</t>
  </si>
  <si>
    <t>1720158824</t>
  </si>
  <si>
    <t>(1,2+1,8*2)*0,4*24</t>
  </si>
  <si>
    <t>(1+1,8*2)*0,4*1</t>
  </si>
  <si>
    <t>(0,9+0,85*2)*0,4*4</t>
  </si>
  <si>
    <t>1,5*3*0,4*2</t>
  </si>
  <si>
    <t>(1+1,5*2)*0,4*8</t>
  </si>
  <si>
    <t>(0,6+0,9*2)*0,4*6</t>
  </si>
  <si>
    <t>0,6*3*0,4</t>
  </si>
  <si>
    <t>19</t>
  </si>
  <si>
    <t>612821012</t>
  </si>
  <si>
    <t>Vnitřní sanační štuková omítka pro vlhké a zasolené zdivo prováděná ručně</t>
  </si>
  <si>
    <t>180535303</t>
  </si>
  <si>
    <t>Sanační omítka vnitřních ploch stěn pro vlhké a zasolené zdivo, prováděná ve dvou vrstvách, tl. jádrové omítky do 30 mm ručně štuková</t>
  </si>
  <si>
    <t>20</t>
  </si>
  <si>
    <t>621211021</t>
  </si>
  <si>
    <t>Montáž kontaktního zateplení vnějších podhledů z polystyrénových desek tl do 120 mm</t>
  </si>
  <si>
    <t>42140565</t>
  </si>
  <si>
    <t>Montáž kontaktního zateplení z polystyrenových desek na vnější podhledy, tloušťky desek přes 80 do 120 mm</t>
  </si>
  <si>
    <t>283759380</t>
  </si>
  <si>
    <t>deska EPS 70 fasádní λ=0,039 tl 100mm</t>
  </si>
  <si>
    <t>-887680516</t>
  </si>
  <si>
    <t>desky z lehčených plastů desky fasádní polystyrénové typ EPS 70 F fasádní, stabilizovaný, samozhášivý objemová hmotnost 15 až 20 kg/m3 1000 x 500 x 100 mm</t>
  </si>
  <si>
    <t>2,7*1,02 "Přepočtené koeficientem množství</t>
  </si>
  <si>
    <t>22</t>
  </si>
  <si>
    <t>621531011</t>
  </si>
  <si>
    <t>Tenkovrstvá silikonová zrnitá omítka tl. 1,5 mm včetně penetrace vnějších podhledů</t>
  </si>
  <si>
    <t>-1349494460</t>
  </si>
  <si>
    <t>Omítka tenkovrstvá silikonová vnějších ploch probarvená, včetně penetrace podkladu zrnitá, tloušťky 1,5 mm podhledů</t>
  </si>
  <si>
    <t>23</t>
  </si>
  <si>
    <t>622131101</t>
  </si>
  <si>
    <t>Cementový postřik vnějších stěn nanášený celoplošně ručně</t>
  </si>
  <si>
    <t>1409167739</t>
  </si>
  <si>
    <t>24</t>
  </si>
  <si>
    <t>622135001</t>
  </si>
  <si>
    <t>Vyrovnání podkladu vnějších stěn maltou vápenocementovou tl do 10 mm</t>
  </si>
  <si>
    <t>-1560932100</t>
  </si>
  <si>
    <t>25</t>
  </si>
  <si>
    <t>622211031</t>
  </si>
  <si>
    <t>Montáž kontaktního zateplení vnějších stěn z polystyrénových desek tl do 160 mm</t>
  </si>
  <si>
    <t>-429188161</t>
  </si>
  <si>
    <t>Montáž kontaktního zateplení z polystyrenových desek na vnější stěny, tloušťky desek přes 120 do 160 mm</t>
  </si>
  <si>
    <t>"JZ" 103,22+43,3</t>
  </si>
  <si>
    <t>"JV" 111,83+38,73</t>
  </si>
  <si>
    <t>"SV" 99,45+43,25</t>
  </si>
  <si>
    <t>"SZ" 113,37+38,85</t>
  </si>
  <si>
    <t>"odečet okna SD" -1,1*1,7*12-0,8*0,75*2-1,2*2,1-1,47*2,55</t>
  </si>
  <si>
    <t>"odečet oken GW" -1,1*1,7*12-0,9*1,7-0,8*0,75*2-1,4*1,4*2-0,9*1,4*8-0,5*0,8*6-0,5*0,5*1</t>
  </si>
  <si>
    <t>26</t>
  </si>
  <si>
    <t>28376078</t>
  </si>
  <si>
    <t>deska EPS grafitová fasadní  λ=0,031  tl 140mm</t>
  </si>
  <si>
    <t>823105879</t>
  </si>
  <si>
    <t>deska EPS grafitová fasadní  ?=0,031  tl 140mm</t>
  </si>
  <si>
    <t>103,22+111,83+1,67+99,45+113,37-41,82</t>
  </si>
  <si>
    <t>387,72*1,02 "Přepočtené koeficientem množství</t>
  </si>
  <si>
    <t>27</t>
  </si>
  <si>
    <t>283760420</t>
  </si>
  <si>
    <t>deska EPS fasadní  λ=0,032  tl 140mm</t>
  </si>
  <si>
    <t>1213440024</t>
  </si>
  <si>
    <t>desky z lehčených plastů desky fasádní polystyrénové - speciální EPS 70 NEO - BASF (systém MultiTherm NEO) 1000 x 500 x 140 mm prodyšný</t>
  </si>
  <si>
    <t>43,3+38,73+43,25+38,85-23,64-1,2*2,1-1,47*2,55-9,2</t>
  </si>
  <si>
    <t>125,022*1,02 "Přepočtené koeficientem množství</t>
  </si>
  <si>
    <t>28</t>
  </si>
  <si>
    <t>283760440</t>
  </si>
  <si>
    <t>deska EPS grafitová fasadní  λ=0,032  tl 160mm</t>
  </si>
  <si>
    <t>1045387435</t>
  </si>
  <si>
    <t>desky z lehčených plastů desky fasádní polystyrénové - speciální EPS 70 NEO - BASF (systém MultiTherm NEO) 1000 x 500 x 160 mm</t>
  </si>
  <si>
    <t>0,46*8*2,5 "rohy"</t>
  </si>
  <si>
    <t>9,2*1,02 "Přepočtené koeficientem množství</t>
  </si>
  <si>
    <t>29</t>
  </si>
  <si>
    <t>283764240</t>
  </si>
  <si>
    <t>deska z polystyrénu XPS, hrana polodrážková a hladký povrch tl 140mm</t>
  </si>
  <si>
    <t>-767222811</t>
  </si>
  <si>
    <t>desky z lehčených plastů desky z extrudovaného polystyrenu desky z extrudovaného polystyrenu BACHL BACHL XPS 30 SF hladký povrch, ozub po celém obvodu 1265 x 615 mm (krycí plocha 0,75 m2) 140 mm</t>
  </si>
  <si>
    <t>6,6*0,3+2,7*0,3</t>
  </si>
  <si>
    <t>30</t>
  </si>
  <si>
    <t>622212051</t>
  </si>
  <si>
    <t>Montáž kontaktního zateplení vnějšího ostění hl. špalety do 400 mm z polystyrenu tl do 40 mm</t>
  </si>
  <si>
    <t>m</t>
  </si>
  <si>
    <t>-944532426</t>
  </si>
  <si>
    <t>Montáž kontaktního zateplení vnějšího ostění nebo nadpraží z polystyrenových desek hloubky špalet přes 200 do 400 mm, tloušťky desek do 40 mm</t>
  </si>
  <si>
    <t>(1,74+2,55*2)</t>
  </si>
  <si>
    <t>(1,2+2,1*2)</t>
  </si>
  <si>
    <t>53,3</t>
  </si>
  <si>
    <t>283760340</t>
  </si>
  <si>
    <t>deska EPS grafitová fasadní  λ=0,032  tl 60mm</t>
  </si>
  <si>
    <t>-1127013325</t>
  </si>
  <si>
    <t>desky z lehčených plastů desky fasádní polystyrénové - speciální EPS 70 NEO - BASF (systém MultiTherm NEO) 1000 x 500 x 60 mm</t>
  </si>
  <si>
    <t>5,166</t>
  </si>
  <si>
    <t>5,166*1,02 "Přepočtené koeficientem množství</t>
  </si>
  <si>
    <t>32</t>
  </si>
  <si>
    <t>283764150</t>
  </si>
  <si>
    <t>deska z polystyrénu XPS, hrana polodrážková a hladký povrch tl 30mm</t>
  </si>
  <si>
    <t>377049980</t>
  </si>
  <si>
    <t>desky z lehčených plastů desky z extrudovaného polystyrenu desky z extrudovaného polystyrenu BACHL BACHL XPS 30 SF hladký povrch, ozub po celém obvodu 1265 x 615 mm (krycí plocha 0,75 m2) 30 mm</t>
  </si>
  <si>
    <t>53,3*0,14 "parapety"</t>
  </si>
  <si>
    <t>33</t>
  </si>
  <si>
    <t>622252001</t>
  </si>
  <si>
    <t>Montáž zakládacích soklových lišt kontaktního zateplení</t>
  </si>
  <si>
    <t>-783559036</t>
  </si>
  <si>
    <t>Montáž zakládacích soklových lišt zateplení</t>
  </si>
  <si>
    <t>34</t>
  </si>
  <si>
    <t>590516340</t>
  </si>
  <si>
    <t xml:space="preserve">lišta zakládací pro telpelně izolační desky do roviny 143 mm </t>
  </si>
  <si>
    <t>434140144</t>
  </si>
  <si>
    <t>lišta zakládací LO 153 mm  dle PBŘ</t>
  </si>
  <si>
    <t>61,78*1,05 "Přepočtené koeficientem množství</t>
  </si>
  <si>
    <t>35</t>
  </si>
  <si>
    <t>622252002</t>
  </si>
  <si>
    <t>Montáž ostatních lišt kontaktního zateplení</t>
  </si>
  <si>
    <t>-1232501367</t>
  </si>
  <si>
    <t>Montáž ostatních lišt zateplení</t>
  </si>
  <si>
    <t>187,4+241+53,3+53,3</t>
  </si>
  <si>
    <t>36</t>
  </si>
  <si>
    <t>590514760</t>
  </si>
  <si>
    <t>profil okenní začišťovací se sklovláknitou armovací tkaninou 9 mm/2,4 m</t>
  </si>
  <si>
    <t>-830937530</t>
  </si>
  <si>
    <t>profil okenní s tkaninou  APU lišta 9 mm</t>
  </si>
  <si>
    <t>(1,2+1,8*2)*24</t>
  </si>
  <si>
    <t>(1+1,8*2)*1</t>
  </si>
  <si>
    <t>(0,9+0,85*2)*4</t>
  </si>
  <si>
    <t>1,5*3*2</t>
  </si>
  <si>
    <t>(1+1,5*2)*8</t>
  </si>
  <si>
    <t>(0,6+0,9*2)*6</t>
  </si>
  <si>
    <t>0,6*3</t>
  </si>
  <si>
    <t>37</t>
  </si>
  <si>
    <t>59051480</t>
  </si>
  <si>
    <t>profil rohový Al s tkaninou kontaktního zateplení</t>
  </si>
  <si>
    <t>263012520</t>
  </si>
  <si>
    <t>187,4+54</t>
  </si>
  <si>
    <t>38</t>
  </si>
  <si>
    <t>59051510</t>
  </si>
  <si>
    <t>profil okenní s nepřiznanou podomítkovou okapnicí PVC 2,0 m</t>
  </si>
  <si>
    <t>579757013</t>
  </si>
  <si>
    <t>39</t>
  </si>
  <si>
    <t>59051512</t>
  </si>
  <si>
    <t>profil parapetní se sklovláknitou armovací tkaninou PVC 2 m</t>
  </si>
  <si>
    <t>-444014494</t>
  </si>
  <si>
    <t>40</t>
  </si>
  <si>
    <t>622321111R</t>
  </si>
  <si>
    <t>Odvětrávaný omítaný plášť soklu ve skladbě viz PD</t>
  </si>
  <si>
    <t>-1384010287</t>
  </si>
  <si>
    <t>14,24+9,89+3,89+3,89-0,94*0,5*5 "kompletní skladba vč. lišt a povrchu"</t>
  </si>
  <si>
    <t>41</t>
  </si>
  <si>
    <t>622511101</t>
  </si>
  <si>
    <t>Tenkovrstvá akrylátová mozaiková jemnozrnná omítka včetně penetrace vnějších stěn</t>
  </si>
  <si>
    <t>-1405413083</t>
  </si>
  <si>
    <t>Omítka tenkovrstvá akrylátová vnějších ploch probarvená, včetně penetrace podkladu mozaiková jemnozrnná stěn</t>
  </si>
  <si>
    <t>5,9*0,1+1,6*0,1</t>
  </si>
  <si>
    <t>42</t>
  </si>
  <si>
    <t>622531011</t>
  </si>
  <si>
    <t>Tenkovrstvá silikonová zrnitá omítka tl. 1,5 mm včetně penetrace vnějších stěn</t>
  </si>
  <si>
    <t>410310162</t>
  </si>
  <si>
    <t>541,14+187,4*0,15-14,6-0,75</t>
  </si>
  <si>
    <t>43</t>
  </si>
  <si>
    <t>622621001</t>
  </si>
  <si>
    <t>Lepení dekoračních fasádních profilů délkových výšky do 150 mm na stěny</t>
  </si>
  <si>
    <t>1821394478</t>
  </si>
  <si>
    <t>Lepení fasádních profilů dekoračních s převažujícím délkovým rozměrem výšky (šířky) lepené plochy do 150 mm, na vnější stěny</t>
  </si>
  <si>
    <t>7,35*4+2,95*2+17,4</t>
  </si>
  <si>
    <t>8,23*2+7,35*2</t>
  </si>
  <si>
    <t>4,7</t>
  </si>
  <si>
    <t>44</t>
  </si>
  <si>
    <t>283741320R</t>
  </si>
  <si>
    <t>fasádní dekorační profily z EPS 30mm vč. výztužné tkaniny a lepidla</t>
  </si>
  <si>
    <t>449836278</t>
  </si>
  <si>
    <t>30+13,2+13+2</t>
  </si>
  <si>
    <t>45</t>
  </si>
  <si>
    <t>622635091</t>
  </si>
  <si>
    <t>Oprava spárování komínového zdiva MC v rozsahu do 50 %</t>
  </si>
  <si>
    <t>-1159742484</t>
  </si>
  <si>
    <t>Oprava spárování cihelného zdiva cementovou maltou včetně vysekání a vyčištění spár komínového nad střechou, v rozsahu opravované plochy přes 40 do 50 %</t>
  </si>
  <si>
    <t>(0,55+0,82)*2*1,6</t>
  </si>
  <si>
    <t>46</t>
  </si>
  <si>
    <t>629991011</t>
  </si>
  <si>
    <t>Zakrytí výplní otvorů a svislých ploch fólií přilepenou lepící páskou</t>
  </si>
  <si>
    <t>44262277</t>
  </si>
  <si>
    <t>47</t>
  </si>
  <si>
    <t>629995101</t>
  </si>
  <si>
    <t>Očištění vnějších ploch tlakovou vodou</t>
  </si>
  <si>
    <t>329410974</t>
  </si>
  <si>
    <t>Očištění vnějších ploch omytím tlakovou vodou</t>
  </si>
  <si>
    <t>48</t>
  </si>
  <si>
    <t>6299952R</t>
  </si>
  <si>
    <t>Ochrana zpevněných ploch proti znečištění</t>
  </si>
  <si>
    <t>-1775727502</t>
  </si>
  <si>
    <t>45*2</t>
  </si>
  <si>
    <t>49</t>
  </si>
  <si>
    <t>62999901</t>
  </si>
  <si>
    <t>Zpětná montáž tabulek</t>
  </si>
  <si>
    <t>217234811</t>
  </si>
  <si>
    <t>50</t>
  </si>
  <si>
    <t>629999022R</t>
  </si>
  <si>
    <t>nespecifikované práce a přípomoce vč. drobného materiálu</t>
  </si>
  <si>
    <t>hr</t>
  </si>
  <si>
    <t>-508087564</t>
  </si>
  <si>
    <t>51</t>
  </si>
  <si>
    <t>6299990R</t>
  </si>
  <si>
    <t>Zpětná montáž vitriny</t>
  </si>
  <si>
    <t>1618385340</t>
  </si>
  <si>
    <t>52</t>
  </si>
  <si>
    <t>632451435</t>
  </si>
  <si>
    <t>Potěr pískocementový tl do 30 mm tř. C 20 běžný</t>
  </si>
  <si>
    <t>1560672273</t>
  </si>
  <si>
    <t>2,2 "schodiště"</t>
  </si>
  <si>
    <t>53</t>
  </si>
  <si>
    <t>644941112</t>
  </si>
  <si>
    <t>Osazování ventilačních mřížek velikosti do 300 x 300 mm</t>
  </si>
  <si>
    <t>624441084</t>
  </si>
  <si>
    <t>54</t>
  </si>
  <si>
    <t>553414220</t>
  </si>
  <si>
    <t>průvětrník bez klapek se sítí 30x30cm</t>
  </si>
  <si>
    <t>-2097022709</t>
  </si>
  <si>
    <t>průvětrník bez klapek se sítí 30x30 cm</t>
  </si>
  <si>
    <t>55</t>
  </si>
  <si>
    <t>553414310R</t>
  </si>
  <si>
    <t>klapka PER 200 W s prodloužením DN 200</t>
  </si>
  <si>
    <t>1897053282</t>
  </si>
  <si>
    <t>Ostatní konstrukce a práce-bourání</t>
  </si>
  <si>
    <t>56</t>
  </si>
  <si>
    <t>941211111</t>
  </si>
  <si>
    <t>Montáž lešení řadového rámového lehkého zatížení do 200 kg/m2 š do 0,9 m v do 10 m</t>
  </si>
  <si>
    <t>-2117173776</t>
  </si>
  <si>
    <t>(19,5+19,5)*10</t>
  </si>
  <si>
    <t>15,8*2*11</t>
  </si>
  <si>
    <t>57</t>
  </si>
  <si>
    <t>941211211</t>
  </si>
  <si>
    <t>Příplatek k lešení řadovému rámovému lehkému š 0,9 m v do 25 m za první a ZKD den použití</t>
  </si>
  <si>
    <t>-209786232</t>
  </si>
  <si>
    <t>737,6</t>
  </si>
  <si>
    <t>737,6*120 "Přepočtené koeficientem množství</t>
  </si>
  <si>
    <t>58</t>
  </si>
  <si>
    <t>941211811</t>
  </si>
  <si>
    <t>Demontáž lešení řadového rámového lehkého zatížení do 200 kg/m2 š do 0,9 m v do 10 m</t>
  </si>
  <si>
    <t>-1429966884</t>
  </si>
  <si>
    <t>59</t>
  </si>
  <si>
    <t>944511111</t>
  </si>
  <si>
    <t>Montáž ochranné sítě z textilie z umělých vláken</t>
  </si>
  <si>
    <t>-1819257617</t>
  </si>
  <si>
    <t>60</t>
  </si>
  <si>
    <t>944511211</t>
  </si>
  <si>
    <t>Příplatek k ochranné síti za první a ZKD den použití</t>
  </si>
  <si>
    <t>1050585705</t>
  </si>
  <si>
    <t>61</t>
  </si>
  <si>
    <t>944511811</t>
  </si>
  <si>
    <t>Demontáž ochranné sítě z textilie z umělých vláken</t>
  </si>
  <si>
    <t>957873948</t>
  </si>
  <si>
    <t>62</t>
  </si>
  <si>
    <t>944711111</t>
  </si>
  <si>
    <t>Montáž záchytné stříšky š do 1,5 m</t>
  </si>
  <si>
    <t>1577007913</t>
  </si>
  <si>
    <t>63</t>
  </si>
  <si>
    <t>944711211</t>
  </si>
  <si>
    <t>Příplatek k záchytné stříšce š do 1,5 m za první a ZKD den použití</t>
  </si>
  <si>
    <t>1579705450</t>
  </si>
  <si>
    <t>7*120 "Přepočtené koeficientem množství</t>
  </si>
  <si>
    <t>64</t>
  </si>
  <si>
    <t>944711811</t>
  </si>
  <si>
    <t>Demontáž záchytné stříšky š do 1,5 m</t>
  </si>
  <si>
    <t>-1410223314</t>
  </si>
  <si>
    <t>65</t>
  </si>
  <si>
    <t>949101111</t>
  </si>
  <si>
    <t>Lešení pomocné pro objekty pozemních staveb s lešeňovou podlahou v do 1,9 m zatížení do 150 kg/m2</t>
  </si>
  <si>
    <t>1157676600</t>
  </si>
  <si>
    <t>Lešení pomocné pracovní pro objekty pozemních staveb pro zatížení do 150 kg/m2, o výšce lešeňové podlahy do 1,9 m</t>
  </si>
  <si>
    <t>150</t>
  </si>
  <si>
    <t>66</t>
  </si>
  <si>
    <t>949211111</t>
  </si>
  <si>
    <t>Montáž lešeňové podlahy s příčníky pro trubková lešení v do 10 m</t>
  </si>
  <si>
    <t>1705912720</t>
  </si>
  <si>
    <t>Montáž lešeňové podlahy pro trubková lešení z fošen, prken nebo dřevěných sbíjených lešeňových dílců s příčníky nebo podélníky, ve výšce do 10 m</t>
  </si>
  <si>
    <t>6,4 "podlaha v podhledu"</t>
  </si>
  <si>
    <t>67</t>
  </si>
  <si>
    <t>949521112</t>
  </si>
  <si>
    <t>Montáž podchodu u dílcových lešení š do 2 m</t>
  </si>
  <si>
    <t>-888976923</t>
  </si>
  <si>
    <t>68</t>
  </si>
  <si>
    <t>949521212</t>
  </si>
  <si>
    <t>Příplatek k podchodu u dílcových lešení š do 2 m za první a ZKD den použití</t>
  </si>
  <si>
    <t>-968738470</t>
  </si>
  <si>
    <t>1,5</t>
  </si>
  <si>
    <t>1,5*120 "Přepočtené koeficientem množství</t>
  </si>
  <si>
    <t>69</t>
  </si>
  <si>
    <t>949521812</t>
  </si>
  <si>
    <t>Demontáž podchodu u dílcových lešení š do 2 m</t>
  </si>
  <si>
    <t>1989231734</t>
  </si>
  <si>
    <t>70</t>
  </si>
  <si>
    <t>952901111</t>
  </si>
  <si>
    <t>Vyčištění budov bytové a občanské výstavby při výšce podlaží do 4 m</t>
  </si>
  <si>
    <t>1347616454</t>
  </si>
  <si>
    <t>171*4</t>
  </si>
  <si>
    <t>71</t>
  </si>
  <si>
    <t>953941209</t>
  </si>
  <si>
    <t>Osazování kovových komínových dvířek bez jejich dodání</t>
  </si>
  <si>
    <t>1905424241</t>
  </si>
  <si>
    <t>Osazování kovových dvířek bez jejich dodání</t>
  </si>
  <si>
    <t>72</t>
  </si>
  <si>
    <t>59882133R</t>
  </si>
  <si>
    <t>dvířka plechová nerezová s rámeme rozváděčů</t>
  </si>
  <si>
    <t>1362139231</t>
  </si>
  <si>
    <t>73</t>
  </si>
  <si>
    <t>953941212</t>
  </si>
  <si>
    <t>Osazovaní kovových mříží v rámu nebo z jednotlivých tyčí bez jejich dodání</t>
  </si>
  <si>
    <t>-1256917295</t>
  </si>
  <si>
    <t>Osazování drobných kovových předmětů se zalitím maltou cementovou, do vysekaných kapes nebo připravených otvorů mříží v rámu nebo z jednotlivých tyčí</t>
  </si>
  <si>
    <t>5 "1PP"</t>
  </si>
  <si>
    <t>74</t>
  </si>
  <si>
    <t>2866193R</t>
  </si>
  <si>
    <t>mříž 940x500 Z3</t>
  </si>
  <si>
    <t>-116907788</t>
  </si>
  <si>
    <t>75</t>
  </si>
  <si>
    <t>2866193R2</t>
  </si>
  <si>
    <t>mříž 940x400 Z4</t>
  </si>
  <si>
    <t>-1852229673</t>
  </si>
  <si>
    <t>76</t>
  </si>
  <si>
    <t>953961113</t>
  </si>
  <si>
    <t>Kotvy chemickým tmelem M 12 hl 110 mm do betonu, ŽB nebo kamene s vyvrtáním otvoru</t>
  </si>
  <si>
    <t>1868774257</t>
  </si>
  <si>
    <t>Kotvy chemické s vyvrtáním otvoru do betonu, železobetonu nebo tvrdého kamene tmel, velikost M 12, hloubka 110 mm</t>
  </si>
  <si>
    <t>77</t>
  </si>
  <si>
    <t>953961114</t>
  </si>
  <si>
    <t>Kotvy chemickým tmelem M 16 hl 125 mm do betonu, ŽB nebo kamene s vyvrtáním otvoru</t>
  </si>
  <si>
    <t>-829512008</t>
  </si>
  <si>
    <t>Kotvy chemické s vyvrtáním otvoru do betonu, železobetonu nebo tvrdého kamene tmel, velikost M 16, hloubka 125 mm</t>
  </si>
  <si>
    <t>78</t>
  </si>
  <si>
    <t>953965124</t>
  </si>
  <si>
    <t>Kotevní šroub pro chemické kotvy M 12 dl 300 mm</t>
  </si>
  <si>
    <t>-66460463</t>
  </si>
  <si>
    <t>Kotvy chemické s vyvrtáním otvoru kotevní šrouby pro chemické kotvy, velikost M 12, délka 300 mm</t>
  </si>
  <si>
    <t>79</t>
  </si>
  <si>
    <t>953965134</t>
  </si>
  <si>
    <t>Kotevní šroub pro chemické kotvy M 16 dl 350 mm</t>
  </si>
  <si>
    <t>-82614696</t>
  </si>
  <si>
    <t>Kotvy chemické s vyvrtáním otvoru kotevní šrouby pro chemické kotvy, velikost M 16, délka 350 mm</t>
  </si>
  <si>
    <t>80</t>
  </si>
  <si>
    <t>961044111</t>
  </si>
  <si>
    <t>Bourání základů z betonu prostého</t>
  </si>
  <si>
    <t>1965477716</t>
  </si>
  <si>
    <t>Bourání základů z betonu prostého</t>
  </si>
  <si>
    <t>2,5*0,6*0,2+1,5*0,3*0,2</t>
  </si>
  <si>
    <t>81</t>
  </si>
  <si>
    <t>962032230</t>
  </si>
  <si>
    <t>Bourání zdiva z cihel pálených nebo vápenopískových na MV nebo MVC do 1 m3</t>
  </si>
  <si>
    <t>1759466756</t>
  </si>
  <si>
    <t>Bourání zdiva nadzákladového z cihel nebo tvárnic z cihel pálených nebo vápenopískových, na maltu vápennou nebo vápenocementovou, objemu do 1 m3</t>
  </si>
  <si>
    <t>0,3*1,3*2*1,2+1*0,3*1,2 "angl. dvorek"</t>
  </si>
  <si>
    <t>0,36*1*2 "zídka"</t>
  </si>
  <si>
    <t>82</t>
  </si>
  <si>
    <t>962032631</t>
  </si>
  <si>
    <t>Bourání zdiva komínového nad střechou z cihel na MV nebo MVC</t>
  </si>
  <si>
    <t>1494597392</t>
  </si>
  <si>
    <t>Bourání zdiva nadzákladového z cihel nebo tvárnic komínového z cihel pálených, šamotových nebo vápenopískových nad střechou na maltu vápennou nebo vápenocementovou</t>
  </si>
  <si>
    <t>0,85*0,55*1,9</t>
  </si>
  <si>
    <t>0,94*0,55*2,9</t>
  </si>
  <si>
    <t>83</t>
  </si>
  <si>
    <t>965081323</t>
  </si>
  <si>
    <t>Bourání podlah z dlaždic betonových, teracových nebo čedičových tl do 25 mm plochy přes 1 m2</t>
  </si>
  <si>
    <t>60776196</t>
  </si>
  <si>
    <t>Bourání podlah ostatních bez podkladního lože nebo mazaniny z dlaždic s jakoukoliv výplní spár betonových, teracových nebo čedičových tl. do 25 mm, plochy přes 1 m2</t>
  </si>
  <si>
    <t>2,2</t>
  </si>
  <si>
    <t>84</t>
  </si>
  <si>
    <t>967031732</t>
  </si>
  <si>
    <t>Přisekání plošné zdiva z cihel pálených na MV nebo MVC tl do 100 mm</t>
  </si>
  <si>
    <t>-831810164</t>
  </si>
  <si>
    <t>Přisekání (špicování) plošné nebo rovných ostění zdiva z cihel pálených plošné, na maltu vápennou nebo vápenocementovou, tl. na maltu vápennou nebo vápenocementovou, tl. do 100 mm</t>
  </si>
  <si>
    <t>(6+6+4,6+6,5+3,6+3,9)*0,7 "pod bedněním"</t>
  </si>
  <si>
    <t>85</t>
  </si>
  <si>
    <t>967032974</t>
  </si>
  <si>
    <t>Odsekání plošných fasádních prvků předsazených před líc zdiva 80 mm</t>
  </si>
  <si>
    <t>-2020102727</t>
  </si>
  <si>
    <t>Odsekání plošných fasádních prvků předsazených před líc zdiva do 80 mm</t>
  </si>
  <si>
    <t>3,46*4</t>
  </si>
  <si>
    <t>3,71*2+3,35</t>
  </si>
  <si>
    <t>3,79*2</t>
  </si>
  <si>
    <t>2,39+3,28</t>
  </si>
  <si>
    <t>1,22</t>
  </si>
  <si>
    <t>86</t>
  </si>
  <si>
    <t>967032975</t>
  </si>
  <si>
    <t>Odsekání plošných fasádních prvků předsazených před líc zdiva přes 80 mm</t>
  </si>
  <si>
    <t>1018648728</t>
  </si>
  <si>
    <t>1,57*2+0,78*2+1</t>
  </si>
  <si>
    <t>2,12*2+1,21</t>
  </si>
  <si>
    <t>1,93+1,26+1,04*2</t>
  </si>
  <si>
    <t>1,2+2,21*2+0,2*5</t>
  </si>
  <si>
    <t>87</t>
  </si>
  <si>
    <t>968062375</t>
  </si>
  <si>
    <t>Vybourání dřevěných rámů oken zdvojených včetně křídel pl do 2 m2</t>
  </si>
  <si>
    <t>-465386319</t>
  </si>
  <si>
    <t>Vybourání dřevěných rámů oken s křídly, dveřních zárubní, vrat, stěn, ostění nebo obkladů rámů oken s křídly zdvojených, plochy do 2 m2</t>
  </si>
  <si>
    <t>79,056</t>
  </si>
  <si>
    <t>88</t>
  </si>
  <si>
    <t>968072455</t>
  </si>
  <si>
    <t>Vybourání kovových dveřních zárubní pl do 2 m2</t>
  </si>
  <si>
    <t>1330688766</t>
  </si>
  <si>
    <t>Vybourání kovových rámů oken s křídly, dveřních zárubní, vrat, stěn, ostění nebo obkladů dveřních zárubní, plochy do 2 m2</t>
  </si>
  <si>
    <t>89</t>
  </si>
  <si>
    <t>968072456</t>
  </si>
  <si>
    <t>Vybourání kovových dveřních zárubní pl přes 2 m2</t>
  </si>
  <si>
    <t>1029602040</t>
  </si>
  <si>
    <t>Vybourání kovových rámů oken s křídly, dveřních zárubní, vrat, stěn, ostění nebo obkladů dveřních zárubní, plochy přes 2 m2</t>
  </si>
  <si>
    <t>2,2*1,8</t>
  </si>
  <si>
    <t>90</t>
  </si>
  <si>
    <t>968072875</t>
  </si>
  <si>
    <t>Vybourání mříží pl do 2 m2</t>
  </si>
  <si>
    <t>784420216</t>
  </si>
  <si>
    <t>0,5*0,95*5</t>
  </si>
  <si>
    <t>0,9*0,85*2</t>
  </si>
  <si>
    <t>91</t>
  </si>
  <si>
    <t>968072876</t>
  </si>
  <si>
    <t>Vybourání mříží pl přes 2 m2</t>
  </si>
  <si>
    <t>-344371696</t>
  </si>
  <si>
    <t>1,2*1,8*6</t>
  </si>
  <si>
    <t>92</t>
  </si>
  <si>
    <t>968082015R</t>
  </si>
  <si>
    <t>Demontáž mřížek ventilací</t>
  </si>
  <si>
    <t>1372183487</t>
  </si>
  <si>
    <t>93</t>
  </si>
  <si>
    <t>977151125</t>
  </si>
  <si>
    <t>Jádrové vrty diamantovými korunkami do D 200 mm do stavebních materiálů</t>
  </si>
  <si>
    <t>643569908</t>
  </si>
  <si>
    <t>Jádrové vrty diamantovými korunkami do stavebních materiálů (železobetonu, betonu, cihel, obkladů, dlažeb, kamene) průměru přes 180 do 200 mm</t>
  </si>
  <si>
    <t>0,47*2 "větrání skladu"</t>
  </si>
  <si>
    <t>94</t>
  </si>
  <si>
    <t>977211111</t>
  </si>
  <si>
    <t>Řezání ŽB kcí hl do 200 mm stěnovou pilou do průměru výztuže 16 mm</t>
  </si>
  <si>
    <t>-724583050</t>
  </si>
  <si>
    <t>Řezání železobetonových konstrukcí stěnovou pilou do průměru řezané výztuže 16 mm hloubka řezu do 200 mm</t>
  </si>
  <si>
    <t>95</t>
  </si>
  <si>
    <t>977211191</t>
  </si>
  <si>
    <t>Příplatek k řezání ŽB kcí za práci ve stísněném prostoru</t>
  </si>
  <si>
    <t>788227670</t>
  </si>
  <si>
    <t>Řezání železobetonových konstrukcí stěnovou pilou do průměru řezané výztuže 16 mm Příplatek k cenám za práci ve stísněném prostoru</t>
  </si>
  <si>
    <t>96</t>
  </si>
  <si>
    <t>978012191</t>
  </si>
  <si>
    <t>Otlučení (osekání) vnitřní vápenné nebo vápenocementové omítky stropů rákosových v rozsahu do 100 %</t>
  </si>
  <si>
    <t>1656684554</t>
  </si>
  <si>
    <t>Otlučení omítek vápenných nebo vápenocementových stěn, stropů vnitřních stropů rákosovaných, v rozsahu do 100 %</t>
  </si>
  <si>
    <t>11,9</t>
  </si>
  <si>
    <t>97</t>
  </si>
  <si>
    <t>978013191</t>
  </si>
  <si>
    <t>Otlučení (osekání) vnitřní vápenné nebo vápenocementové omítky stěn v rozsahu do 100 %</t>
  </si>
  <si>
    <t>283226811</t>
  </si>
  <si>
    <t>Otlučení omítek vápenných nebo vápenocementových stěn, stropů vnitřních stěn s vyškrabáním spar, s očištěním zdiva, v rozsahu do 100 %</t>
  </si>
  <si>
    <t>(0,94+0,5*2)*0,9*6+74,96</t>
  </si>
  <si>
    <t>98</t>
  </si>
  <si>
    <t>978015391</t>
  </si>
  <si>
    <t>Otlučení (osekání) vnější vápenné nebo vápenocementové omítky stupně členitosti 1 a 2 do 100%</t>
  </si>
  <si>
    <t>-1002241916</t>
  </si>
  <si>
    <t>Otlučení vnějších omítek MV nebo MVC průčelí v rozsahu do 100 %</t>
  </si>
  <si>
    <t>7,69+40,87+27,51+40,97+13,58+2,5-1,2*1,8*8-0,6-0,6-0,9*0,5*2</t>
  </si>
  <si>
    <t>104,65+23,98+8,32-1,2*1,8*9-1,7*2,55-0,6*0,9*2-1*1,5*4+1,52</t>
  </si>
  <si>
    <t>139,11-0,9*0,85-1,2*1,8*2-1,5*1,5*2-1,2*2,1</t>
  </si>
  <si>
    <t>29,47+104,69+1,55-1,2*1,8*6-0,6*0,9*2-1*1,5*4+4,5-0,9*0,85*3</t>
  </si>
  <si>
    <t>99</t>
  </si>
  <si>
    <t>978059511</t>
  </si>
  <si>
    <t>Odsekání a odebrání obkladů stěn z vnitřních obkládaček plochy do 1 m2</t>
  </si>
  <si>
    <t>-182531350</t>
  </si>
  <si>
    <t>Odsekání obkladů stěn včetně otlučení podkladní omítky až na zdivo z obkládaček vnitřních, z jakýchkoliv materiálů, plochy do 1 m2</t>
  </si>
  <si>
    <t>(0,9+2)*0,25+(1,2+1,1*2)*0,41*6</t>
  </si>
  <si>
    <t>0,9*3*0,24+(1,2+2)*0,25*3</t>
  </si>
  <si>
    <t>(0,9+2)*0,24</t>
  </si>
  <si>
    <t>100</t>
  </si>
  <si>
    <t>979054451</t>
  </si>
  <si>
    <t>Očištění vybouraných zámkových dlaždic s původním spárováním z kameniva těženého</t>
  </si>
  <si>
    <t>1121096343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</si>
  <si>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</si>
  <si>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101</t>
  </si>
  <si>
    <t>985131111</t>
  </si>
  <si>
    <t>Očištění ploch stěn, rubu kleneb a podlah tlakovou vodou</t>
  </si>
  <si>
    <t>-190997100</t>
  </si>
  <si>
    <t>541,14</t>
  </si>
  <si>
    <t>Přesun hmot</t>
  </si>
  <si>
    <t>102</t>
  </si>
  <si>
    <t>997013211</t>
  </si>
  <si>
    <t>Vnitrostaveništní doprava suti a vybouraných hmot pro budovy v do 6 m ručně</t>
  </si>
  <si>
    <t>-2093599279</t>
  </si>
  <si>
    <t>103</t>
  </si>
  <si>
    <t>997013219</t>
  </si>
  <si>
    <t>Příplatek k vnitrostaveništní dopravě suti a vybouraných hmot za zvětšenou dopravu suti ZKD 10 m</t>
  </si>
  <si>
    <t>-2124233161</t>
  </si>
  <si>
    <t>66,783*2 "Přepočtené koeficientem množství</t>
  </si>
  <si>
    <t>104</t>
  </si>
  <si>
    <t>997013501</t>
  </si>
  <si>
    <t>Odvoz suti a vybouraných hmot na skládku nebo meziskládku do 1 km se složením</t>
  </si>
  <si>
    <t>-876278707</t>
  </si>
  <si>
    <t>Odvoz suti na skládku a vybouraných hmot nebo meziskládku do 1 km se složením</t>
  </si>
  <si>
    <t>105</t>
  </si>
  <si>
    <t>997013509</t>
  </si>
  <si>
    <t>Příplatek k odvozu suti a vybouraných hmot na skládku ZKD 1 km přes 1 km</t>
  </si>
  <si>
    <t>-2086459106</t>
  </si>
  <si>
    <t>66,783*5 "Přepočtené koeficientem množství</t>
  </si>
  <si>
    <t>106</t>
  </si>
  <si>
    <t>997013801</t>
  </si>
  <si>
    <t>Poplatek za uložení na skládce (skládkovné) stavebního odpadu betonového kód odpadu 170 101</t>
  </si>
  <si>
    <t>-1631206434</t>
  </si>
  <si>
    <t>Poplatek za uložení stavebního betonového odpadu na skládce (skládkovné)</t>
  </si>
  <si>
    <t>66,783*0,8 "Přepočtené koeficientem množství</t>
  </si>
  <si>
    <t>107</t>
  </si>
  <si>
    <t>997013822</t>
  </si>
  <si>
    <t>Poplatek za uložení stavebního odpadu s oleji nebo ropnými látkami  na skládce (skládkovné)</t>
  </si>
  <si>
    <t>-1558552179</t>
  </si>
  <si>
    <t>Poplatek za uložení stavebního odpadu s oleji nebo ropnými látkami na skládce (skládkovné)</t>
  </si>
  <si>
    <t>66,783*0,02 "Přepočtené koeficientem množství</t>
  </si>
  <si>
    <t>108</t>
  </si>
  <si>
    <t>997013831</t>
  </si>
  <si>
    <t>Poplatek za uložení na skládce (skládkovné) stavebního odpadu směsného kód odpadu 170 904</t>
  </si>
  <si>
    <t>-376377182</t>
  </si>
  <si>
    <t>Poplatek za uložení stavebního směsného odpadu na skládce (skládkovné)</t>
  </si>
  <si>
    <t>66,783*0,18 "Přepočtené koeficientem množství</t>
  </si>
  <si>
    <t>109</t>
  </si>
  <si>
    <t>998011002</t>
  </si>
  <si>
    <t>Přesun hmot pro budovy zděné v do 12 m</t>
  </si>
  <si>
    <t>1275941092</t>
  </si>
  <si>
    <t>997</t>
  </si>
  <si>
    <t>Přesun sutě</t>
  </si>
  <si>
    <t>110</t>
  </si>
  <si>
    <t>997013311</t>
  </si>
  <si>
    <t>Montáž a demontáž shozu suti v do 10 m</t>
  </si>
  <si>
    <t>1770360120</t>
  </si>
  <si>
    <t>Shoz suti montáž a demontáž shozu výšky do 10 m</t>
  </si>
  <si>
    <t>111</t>
  </si>
  <si>
    <t>997013321</t>
  </si>
  <si>
    <t>Příplatek k shozu suti v do 10 m za první a ZKD den použití</t>
  </si>
  <si>
    <t>687135019</t>
  </si>
  <si>
    <t>Shoz suti montáž a demontáž shozu výšky Příplatek za první a každý další den použití shozu k ceně -3311</t>
  </si>
  <si>
    <t>6*30 "Přepočtené koeficientem množství</t>
  </si>
  <si>
    <t>PSV</t>
  </si>
  <si>
    <t>Práce a dodávky PSV</t>
  </si>
  <si>
    <t>711</t>
  </si>
  <si>
    <t>Izolace proti vodě, vlhkosti a plynům</t>
  </si>
  <si>
    <t>112</t>
  </si>
  <si>
    <t>711112001</t>
  </si>
  <si>
    <t>Provedení izolace proti zemní vlhkosti svislé za studena nátěrem penetračním</t>
  </si>
  <si>
    <t>154391677</t>
  </si>
  <si>
    <t>Provedení izolace proti zemní vlhkosti natěradly a tmely za studena na ploše svislé S nátěrem penetračním</t>
  </si>
  <si>
    <t>2*1,5</t>
  </si>
  <si>
    <t>4,7*0,5</t>
  </si>
  <si>
    <t>113</t>
  </si>
  <si>
    <t>111631500</t>
  </si>
  <si>
    <t>lak asfaltový penetrační</t>
  </si>
  <si>
    <t>-965144003</t>
  </si>
  <si>
    <t>výrobky asfaltové izolační a zálivkové hmoty asfalty oxidované stavebně-izolační k penetraci suchých a očištěných podkladů pod asfaltové izolační krytiny a izolace ALP/9 bal 9 kg</t>
  </si>
  <si>
    <t>5,35*0,00035 "Přepočtené koeficientem množství</t>
  </si>
  <si>
    <t>114</t>
  </si>
  <si>
    <t>711132101</t>
  </si>
  <si>
    <t>Provedení izolace proti zemní vlhkosti pásy na sucho svislé AIP nebo tkaninou</t>
  </si>
  <si>
    <t>556362971</t>
  </si>
  <si>
    <t>Provedení izolace proti zemní vlhkosti pásy na sucho AIP nebo tkaniny na ploše svislé S</t>
  </si>
  <si>
    <t>115</t>
  </si>
  <si>
    <t>69311070</t>
  </si>
  <si>
    <t>geotextilie netkaná PP 400g/m2</t>
  </si>
  <si>
    <t>1015524670</t>
  </si>
  <si>
    <t>2,4</t>
  </si>
  <si>
    <t>116</t>
  </si>
  <si>
    <t>711142559</t>
  </si>
  <si>
    <t>Provedení izolace proti zemní vlhkosti pásy přitavením svislé NAIP</t>
  </si>
  <si>
    <t>1593950853</t>
  </si>
  <si>
    <t>Provedení izolace proti zemní vlhkosti pásy přitavením NAIP na ploše svislé S</t>
  </si>
  <si>
    <t>117</t>
  </si>
  <si>
    <t>628522540</t>
  </si>
  <si>
    <t>pásy s modifikovaným asfaltem tl. 4,0 mm vložka polyesterové rouno minerální jemnozrnný posyp</t>
  </si>
  <si>
    <t>-1606500510</t>
  </si>
  <si>
    <t>pásy s modifikovaným asfaltem vložka textilie asfaltované pásy modifikované special(-25°C) Elastodek 40 special mineral</t>
  </si>
  <si>
    <t>5,35*1,2 "Přepočtené koeficientem množství</t>
  </si>
  <si>
    <t>118</t>
  </si>
  <si>
    <t>998711102</t>
  </si>
  <si>
    <t>Přesun hmot tonážní pro izolace proti vodě, vlhkosti a plynům v objektech výšky do 12 m</t>
  </si>
  <si>
    <t>1677831587</t>
  </si>
  <si>
    <t>Přesun hmot pro izolace proti vodě, vlhkosti a plynům stanovený z hmotnosti přesunovaného materiálu vodorovná dopravní vzdálenost do 50 m v objektech výšky přes 6 do 12 m</t>
  </si>
  <si>
    <t>712</t>
  </si>
  <si>
    <t>Povlakové krytiny</t>
  </si>
  <si>
    <t>119</t>
  </si>
  <si>
    <t>712300832</t>
  </si>
  <si>
    <t>Odstranění povlakové krytiny střech do 10° dvouvrstvé</t>
  </si>
  <si>
    <t>-1457925091</t>
  </si>
  <si>
    <t>Odstranění ze střech plochých do 10 st. krytiny povlakové dvouvrstvé</t>
  </si>
  <si>
    <t>120</t>
  </si>
  <si>
    <t>712341559</t>
  </si>
  <si>
    <t>Provedení povlakové krytiny střech do 10° pásy NAIP přitavením v plné ploše</t>
  </si>
  <si>
    <t>540468857</t>
  </si>
  <si>
    <t>Provedení povlakové krytiny střech plochých do 10 st. pásy přitavením NAIP v plné ploše</t>
  </si>
  <si>
    <t>6,6*2,01*2</t>
  </si>
  <si>
    <t>121</t>
  </si>
  <si>
    <t>628522580</t>
  </si>
  <si>
    <t>pásy s modifikovaným asfaltem tl. 5,2 mm vložka polyesterové rouno barevný minerální hrubozrnný posyp</t>
  </si>
  <si>
    <t>242673767</t>
  </si>
  <si>
    <t>pásy s modifikovaným asfaltem vložka textilie asfaltované pásy modifikované special(-25°C) Elastodek 50 special dekor</t>
  </si>
  <si>
    <t>13,266*1,15 "Přepočtené koeficientem množství</t>
  </si>
  <si>
    <t>122</t>
  </si>
  <si>
    <t>-1906915987</t>
  </si>
  <si>
    <t>13,26</t>
  </si>
  <si>
    <t>13,26*1,15 "Přepočtené koeficientem množství</t>
  </si>
  <si>
    <t>123</t>
  </si>
  <si>
    <t>712841559</t>
  </si>
  <si>
    <t>Provedení povlakové krytiny vytažením na konstrukce pásy přitavením NAIP</t>
  </si>
  <si>
    <t>-742299041</t>
  </si>
  <si>
    <t>Provedení povlakové krytiny střech samostatným vytažením izolačního povlaku pásy přitavením na konstrukce převyšující úroveň střechy, NAIP</t>
  </si>
  <si>
    <t>6,6*0,25</t>
  </si>
  <si>
    <t>124</t>
  </si>
  <si>
    <t>-13655843</t>
  </si>
  <si>
    <t>1,65*1,2 "Přepočtené koeficientem množství</t>
  </si>
  <si>
    <t>125</t>
  </si>
  <si>
    <t>998712102</t>
  </si>
  <si>
    <t>Přesun hmot tonážní tonážní pro krytiny povlakové v objektech v do 12 m</t>
  </si>
  <si>
    <t>1366381049</t>
  </si>
  <si>
    <t>Přesun hmot pro povlakové krytiny stanovený z hmotnosti přesunovaného materiálu vodorovná dopravní vzdálenost do 50 m v objektech výšky přes 6 do 12 m</t>
  </si>
  <si>
    <t>713</t>
  </si>
  <si>
    <t>Izolace tepelné</t>
  </si>
  <si>
    <t>126</t>
  </si>
  <si>
    <t>713111121</t>
  </si>
  <si>
    <t>Montáž izolace tepelné spodem stropů s uchycením drátem rohoží, pásů, dílců, desek</t>
  </si>
  <si>
    <t>276154165</t>
  </si>
  <si>
    <t>Montáž tepelné izolace stropů rohožemi, pásy, dílci, deskami, bloky (izolační materiál ve specifikaci) rovných spodem s uchycením (drátem, páskou apod.)</t>
  </si>
  <si>
    <t>127</t>
  </si>
  <si>
    <t>63148153</t>
  </si>
  <si>
    <t>deska izolační minerální univerzální λ=0,035 tl 80mm</t>
  </si>
  <si>
    <t>-2130043121</t>
  </si>
  <si>
    <t>deska izolační minerální univerzální ?=0,035 tl 80mm</t>
  </si>
  <si>
    <t>128</t>
  </si>
  <si>
    <t>713131141</t>
  </si>
  <si>
    <t>Montáž izolace tepelné stěn a základů lepením celoplošně rohoží, pásů, dílců, desek</t>
  </si>
  <si>
    <t>888903764</t>
  </si>
  <si>
    <t>Montáž tepelné izolace stěn rohožemi, pásy, deskami, dílci, bloky (izolační materiál ve specifikaci) lepením celoplošně</t>
  </si>
  <si>
    <t>6,6*0,15</t>
  </si>
  <si>
    <t>129</t>
  </si>
  <si>
    <t>28376442</t>
  </si>
  <si>
    <t>deska z polystyrénu XPS, hrana rovná a strukturovaný povrch tl 80mm</t>
  </si>
  <si>
    <t>1573270814</t>
  </si>
  <si>
    <t>0,99*1,02 "Přepočtené koeficientem množství</t>
  </si>
  <si>
    <t>130</t>
  </si>
  <si>
    <t>713141131</t>
  </si>
  <si>
    <t>Montáž izolace tepelné střech plochých lepené za studena 1 vrstva rohoží, pásů, dílců, desek</t>
  </si>
  <si>
    <t>-2011231458</t>
  </si>
  <si>
    <t>Montáž tepelné izolace střech plochých rohožemi, pásy, deskami, dílci, bloky (izolační materiál ve specifikaci) přilepenými za studena zplna, jednovrstvá</t>
  </si>
  <si>
    <t>6*0,5*2 "pozednice pult"</t>
  </si>
  <si>
    <t>131</t>
  </si>
  <si>
    <t>28376079</t>
  </si>
  <si>
    <t>deska EPS grafitová fasadní  λ=0,031 tl 160mm</t>
  </si>
  <si>
    <t>-1278567332</t>
  </si>
  <si>
    <t>deska EPS grafitová fasadní  ?=0,031 tl 160mm</t>
  </si>
  <si>
    <t>6,12</t>
  </si>
  <si>
    <t>132</t>
  </si>
  <si>
    <t>713151164</t>
  </si>
  <si>
    <t>Montáž izolace tepelné střech šikmých přišroubované nad krokve z desek sklonu do 45° tl do 140 mm</t>
  </si>
  <si>
    <t>-2084773290</t>
  </si>
  <si>
    <t>Montáž tepelné izolace střech šikmých rohožemi, pásy, deskami (izolační materiál ve specifikaci) přišroubovanými šrouby nad krokve, sklonu střechy přes 30° do 45° tloušťky izolace přes 120 do 140 mm</t>
  </si>
  <si>
    <t>133</t>
  </si>
  <si>
    <t>28376526</t>
  </si>
  <si>
    <t>deska izolační   nadkrokevní izolace140mm</t>
  </si>
  <si>
    <t>332081865</t>
  </si>
  <si>
    <t>deska izolační  dle PD 140mm</t>
  </si>
  <si>
    <t>312,8*1,15 "Přepočtené koeficientem množství</t>
  </si>
  <si>
    <t>134</t>
  </si>
  <si>
    <t>59660032</t>
  </si>
  <si>
    <t>Vrut DuoTwin 7/300</t>
  </si>
  <si>
    <t>100 kus</t>
  </si>
  <si>
    <t>-1653249997</t>
  </si>
  <si>
    <t>135</t>
  </si>
  <si>
    <t>596600R</t>
  </si>
  <si>
    <t>Vrut 90° 8/300</t>
  </si>
  <si>
    <t>479244012</t>
  </si>
  <si>
    <t>136</t>
  </si>
  <si>
    <t>59071004</t>
  </si>
  <si>
    <t>pěna PUR izolační jednosložková pistolová</t>
  </si>
  <si>
    <t>litr</t>
  </si>
  <si>
    <t>-1488183349</t>
  </si>
  <si>
    <t>137</t>
  </si>
  <si>
    <t>5907104R</t>
  </si>
  <si>
    <t>Hřebenový/úžlabní pás, šířka 300 mm</t>
  </si>
  <si>
    <t>-1341907669</t>
  </si>
  <si>
    <t>138</t>
  </si>
  <si>
    <t>713151211</t>
  </si>
  <si>
    <t>Montáž izolace tepelné nad krokvemi střech šikmých reflexní s difúzní spojovací páskou tl do 5 mm</t>
  </si>
  <si>
    <t>1070064405</t>
  </si>
  <si>
    <t>Montáž tepelné izolace střech šikmých rohožemi, pásy, deskami (izolační materiál ve specifikaci) připevněné sponkami reflexní nad krokve s difúzní spojovací páskou, tloušťka izolace do 5 mm</t>
  </si>
  <si>
    <t>139</t>
  </si>
  <si>
    <t>2835530R</t>
  </si>
  <si>
    <t>vzduchotěsná folie dle specifikace v TZ 1,5x50m</t>
  </si>
  <si>
    <t>704602168</t>
  </si>
  <si>
    <t>vzduchotěsná folie dle specifikace v TZ 1,5x50m.</t>
  </si>
  <si>
    <t>140</t>
  </si>
  <si>
    <t>5905420R</t>
  </si>
  <si>
    <t>Lepicí páska Clima Tape, šířka 60 mm</t>
  </si>
  <si>
    <t>1373523366</t>
  </si>
  <si>
    <t>141</t>
  </si>
  <si>
    <t>5905421R</t>
  </si>
  <si>
    <t xml:space="preserve">Lepicí tmel venkovní Fix A </t>
  </si>
  <si>
    <t>-303725389</t>
  </si>
  <si>
    <t>Lepicí tmel venkovní Fix A</t>
  </si>
  <si>
    <t>142</t>
  </si>
  <si>
    <t>5905421R1</t>
  </si>
  <si>
    <t>Utěsňovací pás 20x50 mm</t>
  </si>
  <si>
    <t>1983489254</t>
  </si>
  <si>
    <t>143</t>
  </si>
  <si>
    <t>5905421R2</t>
  </si>
  <si>
    <t>Těsnicí páska pod kontralatě</t>
  </si>
  <si>
    <t>-1118041112</t>
  </si>
  <si>
    <t>144</t>
  </si>
  <si>
    <t>998713102</t>
  </si>
  <si>
    <t>Přesun hmot tonážní pro izolace tepelné v objektech v do 12 m</t>
  </si>
  <si>
    <t>-1503123264</t>
  </si>
  <si>
    <t>Přesun hmot tonážní tonážní pro izolace tepelné v objektech v do 12 m</t>
  </si>
  <si>
    <t>721</t>
  </si>
  <si>
    <t>Zdravotechnika - vnitřní kanalizace</t>
  </si>
  <si>
    <t>145</t>
  </si>
  <si>
    <t>721173316</t>
  </si>
  <si>
    <t>Potrubí kanalizační z PVC SN 4 dešťové DN 125</t>
  </si>
  <si>
    <t>-834698083</t>
  </si>
  <si>
    <t>Potrubí z plastových trub KG Systém (SN4) dešťové DN 125</t>
  </si>
  <si>
    <t>146</t>
  </si>
  <si>
    <t>721242115</t>
  </si>
  <si>
    <t>Lapač střešních splavenin z PP se zápachovou klapkou a lapacím košem DN 110</t>
  </si>
  <si>
    <t>-1511374349</t>
  </si>
  <si>
    <t>Lapače střešních splavenin z polypropylenu (PP) DN 110 (HL 600)</t>
  </si>
  <si>
    <t>147</t>
  </si>
  <si>
    <t>721300922</t>
  </si>
  <si>
    <t>Pročištění svodů ležatých do DN 300</t>
  </si>
  <si>
    <t>2041770789</t>
  </si>
  <si>
    <t>Pročištění ležatých svodů do DN 300</t>
  </si>
  <si>
    <t>741</t>
  </si>
  <si>
    <t>Elektromontáže - vzdušné vedení</t>
  </si>
  <si>
    <t>148</t>
  </si>
  <si>
    <t>741911110R</t>
  </si>
  <si>
    <t>Ochrana vzdušného vedení při práci na lešení</t>
  </si>
  <si>
    <t>soubor</t>
  </si>
  <si>
    <t>633370645</t>
  </si>
  <si>
    <t>751</t>
  </si>
  <si>
    <t>Vzduchotechnika</t>
  </si>
  <si>
    <t>149</t>
  </si>
  <si>
    <t>751398051</t>
  </si>
  <si>
    <t>Mtž protidešťové žaluzie potrubí do 0,150 m2</t>
  </si>
  <si>
    <t>1527887656</t>
  </si>
  <si>
    <t>Montáž ostatních zařízení protidešťové žaluzie nebo žaluziové klapky na čtyřhranné potrubí, průřezu do 0,150 m2</t>
  </si>
  <si>
    <t>42982405R</t>
  </si>
  <si>
    <t>žaluzie Pz VZT 400x200mm</t>
  </si>
  <si>
    <t>-1017702286</t>
  </si>
  <si>
    <t>151</t>
  </si>
  <si>
    <t>751398054R</t>
  </si>
  <si>
    <t>Dmtž protidešťové žaluzie potrubí do 0,600 m2</t>
  </si>
  <si>
    <t>-1673208866</t>
  </si>
  <si>
    <t>152</t>
  </si>
  <si>
    <t>751510013</t>
  </si>
  <si>
    <t>Vzduchotechnické potrubí pozink čtyřhranné průřezu do 0,13 m2</t>
  </si>
  <si>
    <t>-722920527</t>
  </si>
  <si>
    <t>Vzduchotechnické potrubí z pozinkovaného plechu čtyřhranné s přírubou, průřezu přes 0,07 do 0,13 m2</t>
  </si>
  <si>
    <t>153</t>
  </si>
  <si>
    <t>751510862</t>
  </si>
  <si>
    <t>Demontáž vzduchotechnického potrubí plechového čtyřhranného do suti průřezu do 0,50 m2</t>
  </si>
  <si>
    <t>-516075495</t>
  </si>
  <si>
    <t>Demontáž vzduchotechnického potrubí plechového do suti čtyřhranného s přírubou, průřezu přes 0,13 do 0,50 m2</t>
  </si>
  <si>
    <t>762</t>
  </si>
  <si>
    <t>Konstrukce tesařské</t>
  </si>
  <si>
    <t>154</t>
  </si>
  <si>
    <t>762083111</t>
  </si>
  <si>
    <t>Impregnace řeziva proti dřevokaznému hmyzu a houbám máčením třída ohrožení 1 a 2</t>
  </si>
  <si>
    <t>-1826563120</t>
  </si>
  <si>
    <t>Práce společné pro tesařské konstrukce impregnace řeziva máčením proti dřevokaznému hmyzu a houbám, třída ohrožení 1 a 2 (dřevo v interiéru)</t>
  </si>
  <si>
    <t>155</t>
  </si>
  <si>
    <t>762332132</t>
  </si>
  <si>
    <t>Montáž vázaných kcí krovů pravidelných z hraněného řeziva průřezové plochy do 224 cm2</t>
  </si>
  <si>
    <t>-294006933</t>
  </si>
  <si>
    <t>Montáž vázaných konstrukcí krovů střech pultových, sedlových, valbových, stanových čtvercového nebo obdélníkového půdorysu, z řeziva hraněného průřezové plochy přes 120 do 224 cm2</t>
  </si>
  <si>
    <t>12,6+4,6+7,2+6,6"14x14</t>
  </si>
  <si>
    <t>11,2"12x16</t>
  </si>
  <si>
    <t>16,4+4,6+4,1+1,5+2,4+29,6+4,6+8,6+6"10x14</t>
  </si>
  <si>
    <t>12"14x12</t>
  </si>
  <si>
    <t>16,8+6,6</t>
  </si>
  <si>
    <t>156</t>
  </si>
  <si>
    <t>60511166</t>
  </si>
  <si>
    <t>řezivo jehličnaté hranol dl 4 - 6 m jakost I.</t>
  </si>
  <si>
    <t>1181587199</t>
  </si>
  <si>
    <t>(12,6+4,6+7,2+6,6)*0,14*0,14"14x14</t>
  </si>
  <si>
    <t>11,2*0,12*0,16"12x16</t>
  </si>
  <si>
    <t>(16,4+4,6+4,1+1,5+2,4+29,6+4,6+8,6+6)*0,1*0,14"10x14</t>
  </si>
  <si>
    <t>12*0,14*0,12"14x12</t>
  </si>
  <si>
    <t>0,108+0,042"8x8</t>
  </si>
  <si>
    <t>2,264*1,1 "Přepočtené koeficientem množství</t>
  </si>
  <si>
    <t>157</t>
  </si>
  <si>
    <t>762341016</t>
  </si>
  <si>
    <t>Bednění střech rovných z desek OSB tl 22 mm na sraz šroubovaných na krokve</t>
  </si>
  <si>
    <t>2050186657</t>
  </si>
  <si>
    <t>Bednění a laťování bednění střech rovných sklonu do 60 st. s vyřezáním otvorů z dřevoštěpkových desek OSB šroubovaných na krokve na sraz, tloušťky desky 22 mm</t>
  </si>
  <si>
    <t>158</t>
  </si>
  <si>
    <t>762341811</t>
  </si>
  <si>
    <t>Demontáž bednění střech z prken</t>
  </si>
  <si>
    <t>725548373</t>
  </si>
  <si>
    <t>Demontáž bednění a laťování bednění střech rovných, obloukových, sklonu do 60 st. se všemi nadstřešními konstrukcemi z prken hrubých, hoblovaných tl. do 32 mm</t>
  </si>
  <si>
    <t>149"okap, úžlabí</t>
  </si>
  <si>
    <t>159</t>
  </si>
  <si>
    <t>762342214</t>
  </si>
  <si>
    <t>Montáž laťování na střechách jednoduchých sklonu do 60° osové vzdálenosti do 360 mm</t>
  </si>
  <si>
    <t>-256886039</t>
  </si>
  <si>
    <t>Bednění a laťování montáž laťování střech jednoduchých sklonu do 60° při osové vzdálenosti latí přes 150 do 360 mm</t>
  </si>
  <si>
    <t>160</t>
  </si>
  <si>
    <t>60514114</t>
  </si>
  <si>
    <t>řezivo jehličnaté latě střešní impregnované dl 4 m</t>
  </si>
  <si>
    <t>1111214200</t>
  </si>
  <si>
    <t>1377,2*0,04*0,06</t>
  </si>
  <si>
    <t>161</t>
  </si>
  <si>
    <t>762342441</t>
  </si>
  <si>
    <t>Montáž lišt trojúhelníkových nebo kontralatí na střechách sklonu do 60°</t>
  </si>
  <si>
    <t>1779877520</t>
  </si>
  <si>
    <t>Bednění a laťování montáž lišt trojúhelníkových nebo kontralatí</t>
  </si>
  <si>
    <t>464</t>
  </si>
  <si>
    <t>162</t>
  </si>
  <si>
    <t>246326654</t>
  </si>
  <si>
    <t>464,000*0,04*0,06</t>
  </si>
  <si>
    <t>90*0,04*0,06</t>
  </si>
  <si>
    <t>163</t>
  </si>
  <si>
    <t>762343913</t>
  </si>
  <si>
    <t>Zabednění otvorů ve střeše prkny tl do 32mm plochy jednotlivě do 8 m2</t>
  </si>
  <si>
    <t>-1036394354</t>
  </si>
  <si>
    <t>Bednění a laťování střech zabednění jednotlivých otvorů ve střeše prkny tl. do 32 mm (materiál v ceně), otvoru plochy jednotlivě přes 4 do 8 m2</t>
  </si>
  <si>
    <t>164</t>
  </si>
  <si>
    <t>762395000</t>
  </si>
  <si>
    <t>Spojovací prostředky pro montáž krovu, bednění, laťování, světlíky, klíny</t>
  </si>
  <si>
    <t>2028852092</t>
  </si>
  <si>
    <t>Spojovací prostředky krovů, bednění a laťování, nadstřešních konstrukcí svory, prkna, hřebíky, pásová ocel, vruty</t>
  </si>
  <si>
    <t>2,49+3,305+1,33</t>
  </si>
  <si>
    <t>165</t>
  </si>
  <si>
    <t>762421014R</t>
  </si>
  <si>
    <t>Obložení stropu z latí šroubovaných na rošt</t>
  </si>
  <si>
    <t>399307604</t>
  </si>
  <si>
    <t>6,6*1,6 "podhled stříšky vstupu vč. podkladního roštu a závěsů"</t>
  </si>
  <si>
    <t>166</t>
  </si>
  <si>
    <t>762431016</t>
  </si>
  <si>
    <t>Obložení stěn z desek OSB tl 22 mm na sraz přibíjených</t>
  </si>
  <si>
    <t>762165315</t>
  </si>
  <si>
    <t>Obložení stěn z dřevoštěpkových desek OSB přibíjených na sraz, tloušťky desky 22 mm</t>
  </si>
  <si>
    <t>15,625 "lemování střechy"</t>
  </si>
  <si>
    <t>7,8125"maska</t>
  </si>
  <si>
    <t>167</t>
  </si>
  <si>
    <t>762811811</t>
  </si>
  <si>
    <t>Demontáž záklopů stropů z hrubých prken tl do 32 mm</t>
  </si>
  <si>
    <t>-313448366</t>
  </si>
  <si>
    <t>Demontáž záklopů stropů vrchních a zapuštěných z hrubých prken, tl. do 32 mm</t>
  </si>
  <si>
    <t>168</t>
  </si>
  <si>
    <t>998762102</t>
  </si>
  <si>
    <t>Přesun hmot tonážní pro kce tesařské v objektech v do 12 m</t>
  </si>
  <si>
    <t>-323287624</t>
  </si>
  <si>
    <t>763</t>
  </si>
  <si>
    <t>Konstrukce suché výstavby</t>
  </si>
  <si>
    <t>169</t>
  </si>
  <si>
    <t>763131412</t>
  </si>
  <si>
    <t>SDK podhled desky 1xA 12,5 TI 100 mm dvouvrstvá spodní kce profil CD+UD</t>
  </si>
  <si>
    <t>-1722260023</t>
  </si>
  <si>
    <t>Podhled ze sádrokartonových desek dvouvrstvá zavěšená spodní konstrukce z ocelových profilů CD, UD jednoduše opláštěná deskou standardní A, tl. 12,5 mm, TI tl. 100 mm</t>
  </si>
  <si>
    <t>170</t>
  </si>
  <si>
    <t>763131714</t>
  </si>
  <si>
    <t>SDK podhled základní penetrační nátěr</t>
  </si>
  <si>
    <t>1782906831</t>
  </si>
  <si>
    <t>Podhled ze sádrokartonových desek ostatní práce a konstrukce na podhledech ze sádrokartonových desek základní penetrační nátěr</t>
  </si>
  <si>
    <t>171</t>
  </si>
  <si>
    <t>763131751</t>
  </si>
  <si>
    <t>Montáž parotěsné zábrany do SDK podhledu</t>
  </si>
  <si>
    <t>967793678</t>
  </si>
  <si>
    <t>Podhled ze sádrokartonových desek ostatní práce a konstrukce na podhledech ze sádrokartonových desek montáž parotěsné zábrany</t>
  </si>
  <si>
    <t>172</t>
  </si>
  <si>
    <t>283292100</t>
  </si>
  <si>
    <t>folie podstřešní parotěsná PE role 1,5 x 50 m</t>
  </si>
  <si>
    <t>1650178044</t>
  </si>
  <si>
    <t>fólie z plastů ostatních a speciálně upravené podstřešní a parotěsné folie parotěsná zábrana bez Al povrstvení rozměr - role 1,5 x 50 m PK-BAR SPECIÁL    110 g/m2</t>
  </si>
  <si>
    <t>11,9*1,1 "Přepočtené koeficientem množství</t>
  </si>
  <si>
    <t>173</t>
  </si>
  <si>
    <t>998763102</t>
  </si>
  <si>
    <t>Přesun hmot tonážní pro dřevostavby v objektech v do 24 m</t>
  </si>
  <si>
    <t>-1126030681</t>
  </si>
  <si>
    <t>Přesun hmot pro dřevostavby stanovený z hmotnosti přesunovaného materiálu vodorovná dopravní vzdálenost do 50 m v objektech výšky přes 12 do 24 m</t>
  </si>
  <si>
    <t>764</t>
  </si>
  <si>
    <t>Konstrukce klempířské</t>
  </si>
  <si>
    <t>174</t>
  </si>
  <si>
    <t>764001821</t>
  </si>
  <si>
    <t>Demontáž krytiny ze svitků nebo tabulí do suti</t>
  </si>
  <si>
    <t>1808776462</t>
  </si>
  <si>
    <t>Demontáž klempířských konstrukcí krytiny ze svitků nebo tabulí do suti</t>
  </si>
  <si>
    <t>6,4*4,6+1,625</t>
  </si>
  <si>
    <t>175</t>
  </si>
  <si>
    <t>764002801</t>
  </si>
  <si>
    <t>Demontáž závětrné lišty do suti</t>
  </si>
  <si>
    <t>-1677984988</t>
  </si>
  <si>
    <t>Demontáž klempířských konstrukcí závětrné lišty do suti</t>
  </si>
  <si>
    <t>2,2*2+5,5*2+3*2+5,5+5,5+3,3+3,2</t>
  </si>
  <si>
    <t>176</t>
  </si>
  <si>
    <t>764002812</t>
  </si>
  <si>
    <t>Demontáž okapového plechu do suti v krytině skládané</t>
  </si>
  <si>
    <t>-1413620072</t>
  </si>
  <si>
    <t>Demontáž klempířských konstrukcí okapového plechu do suti, v krytině skládané</t>
  </si>
  <si>
    <t>177</t>
  </si>
  <si>
    <t>764002851</t>
  </si>
  <si>
    <t>Demontáž oplechování parapetů do suti</t>
  </si>
  <si>
    <t>743778594</t>
  </si>
  <si>
    <t>Demontáž klempířských konstrukcí oplechování parapetů do suti</t>
  </si>
  <si>
    <t>1,2*24+1+0,9*4+1,5*2+1*8+0,6*7+0,94*5</t>
  </si>
  <si>
    <t>178</t>
  </si>
  <si>
    <t>764002861</t>
  </si>
  <si>
    <t>Demontáž oplechování říms a ozdobných prvků do suti</t>
  </si>
  <si>
    <t>-1205747502</t>
  </si>
  <si>
    <t>Demontáž klempířských konstrukcí oplechování říms do suti</t>
  </si>
  <si>
    <t>17,5+11,4+11+9,5+3</t>
  </si>
  <si>
    <t>179</t>
  </si>
  <si>
    <t>764002871</t>
  </si>
  <si>
    <t>Demontáž lemování zdí do suti</t>
  </si>
  <si>
    <t>-1839061079</t>
  </si>
  <si>
    <t>Demontáž klempířských konstrukcí lemování zdí do suti</t>
  </si>
  <si>
    <t>6,6*1,8+6,6 "přístřešek"</t>
  </si>
  <si>
    <t>180</t>
  </si>
  <si>
    <t>764004801</t>
  </si>
  <si>
    <t>Demontáž podokapního žlabu do suti</t>
  </si>
  <si>
    <t>-503611946</t>
  </si>
  <si>
    <t>Demontáž klempířských konstrukcí žlabu podokapního do suti</t>
  </si>
  <si>
    <t>6,2*2+6,5+3,5+4,5+1,8</t>
  </si>
  <si>
    <t>181</t>
  </si>
  <si>
    <t>764004861</t>
  </si>
  <si>
    <t>Demontáž svodu do suti</t>
  </si>
  <si>
    <t>-433270825</t>
  </si>
  <si>
    <t>Demontáž klempířských konstrukcí svodu do suti</t>
  </si>
  <si>
    <t>23+3</t>
  </si>
  <si>
    <t>182</t>
  </si>
  <si>
    <t>764011443</t>
  </si>
  <si>
    <t>Podkladní plech z PZ plechu pro hřebeny, nároží, úžlabí nebo okapové hrany tl. 1,0 mm rš 250 mm</t>
  </si>
  <si>
    <t>1271715875</t>
  </si>
  <si>
    <t>Podkladní plech z pozinkovaného plechu tloušťky 1,0 mm pro TiZn rš 250 mm</t>
  </si>
  <si>
    <t>2,100"K11</t>
  </si>
  <si>
    <t>183</t>
  </si>
  <si>
    <t>764111641</t>
  </si>
  <si>
    <t>Krytina střechy rovné drážkováním ze svitků z Pz plechu s povrchovou úpravou rš 670 mm sklonu do 30°</t>
  </si>
  <si>
    <t>181621480</t>
  </si>
  <si>
    <t>Krytina ze svitků nebo z taškových tabulí z pozinkovaného plechu s povrchovou úpravou s úpravou u okapů, prostupů a výčnělků střechy rovné drážkováním ze svitků rš 670 mm, sklon střechy do 30°</t>
  </si>
  <si>
    <t>7"K16</t>
  </si>
  <si>
    <t>3"K17</t>
  </si>
  <si>
    <t>184</t>
  </si>
  <si>
    <t>764212607</t>
  </si>
  <si>
    <t>Oplechování úžlabí z Pz s povrchovou úpravou rš 670 mm</t>
  </si>
  <si>
    <t>1468375795</t>
  </si>
  <si>
    <t>Oplechování střešních prvků z pozinkovaného plechu s povrchovou úpravou úžlabí rš 670 mm</t>
  </si>
  <si>
    <t>18,4"K3</t>
  </si>
  <si>
    <t>185</t>
  </si>
  <si>
    <t>764212633</t>
  </si>
  <si>
    <t>Oplechování štítu závětrnou lištou z Pz s povrchovou úpravou rš 250 mm</t>
  </si>
  <si>
    <t>109768766</t>
  </si>
  <si>
    <t>Oplechování střešních prvků z pozinkovaného plechu s povrchovou úpravou štítu závětrnou lištou rš 250 mm</t>
  </si>
  <si>
    <t>47,6"K2</t>
  </si>
  <si>
    <t>186</t>
  </si>
  <si>
    <t>764212664</t>
  </si>
  <si>
    <t>Oplechování rovné okapové hrany z Pz s povrchovou úpravou rš 330 mm</t>
  </si>
  <si>
    <t>626395203</t>
  </si>
  <si>
    <t>Oplechování střešních prvků z pozinkovaného plechu s povrchovou úpravou okapu okapovým plechem střechy rovné rš 330 mm</t>
  </si>
  <si>
    <t>187</t>
  </si>
  <si>
    <t>764214603</t>
  </si>
  <si>
    <t>Oplechování horních ploch a atik bez rohů z Pz s povrch úpravou mechanicky kotvené rš 250 mm</t>
  </si>
  <si>
    <t>-580532434</t>
  </si>
  <si>
    <t>Oplechování horních ploch zdí a nadezdívek (atik) z pozinkovaného plechu s povrchovou úpravou mechanicky kotvené rš 250 mm</t>
  </si>
  <si>
    <t>29,66"K8</t>
  </si>
  <si>
    <t>188</t>
  </si>
  <si>
    <t>764311603</t>
  </si>
  <si>
    <t>Lemování rovných zdí střech s krytinou prejzovou nebo vlnitou z Pz s povrchovou úpravou rš 250 mm</t>
  </si>
  <si>
    <t>-1879948019</t>
  </si>
  <si>
    <t>Lemování zdí z pozinkovaného plechu s povrchovou úpravou boční nebo horní rovné, střech s krytinou prejzovou nebo vlnitou rš 250 mm</t>
  </si>
  <si>
    <t>6,65"K13</t>
  </si>
  <si>
    <t>189</t>
  </si>
  <si>
    <t>764311604</t>
  </si>
  <si>
    <t>Lemování rovných zdí střech s krytinou prejzovou nebo vlnitou z Pz s povrchovou úpravou rš 330 mm</t>
  </si>
  <si>
    <t>467885227</t>
  </si>
  <si>
    <t>Lemování zdí z pozinkovaného plechu s povrchovou úpravou boční nebo horní rovné, střech s krytinou prejzovou nebo vlnitou rš 330 mm</t>
  </si>
  <si>
    <t>3,2"K6</t>
  </si>
  <si>
    <t>190</t>
  </si>
  <si>
    <t>764314612</t>
  </si>
  <si>
    <t>Lemování prostupů střech s krytinou skládanou nebo plechovou bez lišty z Pz s povrchovou úpravou</t>
  </si>
  <si>
    <t>1705396537</t>
  </si>
  <si>
    <t>Lemování prostupů z pozinkovaného plechu s povrchovou úpravou bez lišty, střech s krytinou skládanou nebo z plechu</t>
  </si>
  <si>
    <t>0,5*0,5"K4</t>
  </si>
  <si>
    <t>0,65*0,65"K5</t>
  </si>
  <si>
    <t>1*1,5"K18</t>
  </si>
  <si>
    <t>191</t>
  </si>
  <si>
    <t>764512463</t>
  </si>
  <si>
    <t>Maska hladká včetně čel  z Pz plechu rš 250 mm</t>
  </si>
  <si>
    <t>1017741567</t>
  </si>
  <si>
    <t>Maska hladká včetně čel z Pz plechu rš 250 mm</t>
  </si>
  <si>
    <t>8,8"K14</t>
  </si>
  <si>
    <t>192</t>
  </si>
  <si>
    <t>76451246R</t>
  </si>
  <si>
    <t>Maska hladká včetně čel  z Pz plechu rš 200 mm</t>
  </si>
  <si>
    <t>566827963</t>
  </si>
  <si>
    <t>Maska hladká včetně čel z Pz plechu rš 200 mm</t>
  </si>
  <si>
    <t>10,9"K15</t>
  </si>
  <si>
    <t>193</t>
  </si>
  <si>
    <t>764541303</t>
  </si>
  <si>
    <t>Žlab podokapní půlkruhový z TiZn lesklého plechu rš 250 mm</t>
  </si>
  <si>
    <t>1265041476</t>
  </si>
  <si>
    <t>Žlab podokapní z titanzinkového lesklého válcovaného plechu včetně háků a čel půlkruhový rš 250 mm</t>
  </si>
  <si>
    <t>2,1"K10</t>
  </si>
  <si>
    <t>194</t>
  </si>
  <si>
    <t>764541305</t>
  </si>
  <si>
    <t>Žlab podokapní půlkruhový z TiZn lesklého plechu rš 330 mm</t>
  </si>
  <si>
    <t>663624775</t>
  </si>
  <si>
    <t>Žlab podokapní z titanzinkového lesklého válcovaného plechu včetně háků a čel půlkruhový rš 330 mm</t>
  </si>
  <si>
    <t>6,5+8+12,5+2,6</t>
  </si>
  <si>
    <t>195</t>
  </si>
  <si>
    <t>764548322</t>
  </si>
  <si>
    <t>Svody kruhové včetně objímek, kolen, odskoků z TiZn lesklého plechu průměru 80 mm</t>
  </si>
  <si>
    <t>-985836300</t>
  </si>
  <si>
    <t>Svod z titanzinkového lesklého válcovaného plechu včetně objímek, kolen a odskoků kruhový, průměru 80 mm</t>
  </si>
  <si>
    <t>3,8"K12</t>
  </si>
  <si>
    <t>196</t>
  </si>
  <si>
    <t>764548323</t>
  </si>
  <si>
    <t>Svody kruhové včetně objímek, kolen, odskoků z TiZn lesklého plechu průměru 100 mm</t>
  </si>
  <si>
    <t>1320308273</t>
  </si>
  <si>
    <t>Svod z titanzinkového lesklého válcovaného plechu včetně objímek, kolen a odskoků kruhový, průměru 100 mm</t>
  </si>
  <si>
    <t>7,6+18,6+8,4"K9</t>
  </si>
  <si>
    <t>197</t>
  </si>
  <si>
    <t>998764102</t>
  </si>
  <si>
    <t>Přesun hmot tonážní pro konstrukce klempířské v objektech v do 12 m</t>
  </si>
  <si>
    <t>-1806478152</t>
  </si>
  <si>
    <t>765</t>
  </si>
  <si>
    <t>Konstrukce pokrývačské</t>
  </si>
  <si>
    <t>198</t>
  </si>
  <si>
    <t>76511125R</t>
  </si>
  <si>
    <t>Montáž větrací lišty</t>
  </si>
  <si>
    <t>2130630163</t>
  </si>
  <si>
    <t>Montáž krytiny keramické hřebene větraného na sucho vkládaným pásem</t>
  </si>
  <si>
    <t>199</t>
  </si>
  <si>
    <t>59660006</t>
  </si>
  <si>
    <t>pás větrací 100/18-kartáč 7cm (v barvě)</t>
  </si>
  <si>
    <t>-968575740</t>
  </si>
  <si>
    <t>200</t>
  </si>
  <si>
    <t>998765102</t>
  </si>
  <si>
    <t>Přesun hmot tonážní pro krytiny skládané v objektech v do 12 m</t>
  </si>
  <si>
    <t>-1899408962</t>
  </si>
  <si>
    <t>Přesun hmot pro krytiny skládané stanovený z hmotnosti přesunovaného materiálu vodorovná dopravní vzdálenost do 50 m na objektech výšky přes 6 do 12 m</t>
  </si>
  <si>
    <t>766</t>
  </si>
  <si>
    <t>Konstrukce truhlářské</t>
  </si>
  <si>
    <t>201</t>
  </si>
  <si>
    <t>766427112</t>
  </si>
  <si>
    <t>Montáž obložení podhledů podkladového roštu</t>
  </si>
  <si>
    <t>-1676905891</t>
  </si>
  <si>
    <t>Montáž obložení podhledů rošt podkladový - podhled přístřešku</t>
  </si>
  <si>
    <t>202</t>
  </si>
  <si>
    <t>6051410R</t>
  </si>
  <si>
    <t>řezivo jehličnaté lať jakost I 10-25cm2 hoblované</t>
  </si>
  <si>
    <t>222976114</t>
  </si>
  <si>
    <t>203</t>
  </si>
  <si>
    <t>766441821</t>
  </si>
  <si>
    <t>Demontáž parapetních desek dřevěných nebo plastových šířky do 30 cm délky přes 1,0 m</t>
  </si>
  <si>
    <t>1525767372</t>
  </si>
  <si>
    <t>Demontáž parapetních desek dřevěných, laminovaných nebo z plastů šířky do 300 mm délky přes 1m</t>
  </si>
  <si>
    <t>6+11+14</t>
  </si>
  <si>
    <t>204</t>
  </si>
  <si>
    <t>766622131</t>
  </si>
  <si>
    <t>Montáž plastových oken plochy přes 1 m2 otevíravých výšky do 1,5 m s rámem do zdiva</t>
  </si>
  <si>
    <t>-2004683265</t>
  </si>
  <si>
    <t>Montáž oken plastových včetně montáže rámu na polyuretanovou pěnu plochy přes 1 m2 otevíravých nebo sklápěcích do zdiva, výšky do 1,5 m; montáž do otvoru bude splňovat požadavky na připojovací spáry dle ČSN 73 05 40-2 (použití kompletního okenního a těsnícího systému)</t>
  </si>
  <si>
    <t>0,9*0,85*4</t>
  </si>
  <si>
    <t>0,6*0,9*6</t>
  </si>
  <si>
    <t>0,6*0,6</t>
  </si>
  <si>
    <t>0,94*0,5*4</t>
  </si>
  <si>
    <t>0,94*0,4</t>
  </si>
  <si>
    <t>205</t>
  </si>
  <si>
    <t>766622132</t>
  </si>
  <si>
    <t>Montáž plastových oken plochy přes 1 m2 otevíravých výšky do 2,5 m s rámem do zdiva</t>
  </si>
  <si>
    <t>1322884864</t>
  </si>
  <si>
    <t>Montáž oken plastových včetně montáže rámu na polyuretanovou pěnu plochy přes 1 m2 otevíravých nebo sklápěcích do zdiva, výšky přes 1,5 do 2,5 m; montáž do otvoru bude splňovat požadavky na připojovací spáry dle ČSN 73 05 40-2 (použití kompletního okenního a těsnícího systému)</t>
  </si>
  <si>
    <t>1,2*1,8*24</t>
  </si>
  <si>
    <t>1*1,8</t>
  </si>
  <si>
    <t>1,5*1,5*2</t>
  </si>
  <si>
    <t>1*1,5*8</t>
  </si>
  <si>
    <t>206</t>
  </si>
  <si>
    <t>611400020R</t>
  </si>
  <si>
    <t>Okno plastové  Po1 dle tabulky oken U=1,2</t>
  </si>
  <si>
    <t>1520109879</t>
  </si>
  <si>
    <t>207</t>
  </si>
  <si>
    <t>611400020R1</t>
  </si>
  <si>
    <t>Okno plastové  Po1 dle tabulky oken U=1,2 s bezpeč. zasklením</t>
  </si>
  <si>
    <t>1858020853</t>
  </si>
  <si>
    <t>208</t>
  </si>
  <si>
    <t>611400020R2</t>
  </si>
  <si>
    <t>Okno plastové  Po2 dle tabulky oken U=1,2</t>
  </si>
  <si>
    <t>-616519435</t>
  </si>
  <si>
    <t>209</t>
  </si>
  <si>
    <t>611400020R3</t>
  </si>
  <si>
    <t>Okno plastové  Po3 dle tabulky oken U=1,2</t>
  </si>
  <si>
    <t>1505395172</t>
  </si>
  <si>
    <t>210</t>
  </si>
  <si>
    <t>611400020R33</t>
  </si>
  <si>
    <t>Okno plastové  Po3 dle tabulky oken U=1,2 s bezpeč. sklem</t>
  </si>
  <si>
    <t>216684964</t>
  </si>
  <si>
    <t>211</t>
  </si>
  <si>
    <t>611400020R4</t>
  </si>
  <si>
    <t>Okno plastové  Po4 dle tabulky oken U=1,2</t>
  </si>
  <si>
    <t>-131960486</t>
  </si>
  <si>
    <t>212</t>
  </si>
  <si>
    <t>611400020R5</t>
  </si>
  <si>
    <t>Okno plastové  Po5 dle tabulky oken U=1,2</t>
  </si>
  <si>
    <t>230810774</t>
  </si>
  <si>
    <t>213</t>
  </si>
  <si>
    <t>611400020R6</t>
  </si>
  <si>
    <t>Okno plastové  Po6 dle tabulky oken U=1,2</t>
  </si>
  <si>
    <t>1545052203</t>
  </si>
  <si>
    <t>214</t>
  </si>
  <si>
    <t>611400020R7</t>
  </si>
  <si>
    <t>Okno plastové  Po7 dle tabulky oken U=1,2</t>
  </si>
  <si>
    <t>-1031603643</t>
  </si>
  <si>
    <t>215</t>
  </si>
  <si>
    <t>611400020R8</t>
  </si>
  <si>
    <t>Okno plastové  Po8 dle tabulky oken U=1,2</t>
  </si>
  <si>
    <t>155335516</t>
  </si>
  <si>
    <t>216</t>
  </si>
  <si>
    <t>611400020R9</t>
  </si>
  <si>
    <t>Okno plastové  Po9 dle tabulky oken U=1,2</t>
  </si>
  <si>
    <t>-1144705958</t>
  </si>
  <si>
    <t>217</t>
  </si>
  <si>
    <t>766681121</t>
  </si>
  <si>
    <t>Montáž zárubní rámových pro dveře dvoukřídlové rozměru 1250 mm</t>
  </si>
  <si>
    <t>164926790</t>
  </si>
  <si>
    <t>Montáž zárubní dřevěných, plastových nebo z lamina rámových, pro dveře dvoukřídlové, rozměru 1250 x 1970 mm</t>
  </si>
  <si>
    <t>218</t>
  </si>
  <si>
    <t>553413R</t>
  </si>
  <si>
    <t>dveře plastové Pdv1</t>
  </si>
  <si>
    <t>769381044</t>
  </si>
  <si>
    <t>dveře plastové Pdv1 vč. doplňků a kování dle PD</t>
  </si>
  <si>
    <t>219</t>
  </si>
  <si>
    <t>766694122</t>
  </si>
  <si>
    <t>Montáž parapetních dřevěných nebo plastových šířky přes 30 cm délky do 1,6 m</t>
  </si>
  <si>
    <t>-1150670101</t>
  </si>
  <si>
    <t>Montáž parapetních desek dřevěných, laminovaných šířky přes 30 cm délky do 1,6 m</t>
  </si>
  <si>
    <t>220</t>
  </si>
  <si>
    <t>607941210</t>
  </si>
  <si>
    <t>koncovka PVC k parapetním dřevotřískovým deskám 600 mm</t>
  </si>
  <si>
    <t>-197891965</t>
  </si>
  <si>
    <t>výlisky z hmoty dřevovláknité a dřevotřískové parapety vnitřní dřevotřískové POSTFORMING koncovka PVC k parapetním deskám 600 mm</t>
  </si>
  <si>
    <t>221</t>
  </si>
  <si>
    <t>607941060</t>
  </si>
  <si>
    <t>deska parapetní dřevotřísková vnitřní 0,45 x 1 m</t>
  </si>
  <si>
    <t>2094608961</t>
  </si>
  <si>
    <t>výlisky z hmoty dřevovláknité a dřevotřískové parapety vnitřní dřevotřískové POSTFORMING (hnědá, bílá) rozměr: šířka x 1 m délky 450 mm</t>
  </si>
  <si>
    <t>14*1,2+2*1,5+9*1+5*0,6</t>
  </si>
  <si>
    <t>222</t>
  </si>
  <si>
    <t>607941090</t>
  </si>
  <si>
    <t>deska parapetní dřevotřísková vnitřní 0,6 x 1 m</t>
  </si>
  <si>
    <t>1732334004</t>
  </si>
  <si>
    <t>výlisky z hmoty dřevovláknité a dřevotřískové parapety vnitřní dřevotřískové POSTFORMING (hnědá, bílá) rozměr: šířka x 1 m délky 600 mm</t>
  </si>
  <si>
    <t>1,2+1,2*3</t>
  </si>
  <si>
    <t>223</t>
  </si>
  <si>
    <t>998766102</t>
  </si>
  <si>
    <t>Přesun hmot tonážní pro konstrukce truhlářské v objektech v do 12 m</t>
  </si>
  <si>
    <t>-1871993177</t>
  </si>
  <si>
    <t>767</t>
  </si>
  <si>
    <t>Konstrukce zámečnické</t>
  </si>
  <si>
    <t>224</t>
  </si>
  <si>
    <t>767391112</t>
  </si>
  <si>
    <t>Montáž krytiny z tvarovaných plechů šroubováním</t>
  </si>
  <si>
    <t>1176792036</t>
  </si>
  <si>
    <t>Montáž krytiny střech plechem tvarovaným, uchyceným šroubováním</t>
  </si>
  <si>
    <t>225</t>
  </si>
  <si>
    <t>55350877</t>
  </si>
  <si>
    <t>trapézový plech T20 , tl 0,5 mm</t>
  </si>
  <si>
    <t>680321944</t>
  </si>
  <si>
    <t>7,56</t>
  </si>
  <si>
    <t>226</t>
  </si>
  <si>
    <t>767392802</t>
  </si>
  <si>
    <t>Demontáž krytin střech z plechů šroubovaných</t>
  </si>
  <si>
    <t>981099768</t>
  </si>
  <si>
    <t>227</t>
  </si>
  <si>
    <t>767991911R</t>
  </si>
  <si>
    <t>Opravy zámečnických konstrukcí ostatní - úprava plotového dílce a nové kotvení</t>
  </si>
  <si>
    <t>-587160689</t>
  </si>
  <si>
    <t>Ostatní opravy svařováním</t>
  </si>
  <si>
    <t>228</t>
  </si>
  <si>
    <t>767995113</t>
  </si>
  <si>
    <t>Montáž atypických zámečnických konstrukcí hmotnosti do 20 kg</t>
  </si>
  <si>
    <t>kg</t>
  </si>
  <si>
    <t>-1364257211</t>
  </si>
  <si>
    <t>Montáž ostatních atypických zámečnických konstrukcí hmotnosti přes 10 do 20 kg</t>
  </si>
  <si>
    <t>229</t>
  </si>
  <si>
    <t>1301001R</t>
  </si>
  <si>
    <t>Konstrukce přístřešku pozink</t>
  </si>
  <si>
    <t>-521996050</t>
  </si>
  <si>
    <t>Konstrukce přístřešku pozink Z5</t>
  </si>
  <si>
    <t>230</t>
  </si>
  <si>
    <t>767996801</t>
  </si>
  <si>
    <t>Demontáž atypických zámečnických konstrukcí rozebráním hmotnosti jednotlivých dílů do 50 kg</t>
  </si>
  <si>
    <t>2091765987</t>
  </si>
  <si>
    <t>180 "přístřešek"</t>
  </si>
  <si>
    <t>30 "drobné konstrukce na fasádě"</t>
  </si>
  <si>
    <t>231</t>
  </si>
  <si>
    <t>998767102</t>
  </si>
  <si>
    <t>Přesun hmot tonážní pro zámečnické konstrukce v objektech v do 12 m</t>
  </si>
  <si>
    <t>1551598819</t>
  </si>
  <si>
    <t>Přesun hmot pro zámečnické konstrukce stanovený z hmotnosti přesunovaného materiálu vodorovná dopravní vzdálenost do 50 m v objektech výšky přes 6 do 12 m</t>
  </si>
  <si>
    <t>771</t>
  </si>
  <si>
    <t>Podlahy z dlaždic</t>
  </si>
  <si>
    <t>232</t>
  </si>
  <si>
    <t>771554116</t>
  </si>
  <si>
    <t>Montáž podlah z dlaždic teracových lepených flexibilním lepidlem dle TZ</t>
  </si>
  <si>
    <t>845642356</t>
  </si>
  <si>
    <t>Montáž podlah z dlaždic teracových lepených flexibilním lepidlem dle TZ</t>
  </si>
  <si>
    <t>1,5+0,4*1,8 "schody vč. podstupnic"</t>
  </si>
  <si>
    <t>233</t>
  </si>
  <si>
    <t>59247494</t>
  </si>
  <si>
    <t>dlaždice teracová tryskaná impregnovaná protiskluzná 40x40x3,5 cm</t>
  </si>
  <si>
    <t>-687398089</t>
  </si>
  <si>
    <t>2,442</t>
  </si>
  <si>
    <t>234</t>
  </si>
  <si>
    <t>998771102</t>
  </si>
  <si>
    <t>Přesun hmot tonážní pro podlahy z dlaždic v objektech v do 12 m</t>
  </si>
  <si>
    <t>544061563</t>
  </si>
  <si>
    <t>Přesun hmot pro podlahy z dlaždic stanovený z hmotnosti přesunovaného materiálu vodorovná dopravní vzdálenost do 50 m v objektech výšky přes 6 do 12 m</t>
  </si>
  <si>
    <t>781</t>
  </si>
  <si>
    <t>Dokončovací práce - obklady keramické</t>
  </si>
  <si>
    <t>235</t>
  </si>
  <si>
    <t>781474114</t>
  </si>
  <si>
    <t>Montáž obkladů vnitřních keramických hladkých do 22 ks/m2 lepených flexibilním lepidlem</t>
  </si>
  <si>
    <t>-238601086</t>
  </si>
  <si>
    <t>Montáž obkladů vnitřních stěn z dlaždic keramických lepených flexibilním lepidlem režných nebo glazovaných hladkých přes 19 do 22 ks/m2</t>
  </si>
  <si>
    <t>(2)*0,4+(1,2+1,1*2)*0,4*6</t>
  </si>
  <si>
    <t>0,9*2*0,4+(2)*0,4*3</t>
  </si>
  <si>
    <t>(0,9+2)*0,4</t>
  </si>
  <si>
    <t>236</t>
  </si>
  <si>
    <t>59761040</t>
  </si>
  <si>
    <t>obkládačky keramické koupelnové (bílé i barevné) přes 19 do 22 ks/m2</t>
  </si>
  <si>
    <t>-359316490</t>
  </si>
  <si>
    <t>14,564</t>
  </si>
  <si>
    <t>237</t>
  </si>
  <si>
    <t>998781102</t>
  </si>
  <si>
    <t>Přesun hmot tonážní pro obklady keramické v objektech v do 12 m</t>
  </si>
  <si>
    <t>437325505</t>
  </si>
  <si>
    <t>Přesun hmot pro obklady keramické stanovený z hmotnosti přesunovaného materiálu vodorovná dopravní vzdálenost do 50 m v objektech výšky přes 6 do 12 m</t>
  </si>
  <si>
    <t>783</t>
  </si>
  <si>
    <t>Dokončovací práce - nátěry</t>
  </si>
  <si>
    <t>238</t>
  </si>
  <si>
    <t>783128101</t>
  </si>
  <si>
    <t>Lazurovací jednonásobný akrylátový nátěr truhlářských konstrukcí</t>
  </si>
  <si>
    <t>-1273989565</t>
  </si>
  <si>
    <t>Lazurovací nátěr truhlářských konstrukcí jednonásobný akrylátový</t>
  </si>
  <si>
    <t>10,56*2,6 "podhled"</t>
  </si>
  <si>
    <t>239</t>
  </si>
  <si>
    <t>783128201</t>
  </si>
  <si>
    <t>Lakovací jednonásobný akrylátový nátěr truhlářských konstrukcí</t>
  </si>
  <si>
    <t>-1922783350</t>
  </si>
  <si>
    <t>Lakovací nátěr truhlářských konstrukcí jednonásobný akrylátový</t>
  </si>
  <si>
    <t>240</t>
  </si>
  <si>
    <t>783201201</t>
  </si>
  <si>
    <t>Obroušení tesařských konstrukcí před provedením nátěru</t>
  </si>
  <si>
    <t>1771932030</t>
  </si>
  <si>
    <t>Příprava podkladu tesařských konstrukcí před provedením nátěru broušení</t>
  </si>
  <si>
    <t>136,3</t>
  </si>
  <si>
    <t>241</t>
  </si>
  <si>
    <t>783201811</t>
  </si>
  <si>
    <t>Odstranění nátěru ze zámečnických konstrukcí oškrábáním</t>
  </si>
  <si>
    <t>936240006</t>
  </si>
  <si>
    <t>Odstranění starých nátěrů ze zámečnických konstrukcí oškrabáním</t>
  </si>
  <si>
    <t>242</t>
  </si>
  <si>
    <t>783223121</t>
  </si>
  <si>
    <t>Napouštěcí dvojnásobný akrylátový biocidní nátěr tesařských konstrukcí zabudovaných do konstrukce</t>
  </si>
  <si>
    <t>36530597</t>
  </si>
  <si>
    <t>Napouštěcí nátěr tesařských konstrukcí zabudovaných do konstrukce proti dřevokazným houbám, hmyzu a plísním dvojnásobný akrylátový</t>
  </si>
  <si>
    <t>6*3,5*0,5+6*0,35*4</t>
  </si>
  <si>
    <t>7*2*11*0,5</t>
  </si>
  <si>
    <t>6*0,5*11</t>
  </si>
  <si>
    <t>3,7*4*0,5</t>
  </si>
  <si>
    <t>243</t>
  </si>
  <si>
    <t>783314101</t>
  </si>
  <si>
    <t>Základní jednonásobný syntetický nátěr zámečnických konstrukcí</t>
  </si>
  <si>
    <t>1949976370</t>
  </si>
  <si>
    <t>Základní nátěr zámečnických konstrukcí jednonásobný syntetický</t>
  </si>
  <si>
    <t>8*0,32+6*2*0,2+35*0,1+6,6*1,6</t>
  </si>
  <si>
    <t>244</t>
  </si>
  <si>
    <t>783315101</t>
  </si>
  <si>
    <t>Mezinátěr jednonásobný syntetický standardní zámečnických konstrukcí</t>
  </si>
  <si>
    <t>93842938</t>
  </si>
  <si>
    <t>Mezinátěr zámečnických konstrukcí jednonásobný syntetický standardní</t>
  </si>
  <si>
    <t>245</t>
  </si>
  <si>
    <t>783317101</t>
  </si>
  <si>
    <t>Krycí jednonásobný syntetický standardní nátěr zámečnických konstrukcí</t>
  </si>
  <si>
    <t>994916902</t>
  </si>
  <si>
    <t>Krycí nátěr (email) zámečnických konstrukcí jednonásobný syntetický standardní</t>
  </si>
  <si>
    <t>246</t>
  </si>
  <si>
    <t>783414203</t>
  </si>
  <si>
    <t>Základní antikorozní jednonásobný syntetický samozákladující nátěr klempířských konstrukcí</t>
  </si>
  <si>
    <t>1751427874</t>
  </si>
  <si>
    <t>Základní antikorozní nátěr klempířských konstrukcí jednonásobný syntetický samozákladující</t>
  </si>
  <si>
    <t>247</t>
  </si>
  <si>
    <t>783415101</t>
  </si>
  <si>
    <t>Mezinátěr syntetický jednonásobný mezinátěr klempířských konstrukcí</t>
  </si>
  <si>
    <t>1510967788</t>
  </si>
  <si>
    <t>Mezinátěr klempířských konstrukcí jednonásobný syntetický standardní</t>
  </si>
  <si>
    <t>248</t>
  </si>
  <si>
    <t>783417101</t>
  </si>
  <si>
    <t>Krycí jednonásobný syntetický nátěr klempířských konstrukcí</t>
  </si>
  <si>
    <t>-2035439764</t>
  </si>
  <si>
    <t>Krycí nátěr (email) klempířských konstrukcí jednonásobný syntetický standardní</t>
  </si>
  <si>
    <t>784</t>
  </si>
  <si>
    <t>Dokončovací práce - malby a tapety</t>
  </si>
  <si>
    <t>249</t>
  </si>
  <si>
    <t>784121001</t>
  </si>
  <si>
    <t>Oškrabání malby v mísnostech výšky do 3,80 m</t>
  </si>
  <si>
    <t>-1932660940</t>
  </si>
  <si>
    <t>Oškrabání malby v místnostech výšky do 3,80 m</t>
  </si>
  <si>
    <t>278,1*0,5+7</t>
  </si>
  <si>
    <t>250</t>
  </si>
  <si>
    <t>784211101</t>
  </si>
  <si>
    <t>Dvojnásobné bílé malby ze směsí za mokra výborně otěruvzdorných v místnostech výšky do 3,80 m</t>
  </si>
  <si>
    <t>-1522320863</t>
  </si>
  <si>
    <t>Malby z malířských směsí otěruvzdorných za mokra dvojnásobné, bílé za mokra otěruvzdorné výborně v místnostech výšky do 3,80 m</t>
  </si>
  <si>
    <t>8,5+3,2*5,9</t>
  </si>
  <si>
    <t>251</t>
  </si>
  <si>
    <t>784221101</t>
  </si>
  <si>
    <t>Dvojnásobné bílé malby  ze směsí za sucha dobře otěruvzdorných v místnostech do 3,80 m</t>
  </si>
  <si>
    <t>564362857</t>
  </si>
  <si>
    <t>Malby z malířských směsí otěruvzdorných za sucha dvojnásobné, bílé za sucha otěruvzdorné dobře v místnostech výšky do 3,80 m</t>
  </si>
  <si>
    <t>252</t>
  </si>
  <si>
    <t>784221153</t>
  </si>
  <si>
    <t>Příplatek k cenám 2x maleb za sucha otěruvzdorných za barevnou malbu v odstínu středně sytém</t>
  </si>
  <si>
    <t>1033687835</t>
  </si>
  <si>
    <t>Malby z malířských směsí otěruvzdorných za sucha Příplatek k cenám dvojnásobných maleb na tónovacích automatech, v odstínu středně sytém</t>
  </si>
  <si>
    <t>786</t>
  </si>
  <si>
    <t>Dokončovací práce - čalounické úpravy</t>
  </si>
  <si>
    <t>253</t>
  </si>
  <si>
    <t>786612200R</t>
  </si>
  <si>
    <t>Montáž sítí proti hmyzu</t>
  </si>
  <si>
    <t>39903459</t>
  </si>
  <si>
    <t>1,2*1,8*3</t>
  </si>
  <si>
    <t>254</t>
  </si>
  <si>
    <t>709212000R</t>
  </si>
  <si>
    <t>Siť proti hmyzu do plast. oken</t>
  </si>
  <si>
    <t>-1110460808</t>
  </si>
  <si>
    <t>255</t>
  </si>
  <si>
    <t>786624111</t>
  </si>
  <si>
    <t>Montáž lamelové žaluzie do oken zdvojených  otevíravých, sklápěcích a vyklápěcích</t>
  </si>
  <si>
    <t>638543374</t>
  </si>
  <si>
    <t>Montáž zastiňujících žaluzií lamelových do oken zdvojených otevíravých, sklápěcích nebo vyklápěcích</t>
  </si>
  <si>
    <t>1,2*1,8*10</t>
  </si>
  <si>
    <t>1*1,5*4</t>
  </si>
  <si>
    <t>0,6*0,9</t>
  </si>
  <si>
    <t>256</t>
  </si>
  <si>
    <t>611406R</t>
  </si>
  <si>
    <t xml:space="preserve">žaluzie vnitřní lamelová manuálně ovládaná </t>
  </si>
  <si>
    <t>-134812261</t>
  </si>
  <si>
    <t>žaluzie vnitřní lamelová manuálně ovládaná</t>
  </si>
  <si>
    <t>02 - Ochrana před bleskem</t>
  </si>
  <si>
    <t>Pol1</t>
  </si>
  <si>
    <t>Drát FeZn 8mm</t>
  </si>
  <si>
    <t>715408186</t>
  </si>
  <si>
    <t>Pol2</t>
  </si>
  <si>
    <t>Podpěra vedení PV17-300mm, FeZn</t>
  </si>
  <si>
    <t>ks</t>
  </si>
  <si>
    <t>-1651371860</t>
  </si>
  <si>
    <t>Pol3</t>
  </si>
  <si>
    <t>Podpěra vedení DJD-300mm, FeZn</t>
  </si>
  <si>
    <t>-814997932</t>
  </si>
  <si>
    <t>Pol4</t>
  </si>
  <si>
    <t>Svorka SS, DRÁT/DRÁT, FeZn</t>
  </si>
  <si>
    <t>-1487431954</t>
  </si>
  <si>
    <t>Pol5</t>
  </si>
  <si>
    <t>Svorka ST s nerez.páskem na trubku, FeZn</t>
  </si>
  <si>
    <t>397569721</t>
  </si>
  <si>
    <t>Pol6</t>
  </si>
  <si>
    <t>Svorka SP připojovací, FeZn</t>
  </si>
  <si>
    <t>-474885157</t>
  </si>
  <si>
    <t>Pol7</t>
  </si>
  <si>
    <t>Svorka na okapové žlaby Soc, FeZn</t>
  </si>
  <si>
    <t>1181937779</t>
  </si>
  <si>
    <t>Pol8</t>
  </si>
  <si>
    <t>Vrtání otvoru do zdi pro podpery DJD/PV17-300, FeZn</t>
  </si>
  <si>
    <t>465248940</t>
  </si>
  <si>
    <t>Pol9</t>
  </si>
  <si>
    <t>Svorka zkušební ZS, FeZn + číslo svodu</t>
  </si>
  <si>
    <t>-810617528</t>
  </si>
  <si>
    <t>Pol10</t>
  </si>
  <si>
    <t>Podpěra vedení PV11, FeZn</t>
  </si>
  <si>
    <t>1352784702</t>
  </si>
  <si>
    <t>Pol11</t>
  </si>
  <si>
    <t>Podpěra vedení PV15, FeZn</t>
  </si>
  <si>
    <t>-2074584780</t>
  </si>
  <si>
    <t>Pol12</t>
  </si>
  <si>
    <t>Ochranná trubka OT17, FeZn</t>
  </si>
  <si>
    <t>-1441084926</t>
  </si>
  <si>
    <t>Pol13</t>
  </si>
  <si>
    <t>Jímací tyč JR4, FeZn</t>
  </si>
  <si>
    <t>1513755416</t>
  </si>
  <si>
    <t>Pol14</t>
  </si>
  <si>
    <t>Držák jímací tyče na střešní krov DJ4h (horní), FeZn</t>
  </si>
  <si>
    <t>-1986000402</t>
  </si>
  <si>
    <t>Pol15</t>
  </si>
  <si>
    <t>Držák jímací tyče na střešní krov DJ4d (dolní), FeZn</t>
  </si>
  <si>
    <t>1280561903</t>
  </si>
  <si>
    <t>Pol16</t>
  </si>
  <si>
    <t>Ochranná stříška horní OSH, FeZn</t>
  </si>
  <si>
    <t>2085845877</t>
  </si>
  <si>
    <t>Pol17</t>
  </si>
  <si>
    <t>Ochranná stříška dolní OSD, FeZn</t>
  </si>
  <si>
    <t>1091806455</t>
  </si>
  <si>
    <t>Pol18</t>
  </si>
  <si>
    <t>Demontáž stáv.ochrany před bleskem</t>
  </si>
  <si>
    <t>x</t>
  </si>
  <si>
    <t>-964890248</t>
  </si>
  <si>
    <t>Pol19</t>
  </si>
  <si>
    <t>Antikorozní nátěry</t>
  </si>
  <si>
    <t>l</t>
  </si>
  <si>
    <t>-2050443227</t>
  </si>
  <si>
    <t>03 - Venkovní úpravy el.instalace</t>
  </si>
  <si>
    <t>Pol20</t>
  </si>
  <si>
    <t>Demontáž + montáž venk.čidel</t>
  </si>
  <si>
    <t>1352059720</t>
  </si>
  <si>
    <t>Pol21</t>
  </si>
  <si>
    <t>Drážka 40mm do zdi pro kab.vedení</t>
  </si>
  <si>
    <t>2099450682</t>
  </si>
  <si>
    <t>Pol22</t>
  </si>
  <si>
    <t>Zazdění a začištění drážky ve zdi/průrazu</t>
  </si>
  <si>
    <t>1045013595</t>
  </si>
  <si>
    <t>Pol23</t>
  </si>
  <si>
    <t>Zajištění kabelu při souběhu</t>
  </si>
  <si>
    <t>2084938723</t>
  </si>
  <si>
    <t>Pol24</t>
  </si>
  <si>
    <t>Krabice Kopos do zatep.izolace typ. KEZ, včetně upevnění</t>
  </si>
  <si>
    <t>-1477255178</t>
  </si>
  <si>
    <t>Pol25</t>
  </si>
  <si>
    <t>Krabice Kopos do zatep.izolace typ. KEZ-3, včetně upevnění</t>
  </si>
  <si>
    <t>400459222</t>
  </si>
  <si>
    <t>Pol26</t>
  </si>
  <si>
    <t>Krabice Kopos do zatep.izolace typ. MDZ, včetně upevnění</t>
  </si>
  <si>
    <t>-1905704092</t>
  </si>
  <si>
    <t>Pol27</t>
  </si>
  <si>
    <t>Podružný mat. pro prodloužení a spojkování vodičů</t>
  </si>
  <si>
    <t>1889030727</t>
  </si>
  <si>
    <t>Pol28</t>
  </si>
  <si>
    <t>Demontáž+opět.montáž jímacího vedení FeZn 8mm  včetně svodů</t>
  </si>
  <si>
    <t>1870532308</t>
  </si>
  <si>
    <t>Demontáž+opět.montáž jímacího vedení FeZn 8mm včetně svodů</t>
  </si>
  <si>
    <t>Pol29</t>
  </si>
  <si>
    <t>Podružný mat. pro upevnění podpěr vedení</t>
  </si>
  <si>
    <t>347399994</t>
  </si>
  <si>
    <t>Pol30</t>
  </si>
  <si>
    <t>Demontáž + montáž venk. svítidlo s čidlem</t>
  </si>
  <si>
    <t>-2135035812</t>
  </si>
  <si>
    <t>Pol31</t>
  </si>
  <si>
    <t>Demontáž + montáž domácí telefon vyložení + nové napojení el.zámku na nové dveře</t>
  </si>
  <si>
    <t>2061938789</t>
  </si>
  <si>
    <t>Pol32</t>
  </si>
  <si>
    <t>Demontáž + montáž antény (WIFI v ostění okna)</t>
  </si>
  <si>
    <t>1640118628</t>
  </si>
  <si>
    <t>Pol33</t>
  </si>
  <si>
    <t>Demontáž + montáž sirény EZS</t>
  </si>
  <si>
    <t>-126118136</t>
  </si>
  <si>
    <t>Pol34</t>
  </si>
  <si>
    <t>Venkovní nástěnný LED reflektor s PIR čidlem</t>
  </si>
  <si>
    <t>-651097160</t>
  </si>
  <si>
    <t>Pol35</t>
  </si>
  <si>
    <t>Venkovní instalační krabice do zdi (KU68 s výčkem)</t>
  </si>
  <si>
    <t>100376729</t>
  </si>
  <si>
    <t>04 - střešní plášť</t>
  </si>
  <si>
    <t>764R</t>
  </si>
  <si>
    <t>montáž střechy</t>
  </si>
  <si>
    <t>219451334</t>
  </si>
  <si>
    <t>R4165</t>
  </si>
  <si>
    <t>Střešní šablona mat GR 1324 x 410mm (Spotřeba: 2,15 ks/m2)+5% prořez</t>
  </si>
  <si>
    <t>-1276546964</t>
  </si>
  <si>
    <t>R4167</t>
  </si>
  <si>
    <t>Ukončovací lišta 120mm levá mat GR</t>
  </si>
  <si>
    <t>1616184064</t>
  </si>
  <si>
    <t>R4169</t>
  </si>
  <si>
    <t>Ukončovací lišta 120mm pravá mat GR</t>
  </si>
  <si>
    <t>1059369436</t>
  </si>
  <si>
    <t>R4172</t>
  </si>
  <si>
    <t>Hřebenáč kulatý 1MOD 206mm mat GR</t>
  </si>
  <si>
    <t>1473237565</t>
  </si>
  <si>
    <t>R4182</t>
  </si>
  <si>
    <t>Hřebenáč začáteční 206mm mat GR</t>
  </si>
  <si>
    <t>-2016754759</t>
  </si>
  <si>
    <t>R4183</t>
  </si>
  <si>
    <t>Hřebenáč zakončovací 206mm mat GR</t>
  </si>
  <si>
    <t>601558159</t>
  </si>
  <si>
    <t>R5024</t>
  </si>
  <si>
    <t>Okapní plech krytiny 55 mm mat GR</t>
  </si>
  <si>
    <t>1422396945</t>
  </si>
  <si>
    <t>38704</t>
  </si>
  <si>
    <t>Okapnice plechová 2.75 m ČE</t>
  </si>
  <si>
    <t>1677571067</t>
  </si>
  <si>
    <t>R4522</t>
  </si>
  <si>
    <t>Nosný prvek stoup. plošiny mat GR</t>
  </si>
  <si>
    <t>-238476648</t>
  </si>
  <si>
    <t>32032</t>
  </si>
  <si>
    <t>Držák stoupací plošiny ČE</t>
  </si>
  <si>
    <t>-1739997106</t>
  </si>
  <si>
    <t>32030</t>
  </si>
  <si>
    <t>Stoupací plošina 88 cm ČE</t>
  </si>
  <si>
    <t>1948985464</t>
  </si>
  <si>
    <t>R5029</t>
  </si>
  <si>
    <t>Prostup san. odvětrání 160 mat GR</t>
  </si>
  <si>
    <t>-739047327</t>
  </si>
  <si>
    <t>R4501</t>
  </si>
  <si>
    <t>Vruty balení 500ks GR</t>
  </si>
  <si>
    <t>-1407934242</t>
  </si>
  <si>
    <t>R5071</t>
  </si>
  <si>
    <t>Klempířský utěsňovací vrut 100ks GR</t>
  </si>
  <si>
    <t>-314934896</t>
  </si>
  <si>
    <t>35722</t>
  </si>
  <si>
    <t>Větrací pás hřebene-5m ČE</t>
  </si>
  <si>
    <t>rol</t>
  </si>
  <si>
    <t>568329261</t>
  </si>
  <si>
    <t>30373</t>
  </si>
  <si>
    <t>Držák hřebenové latě 40/210 s hřebem</t>
  </si>
  <si>
    <t>1006135144</t>
  </si>
  <si>
    <t>30473</t>
  </si>
  <si>
    <t>Větrací pás okapní 100 mm ČE</t>
  </si>
  <si>
    <t>-373392067</t>
  </si>
  <si>
    <t>32685</t>
  </si>
  <si>
    <t>Utěsňovací klínový pás 30x60mm 1m</t>
  </si>
  <si>
    <t>-416896314</t>
  </si>
  <si>
    <t>39895</t>
  </si>
  <si>
    <t>Výlezové okno 60x60cm- Alu 60 AN</t>
  </si>
  <si>
    <t>2053293641</t>
  </si>
  <si>
    <t>34223</t>
  </si>
  <si>
    <t>Sada bezpečnostního háku ČE</t>
  </si>
  <si>
    <t>-576930807</t>
  </si>
  <si>
    <t>30404</t>
  </si>
  <si>
    <t>Spojovací svorka mříže sněholamu ČE</t>
  </si>
  <si>
    <t>1747116373</t>
  </si>
  <si>
    <t>30446</t>
  </si>
  <si>
    <t>Mříž sněholamu 3m ČE</t>
  </si>
  <si>
    <t>640161117</t>
  </si>
  <si>
    <t>R4363</t>
  </si>
  <si>
    <t>Držák mříže sněholamu GR</t>
  </si>
  <si>
    <t>-1704905468</t>
  </si>
  <si>
    <t>R4505</t>
  </si>
  <si>
    <t>Opravný lak mat GR</t>
  </si>
  <si>
    <t>2093333659</t>
  </si>
  <si>
    <t>R4525</t>
  </si>
  <si>
    <t>Hřebíky balení 500ks ČE</t>
  </si>
  <si>
    <t>2022101268</t>
  </si>
  <si>
    <t>R4702</t>
  </si>
  <si>
    <t>Odvětrávací prvek 2M75 mat GR</t>
  </si>
  <si>
    <t>-465977096</t>
  </si>
  <si>
    <t>05 - VRN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</si>
  <si>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</si>
  <si>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</si>
  <si>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</si>
  <si>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</si>
  <si>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</si>
  <si>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Vedlejší rozpočtové náklady</t>
  </si>
  <si>
    <t>044002000</t>
  </si>
  <si>
    <t>Revize hromosvodu</t>
  </si>
  <si>
    <t>Kč</t>
  </si>
  <si>
    <t>1024</t>
  </si>
  <si>
    <t>-848642541</t>
  </si>
  <si>
    <t>Revize</t>
  </si>
  <si>
    <t>045203000</t>
  </si>
  <si>
    <t>Kompletační činnost</t>
  </si>
  <si>
    <t>287445823</t>
  </si>
  <si>
    <t>045303000</t>
  </si>
  <si>
    <t>Koordinační činnost</t>
  </si>
  <si>
    <t>1301083026</t>
  </si>
  <si>
    <t>051503000</t>
  </si>
  <si>
    <t>Pojištění stavby</t>
  </si>
  <si>
    <t>1409887807</t>
  </si>
  <si>
    <t>071203000</t>
  </si>
  <si>
    <t>Provoz dalšího subjektu</t>
  </si>
  <si>
    <t>1578228895</t>
  </si>
  <si>
    <t>091003000</t>
  </si>
  <si>
    <t>Fotodokumentace díla</t>
  </si>
  <si>
    <t>262144</t>
  </si>
  <si>
    <t>-451014772</t>
  </si>
  <si>
    <t>091703002</t>
  </si>
  <si>
    <t>Publicita -  informační tabule na objektu</t>
  </si>
  <si>
    <t>1485568289</t>
  </si>
  <si>
    <t>Publicita - informační tabule na objektu</t>
  </si>
  <si>
    <t>VRN1</t>
  </si>
  <si>
    <t>Průzkumné, geodetické a projektové práce</t>
  </si>
  <si>
    <t>012103000</t>
  </si>
  <si>
    <t>Geodetické práce před výstavbou - vytyčení sítí</t>
  </si>
  <si>
    <t>-838720402</t>
  </si>
  <si>
    <t>Průzkumné, geodetické a projektové práce geodetické práce před výstavbou</t>
  </si>
  <si>
    <t>013254000</t>
  </si>
  <si>
    <t>Dokumentace skutečného provedení stavby</t>
  </si>
  <si>
    <t>1337010632</t>
  </si>
  <si>
    <t>VRN3</t>
  </si>
  <si>
    <t>Zařízení staveniště</t>
  </si>
  <si>
    <t>032002000</t>
  </si>
  <si>
    <t>Vybavení staveniště</t>
  </si>
  <si>
    <t>1544783800</t>
  </si>
  <si>
    <t>Hlavní tituly průvodních činností a nákladů zařízení staveniště vybavení staveniště</t>
  </si>
  <si>
    <t>034403000</t>
  </si>
  <si>
    <t>Dopravní značení na staveništi</t>
  </si>
  <si>
    <t>1460904071</t>
  </si>
  <si>
    <t>Zařízení staveniště zabezpečení staveniště dopravní značení na staveništi</t>
  </si>
  <si>
    <t>VRN6</t>
  </si>
  <si>
    <t>Územní vlivy</t>
  </si>
  <si>
    <t>063303000</t>
  </si>
  <si>
    <t>Práce ve výškách, v hloubkách</t>
  </si>
  <si>
    <t>-173719136</t>
  </si>
  <si>
    <t>Práce ve výškách, v hloubkách - použití plošiny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</si>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</sst>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ROUNDUP(AG54,2)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ROUNDUP(AZ54,2)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ROUNDUP(AV54,2)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ROUNDUP(BA54,2)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ROUNDUP(AW54,2)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ROUNDUP(BB54,2)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ROUNDUP(BC54,2)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ROUNDUP(BD54,2)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2018113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Snížení energetické náročnosti obj. ŠD č.p. 355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Nový Bor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13. 11. 2018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N. Bor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R. Voce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ROUNDUP(SUM(AG55:AG59),2)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ROUNDUP(SUM(AS55:AS59),2)</f>
        <v>0</v>
      </c>
      <c r="AT54" s="106">
        <f>ROUNDUP(SUM(AV54:AW54),2)</f>
        <v>0</v>
      </c>
      <c r="AU54" s="107">
        <f>ROUNDUP(SUM(AU55:AU59),5)</f>
        <v>0</v>
      </c>
      <c r="AV54" s="106">
        <f>ROUNDUP(AZ54*L29,2)</f>
        <v>0</v>
      </c>
      <c r="AW54" s="106">
        <f>ROUNDUP(BA54*L30,2)</f>
        <v>0</v>
      </c>
      <c r="AX54" s="106">
        <f>ROUNDUP(BB54*L29,2)</f>
        <v>0</v>
      </c>
      <c r="AY54" s="106">
        <f>ROUNDUP(BC54*L30,2)</f>
        <v>0</v>
      </c>
      <c r="AZ54" s="106">
        <f>ROUNDUP(SUM(AZ55:AZ59),2)</f>
        <v>0</v>
      </c>
      <c r="BA54" s="106">
        <f>ROUNDUP(SUM(BA55:BA59),2)</f>
        <v>0</v>
      </c>
      <c r="BB54" s="106">
        <f>ROUNDUP(SUM(BB55:BB59),2)</f>
        <v>0</v>
      </c>
      <c r="BC54" s="106">
        <f>ROUNDUP(SUM(BC55:BC59),2)</f>
        <v>0</v>
      </c>
      <c r="BD54" s="108">
        <f>ROUNDUP(SUM(BD55:BD59),2)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1" s="7" customFormat="1" ht="16.5" customHeight="1">
      <c r="A55" s="111" t="s">
        <v>75</v>
      </c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Stavební část'!J30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78</v>
      </c>
      <c r="AR55" s="118"/>
      <c r="AS55" s="119">
        <v>0</v>
      </c>
      <c r="AT55" s="120">
        <f>ROUNDUP(SUM(AV55:AW55),2)</f>
        <v>0</v>
      </c>
      <c r="AU55" s="121">
        <f>'01 - Stavební část'!P106</f>
        <v>0</v>
      </c>
      <c r="AV55" s="120">
        <f>'01 - Stavební část'!J33</f>
        <v>0</v>
      </c>
      <c r="AW55" s="120">
        <f>'01 - Stavební část'!J34</f>
        <v>0</v>
      </c>
      <c r="AX55" s="120">
        <f>'01 - Stavební část'!J35</f>
        <v>0</v>
      </c>
      <c r="AY55" s="120">
        <f>'01 - Stavební část'!J36</f>
        <v>0</v>
      </c>
      <c r="AZ55" s="120">
        <f>'01 - Stavební část'!F33</f>
        <v>0</v>
      </c>
      <c r="BA55" s="120">
        <f>'01 - Stavební část'!F34</f>
        <v>0</v>
      </c>
      <c r="BB55" s="120">
        <f>'01 - Stavební část'!F35</f>
        <v>0</v>
      </c>
      <c r="BC55" s="120">
        <f>'01 - Stavební část'!F36</f>
        <v>0</v>
      </c>
      <c r="BD55" s="122">
        <f>'01 - Stavební část'!F37</f>
        <v>0</v>
      </c>
      <c r="BE55" s="7"/>
      <c r="BT55" s="123" t="s">
        <v>79</v>
      </c>
      <c r="BV55" s="123" t="s">
        <v>73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pans="1:91" s="7" customFormat="1" ht="16.5" customHeight="1">
      <c r="A56" s="111" t="s">
        <v>75</v>
      </c>
      <c r="B56" s="112"/>
      <c r="C56" s="113"/>
      <c r="D56" s="114" t="s">
        <v>82</v>
      </c>
      <c r="E56" s="114"/>
      <c r="F56" s="114"/>
      <c r="G56" s="114"/>
      <c r="H56" s="114"/>
      <c r="I56" s="115"/>
      <c r="J56" s="114" t="s">
        <v>83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'02 - Ochrana před bleskem'!J30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78</v>
      </c>
      <c r="AR56" s="118"/>
      <c r="AS56" s="119">
        <v>0</v>
      </c>
      <c r="AT56" s="120">
        <f>ROUNDUP(SUM(AV56:AW56),2)</f>
        <v>0</v>
      </c>
      <c r="AU56" s="121">
        <f>'02 - Ochrana před bleskem'!P79</f>
        <v>0</v>
      </c>
      <c r="AV56" s="120">
        <f>'02 - Ochrana před bleskem'!J33</f>
        <v>0</v>
      </c>
      <c r="AW56" s="120">
        <f>'02 - Ochrana před bleskem'!J34</f>
        <v>0</v>
      </c>
      <c r="AX56" s="120">
        <f>'02 - Ochrana před bleskem'!J35</f>
        <v>0</v>
      </c>
      <c r="AY56" s="120">
        <f>'02 - Ochrana před bleskem'!J36</f>
        <v>0</v>
      </c>
      <c r="AZ56" s="120">
        <f>'02 - Ochrana před bleskem'!F33</f>
        <v>0</v>
      </c>
      <c r="BA56" s="120">
        <f>'02 - Ochrana před bleskem'!F34</f>
        <v>0</v>
      </c>
      <c r="BB56" s="120">
        <f>'02 - Ochrana před bleskem'!F35</f>
        <v>0</v>
      </c>
      <c r="BC56" s="120">
        <f>'02 - Ochrana před bleskem'!F36</f>
        <v>0</v>
      </c>
      <c r="BD56" s="122">
        <f>'02 - Ochrana před bleskem'!F37</f>
        <v>0</v>
      </c>
      <c r="BE56" s="7"/>
      <c r="BT56" s="123" t="s">
        <v>79</v>
      </c>
      <c r="BV56" s="123" t="s">
        <v>73</v>
      </c>
      <c r="BW56" s="123" t="s">
        <v>84</v>
      </c>
      <c r="BX56" s="123" t="s">
        <v>5</v>
      </c>
      <c r="CL56" s="123" t="s">
        <v>19</v>
      </c>
      <c r="CM56" s="123" t="s">
        <v>81</v>
      </c>
    </row>
    <row r="57" spans="1:91" s="7" customFormat="1" ht="16.5" customHeight="1">
      <c r="A57" s="111" t="s">
        <v>75</v>
      </c>
      <c r="B57" s="112"/>
      <c r="C57" s="113"/>
      <c r="D57" s="114" t="s">
        <v>85</v>
      </c>
      <c r="E57" s="114"/>
      <c r="F57" s="114"/>
      <c r="G57" s="114"/>
      <c r="H57" s="114"/>
      <c r="I57" s="115"/>
      <c r="J57" s="114" t="s">
        <v>86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'03 - Venkovní úpravy el.i...'!J30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78</v>
      </c>
      <c r="AR57" s="118"/>
      <c r="AS57" s="119">
        <v>0</v>
      </c>
      <c r="AT57" s="120">
        <f>ROUNDUP(SUM(AV57:AW57),2)</f>
        <v>0</v>
      </c>
      <c r="AU57" s="121">
        <f>'03 - Venkovní úpravy el.i...'!P79</f>
        <v>0</v>
      </c>
      <c r="AV57" s="120">
        <f>'03 - Venkovní úpravy el.i...'!J33</f>
        <v>0</v>
      </c>
      <c r="AW57" s="120">
        <f>'03 - Venkovní úpravy el.i...'!J34</f>
        <v>0</v>
      </c>
      <c r="AX57" s="120">
        <f>'03 - Venkovní úpravy el.i...'!J35</f>
        <v>0</v>
      </c>
      <c r="AY57" s="120">
        <f>'03 - Venkovní úpravy el.i...'!J36</f>
        <v>0</v>
      </c>
      <c r="AZ57" s="120">
        <f>'03 - Venkovní úpravy el.i...'!F33</f>
        <v>0</v>
      </c>
      <c r="BA57" s="120">
        <f>'03 - Venkovní úpravy el.i...'!F34</f>
        <v>0</v>
      </c>
      <c r="BB57" s="120">
        <f>'03 - Venkovní úpravy el.i...'!F35</f>
        <v>0</v>
      </c>
      <c r="BC57" s="120">
        <f>'03 - Venkovní úpravy el.i...'!F36</f>
        <v>0</v>
      </c>
      <c r="BD57" s="122">
        <f>'03 - Venkovní úpravy el.i...'!F37</f>
        <v>0</v>
      </c>
      <c r="BE57" s="7"/>
      <c r="BT57" s="123" t="s">
        <v>79</v>
      </c>
      <c r="BV57" s="123" t="s">
        <v>73</v>
      </c>
      <c r="BW57" s="123" t="s">
        <v>87</v>
      </c>
      <c r="BX57" s="123" t="s">
        <v>5</v>
      </c>
      <c r="CL57" s="123" t="s">
        <v>19</v>
      </c>
      <c r="CM57" s="123" t="s">
        <v>81</v>
      </c>
    </row>
    <row r="58" spans="1:91" s="7" customFormat="1" ht="16.5" customHeight="1">
      <c r="A58" s="111" t="s">
        <v>75</v>
      </c>
      <c r="B58" s="112"/>
      <c r="C58" s="113"/>
      <c r="D58" s="114" t="s">
        <v>88</v>
      </c>
      <c r="E58" s="114"/>
      <c r="F58" s="114"/>
      <c r="G58" s="114"/>
      <c r="H58" s="114"/>
      <c r="I58" s="115"/>
      <c r="J58" s="114" t="s">
        <v>89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'04 - střešní plášť'!J30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78</v>
      </c>
      <c r="AR58" s="118"/>
      <c r="AS58" s="119">
        <v>0</v>
      </c>
      <c r="AT58" s="120">
        <f>ROUNDUP(SUM(AV58:AW58),2)</f>
        <v>0</v>
      </c>
      <c r="AU58" s="121">
        <f>'04 - střešní plášť'!P79</f>
        <v>0</v>
      </c>
      <c r="AV58" s="120">
        <f>'04 - střešní plášť'!J33</f>
        <v>0</v>
      </c>
      <c r="AW58" s="120">
        <f>'04 - střešní plášť'!J34</f>
        <v>0</v>
      </c>
      <c r="AX58" s="120">
        <f>'04 - střešní plášť'!J35</f>
        <v>0</v>
      </c>
      <c r="AY58" s="120">
        <f>'04 - střešní plášť'!J36</f>
        <v>0</v>
      </c>
      <c r="AZ58" s="120">
        <f>'04 - střešní plášť'!F33</f>
        <v>0</v>
      </c>
      <c r="BA58" s="120">
        <f>'04 - střešní plášť'!F34</f>
        <v>0</v>
      </c>
      <c r="BB58" s="120">
        <f>'04 - střešní plášť'!F35</f>
        <v>0</v>
      </c>
      <c r="BC58" s="120">
        <f>'04 - střešní plášť'!F36</f>
        <v>0</v>
      </c>
      <c r="BD58" s="122">
        <f>'04 - střešní plášť'!F37</f>
        <v>0</v>
      </c>
      <c r="BE58" s="7"/>
      <c r="BT58" s="123" t="s">
        <v>79</v>
      </c>
      <c r="BV58" s="123" t="s">
        <v>73</v>
      </c>
      <c r="BW58" s="123" t="s">
        <v>90</v>
      </c>
      <c r="BX58" s="123" t="s">
        <v>5</v>
      </c>
      <c r="CL58" s="123" t="s">
        <v>19</v>
      </c>
      <c r="CM58" s="123" t="s">
        <v>81</v>
      </c>
    </row>
    <row r="59" spans="1:91" s="7" customFormat="1" ht="16.5" customHeight="1">
      <c r="A59" s="111" t="s">
        <v>75</v>
      </c>
      <c r="B59" s="112"/>
      <c r="C59" s="113"/>
      <c r="D59" s="114" t="s">
        <v>91</v>
      </c>
      <c r="E59" s="114"/>
      <c r="F59" s="114"/>
      <c r="G59" s="114"/>
      <c r="H59" s="114"/>
      <c r="I59" s="115"/>
      <c r="J59" s="114" t="s">
        <v>92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'05 - VRN'!J30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78</v>
      </c>
      <c r="AR59" s="118"/>
      <c r="AS59" s="124">
        <v>0</v>
      </c>
      <c r="AT59" s="125">
        <f>ROUNDUP(SUM(AV59:AW59),2)</f>
        <v>0</v>
      </c>
      <c r="AU59" s="126">
        <f>'05 - VRN'!P84</f>
        <v>0</v>
      </c>
      <c r="AV59" s="125">
        <f>'05 - VRN'!J33</f>
        <v>0</v>
      </c>
      <c r="AW59" s="125">
        <f>'05 - VRN'!J34</f>
        <v>0</v>
      </c>
      <c r="AX59" s="125">
        <f>'05 - VRN'!J35</f>
        <v>0</v>
      </c>
      <c r="AY59" s="125">
        <f>'05 - VRN'!J36</f>
        <v>0</v>
      </c>
      <c r="AZ59" s="125">
        <f>'05 - VRN'!F33</f>
        <v>0</v>
      </c>
      <c r="BA59" s="125">
        <f>'05 - VRN'!F34</f>
        <v>0</v>
      </c>
      <c r="BB59" s="125">
        <f>'05 - VRN'!F35</f>
        <v>0</v>
      </c>
      <c r="BC59" s="125">
        <f>'05 - VRN'!F36</f>
        <v>0</v>
      </c>
      <c r="BD59" s="127">
        <f>'05 - VRN'!F37</f>
        <v>0</v>
      </c>
      <c r="BE59" s="7"/>
      <c r="BT59" s="123" t="s">
        <v>79</v>
      </c>
      <c r="BV59" s="123" t="s">
        <v>73</v>
      </c>
      <c r="BW59" s="123" t="s">
        <v>93</v>
      </c>
      <c r="BX59" s="123" t="s">
        <v>5</v>
      </c>
      <c r="CL59" s="123" t="s">
        <v>19</v>
      </c>
      <c r="CM59" s="123" t="s">
        <v>81</v>
      </c>
    </row>
    <row r="60" spans="1:57" s="2" customFormat="1" ht="30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4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s="2" customFormat="1" ht="6.95" customHeight="1">
      <c r="A61" s="38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44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Stavební část'!C2" display="/"/>
    <hyperlink ref="A56" location="'02 - Ochrana před bleskem'!C2" display="/"/>
    <hyperlink ref="A57" location="'03 - Venkovní úpravy el.i...'!C2" display="/"/>
    <hyperlink ref="A58" location="'04 - střešní plášť'!C2" display="/"/>
    <hyperlink ref="A59" location="'05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81</v>
      </c>
    </row>
    <row r="4" spans="2:46" s="1" customFormat="1" ht="24.95" customHeight="1">
      <c r="B4" s="20"/>
      <c r="D4" s="132" t="s">
        <v>94</v>
      </c>
      <c r="I4" s="128"/>
      <c r="L4" s="20"/>
      <c r="M4" s="133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4" t="s">
        <v>16</v>
      </c>
      <c r="I6" s="128"/>
      <c r="L6" s="20"/>
    </row>
    <row r="7" spans="2:12" s="1" customFormat="1" ht="16.5" customHeight="1">
      <c r="B7" s="20"/>
      <c r="E7" s="135" t="str">
        <f>'Rekapitulace stavby'!K6</f>
        <v>Snížení energetické náročnosti obj. ŠD č.p. 355</v>
      </c>
      <c r="F7" s="134"/>
      <c r="G7" s="134"/>
      <c r="H7" s="134"/>
      <c r="I7" s="128"/>
      <c r="L7" s="20"/>
    </row>
    <row r="8" spans="1:31" s="2" customFormat="1" ht="12" customHeight="1">
      <c r="A8" s="38"/>
      <c r="B8" s="44"/>
      <c r="C8" s="38"/>
      <c r="D8" s="134" t="s">
        <v>95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96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4" t="s">
        <v>18</v>
      </c>
      <c r="E11" s="38"/>
      <c r="F11" s="139" t="s">
        <v>19</v>
      </c>
      <c r="G11" s="38"/>
      <c r="H11" s="38"/>
      <c r="I11" s="140" t="s">
        <v>20</v>
      </c>
      <c r="J11" s="139" t="s">
        <v>19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4" t="s">
        <v>21</v>
      </c>
      <c r="E12" s="38"/>
      <c r="F12" s="139" t="s">
        <v>22</v>
      </c>
      <c r="G12" s="38"/>
      <c r="H12" s="38"/>
      <c r="I12" s="140" t="s">
        <v>23</v>
      </c>
      <c r="J12" s="141" t="str">
        <f>'Rekapitulace stavby'!AN8</f>
        <v>13. 11. 2018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4" t="s">
        <v>25</v>
      </c>
      <c r="E14" s="38"/>
      <c r="F14" s="38"/>
      <c r="G14" s="38"/>
      <c r="H14" s="38"/>
      <c r="I14" s="140" t="s">
        <v>26</v>
      </c>
      <c r="J14" s="139" t="s">
        <v>19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27</v>
      </c>
      <c r="F15" s="38"/>
      <c r="G15" s="38"/>
      <c r="H15" s="38"/>
      <c r="I15" s="140" t="s">
        <v>28</v>
      </c>
      <c r="J15" s="139" t="s">
        <v>19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4" t="s">
        <v>29</v>
      </c>
      <c r="E17" s="38"/>
      <c r="F17" s="38"/>
      <c r="G17" s="38"/>
      <c r="H17" s="38"/>
      <c r="I17" s="140" t="s">
        <v>26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28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4" t="s">
        <v>31</v>
      </c>
      <c r="E20" s="38"/>
      <c r="F20" s="38"/>
      <c r="G20" s="38"/>
      <c r="H20" s="38"/>
      <c r="I20" s="140" t="s">
        <v>26</v>
      </c>
      <c r="J20" s="139" t="s">
        <v>19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32</v>
      </c>
      <c r="F21" s="38"/>
      <c r="G21" s="38"/>
      <c r="H21" s="38"/>
      <c r="I21" s="140" t="s">
        <v>28</v>
      </c>
      <c r="J21" s="139" t="s">
        <v>19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4" t="s">
        <v>34</v>
      </c>
      <c r="E23" s="38"/>
      <c r="F23" s="38"/>
      <c r="G23" s="38"/>
      <c r="H23" s="38"/>
      <c r="I23" s="140" t="s">
        <v>26</v>
      </c>
      <c r="J23" s="139" t="str">
        <f>IF('Rekapitulace stavby'!AN19="","",'Rekapitulace stavby'!AN19)</f>
        <v/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tr">
        <f>IF('Rekapitulace stavby'!E20="","",'Rekapitulace stavby'!E20)</f>
        <v xml:space="preserve"> </v>
      </c>
      <c r="F24" s="38"/>
      <c r="G24" s="38"/>
      <c r="H24" s="38"/>
      <c r="I24" s="140" t="s">
        <v>28</v>
      </c>
      <c r="J24" s="139" t="str">
        <f>IF('Rekapitulace stavby'!AN20="","",'Rekapitulace stavby'!AN20)</f>
        <v/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4" t="s">
        <v>36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9" t="s">
        <v>37</v>
      </c>
      <c r="E30" s="38"/>
      <c r="F30" s="38"/>
      <c r="G30" s="38"/>
      <c r="H30" s="38"/>
      <c r="I30" s="136"/>
      <c r="J30" s="150">
        <f>ROUNDUP(J106,2)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1" t="s">
        <v>39</v>
      </c>
      <c r="G32" s="38"/>
      <c r="H32" s="38"/>
      <c r="I32" s="152" t="s">
        <v>38</v>
      </c>
      <c r="J32" s="151" t="s">
        <v>40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34" t="s">
        <v>42</v>
      </c>
      <c r="F33" s="154">
        <f>ROUNDUP((SUM(BE106:BE898)),2)</f>
        <v>0</v>
      </c>
      <c r="G33" s="38"/>
      <c r="H33" s="38"/>
      <c r="I33" s="155">
        <v>0.21</v>
      </c>
      <c r="J33" s="154">
        <f>ROUNDUP(((SUM(BE106:BE898))*I33),2)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4" t="s">
        <v>43</v>
      </c>
      <c r="F34" s="154">
        <f>ROUNDUP((SUM(BF106:BF898)),2)</f>
        <v>0</v>
      </c>
      <c r="G34" s="38"/>
      <c r="H34" s="38"/>
      <c r="I34" s="155">
        <v>0.15</v>
      </c>
      <c r="J34" s="154">
        <f>ROUNDUP(((SUM(BF106:BF898))*I34),2)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4" t="s">
        <v>44</v>
      </c>
      <c r="F35" s="154">
        <f>ROUNDUP((SUM(BG106:BG898)),2)</f>
        <v>0</v>
      </c>
      <c r="G35" s="38"/>
      <c r="H35" s="38"/>
      <c r="I35" s="155">
        <v>0.21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4" t="s">
        <v>45</v>
      </c>
      <c r="F36" s="154">
        <f>ROUNDUP((SUM(BH106:BH898)),2)</f>
        <v>0</v>
      </c>
      <c r="G36" s="38"/>
      <c r="H36" s="38"/>
      <c r="I36" s="155">
        <v>0.15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4" t="s">
        <v>46</v>
      </c>
      <c r="F37" s="154">
        <f>ROUNDUP((SUM(BI106:BI898)),2)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0" t="str">
        <f>E7</f>
        <v>Snížení energetické náročnosti obj. ŠD č.p. 355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01 - Stavební část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Nový Bor</v>
      </c>
      <c r="G52" s="40"/>
      <c r="H52" s="40"/>
      <c r="I52" s="140" t="s">
        <v>23</v>
      </c>
      <c r="J52" s="72" t="str">
        <f>IF(J12="","",J12)</f>
        <v>13. 11. 2018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N. Bor</v>
      </c>
      <c r="G54" s="40"/>
      <c r="H54" s="40"/>
      <c r="I54" s="140" t="s">
        <v>31</v>
      </c>
      <c r="J54" s="36" t="str">
        <f>E21</f>
        <v>R. Voce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40" t="s">
        <v>34</v>
      </c>
      <c r="J55" s="36" t="str">
        <f>E24</f>
        <v xml:space="preserve"> 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1" t="s">
        <v>98</v>
      </c>
      <c r="D57" s="172"/>
      <c r="E57" s="172"/>
      <c r="F57" s="172"/>
      <c r="G57" s="172"/>
      <c r="H57" s="172"/>
      <c r="I57" s="173"/>
      <c r="J57" s="174" t="s">
        <v>99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5" t="s">
        <v>69</v>
      </c>
      <c r="D59" s="40"/>
      <c r="E59" s="40"/>
      <c r="F59" s="40"/>
      <c r="G59" s="40"/>
      <c r="H59" s="40"/>
      <c r="I59" s="136"/>
      <c r="J59" s="102">
        <f>J106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76"/>
      <c r="C60" s="177"/>
      <c r="D60" s="178" t="s">
        <v>101</v>
      </c>
      <c r="E60" s="179"/>
      <c r="F60" s="179"/>
      <c r="G60" s="179"/>
      <c r="H60" s="179"/>
      <c r="I60" s="180"/>
      <c r="J60" s="181">
        <f>J107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102</v>
      </c>
      <c r="E61" s="186"/>
      <c r="F61" s="186"/>
      <c r="G61" s="186"/>
      <c r="H61" s="186"/>
      <c r="I61" s="187"/>
      <c r="J61" s="188">
        <f>J108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84"/>
      <c r="D62" s="185" t="s">
        <v>103</v>
      </c>
      <c r="E62" s="186"/>
      <c r="F62" s="186"/>
      <c r="G62" s="186"/>
      <c r="H62" s="186"/>
      <c r="I62" s="187"/>
      <c r="J62" s="188">
        <f>J139</f>
        <v>0</v>
      </c>
      <c r="K62" s="184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83"/>
      <c r="C63" s="184"/>
      <c r="D63" s="185" t="s">
        <v>104</v>
      </c>
      <c r="E63" s="186"/>
      <c r="F63" s="186"/>
      <c r="G63" s="186"/>
      <c r="H63" s="186"/>
      <c r="I63" s="187"/>
      <c r="J63" s="188">
        <f>J146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84"/>
      <c r="D64" s="185" t="s">
        <v>105</v>
      </c>
      <c r="E64" s="186"/>
      <c r="F64" s="186"/>
      <c r="G64" s="186"/>
      <c r="H64" s="186"/>
      <c r="I64" s="187"/>
      <c r="J64" s="188">
        <f>J153</f>
        <v>0</v>
      </c>
      <c r="K64" s="184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84"/>
      <c r="D65" s="185" t="s">
        <v>106</v>
      </c>
      <c r="E65" s="186"/>
      <c r="F65" s="186"/>
      <c r="G65" s="186"/>
      <c r="H65" s="186"/>
      <c r="I65" s="187"/>
      <c r="J65" s="188">
        <f>J163</f>
        <v>0</v>
      </c>
      <c r="K65" s="184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84"/>
      <c r="D66" s="185" t="s">
        <v>107</v>
      </c>
      <c r="E66" s="186"/>
      <c r="F66" s="186"/>
      <c r="G66" s="186"/>
      <c r="H66" s="186"/>
      <c r="I66" s="187"/>
      <c r="J66" s="188">
        <f>J295</f>
        <v>0</v>
      </c>
      <c r="K66" s="184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84"/>
      <c r="D67" s="185" t="s">
        <v>108</v>
      </c>
      <c r="E67" s="186"/>
      <c r="F67" s="186"/>
      <c r="G67" s="186"/>
      <c r="H67" s="186"/>
      <c r="I67" s="187"/>
      <c r="J67" s="188">
        <f>J444</f>
        <v>0</v>
      </c>
      <c r="K67" s="184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84"/>
      <c r="D68" s="185" t="s">
        <v>109</v>
      </c>
      <c r="E68" s="186"/>
      <c r="F68" s="186"/>
      <c r="G68" s="186"/>
      <c r="H68" s="186"/>
      <c r="I68" s="187"/>
      <c r="J68" s="188">
        <f>J466</f>
        <v>0</v>
      </c>
      <c r="K68" s="184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6"/>
      <c r="C69" s="177"/>
      <c r="D69" s="178" t="s">
        <v>110</v>
      </c>
      <c r="E69" s="179"/>
      <c r="F69" s="179"/>
      <c r="G69" s="179"/>
      <c r="H69" s="179"/>
      <c r="I69" s="180"/>
      <c r="J69" s="181">
        <f>J472</f>
        <v>0</v>
      </c>
      <c r="K69" s="177"/>
      <c r="L69" s="18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3"/>
      <c r="C70" s="184"/>
      <c r="D70" s="185" t="s">
        <v>111</v>
      </c>
      <c r="E70" s="186"/>
      <c r="F70" s="186"/>
      <c r="G70" s="186"/>
      <c r="H70" s="186"/>
      <c r="I70" s="187"/>
      <c r="J70" s="188">
        <f>J473</f>
        <v>0</v>
      </c>
      <c r="K70" s="184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84"/>
      <c r="D71" s="185" t="s">
        <v>112</v>
      </c>
      <c r="E71" s="186"/>
      <c r="F71" s="186"/>
      <c r="G71" s="186"/>
      <c r="H71" s="186"/>
      <c r="I71" s="187"/>
      <c r="J71" s="188">
        <f>J494</f>
        <v>0</v>
      </c>
      <c r="K71" s="184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3"/>
      <c r="C72" s="184"/>
      <c r="D72" s="185" t="s">
        <v>113</v>
      </c>
      <c r="E72" s="186"/>
      <c r="F72" s="186"/>
      <c r="G72" s="186"/>
      <c r="H72" s="186"/>
      <c r="I72" s="187"/>
      <c r="J72" s="188">
        <f>J515</f>
        <v>0</v>
      </c>
      <c r="K72" s="184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3"/>
      <c r="C73" s="184"/>
      <c r="D73" s="185" t="s">
        <v>114</v>
      </c>
      <c r="E73" s="186"/>
      <c r="F73" s="186"/>
      <c r="G73" s="186"/>
      <c r="H73" s="186"/>
      <c r="I73" s="187"/>
      <c r="J73" s="188">
        <f>J560</f>
        <v>0</v>
      </c>
      <c r="K73" s="184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3"/>
      <c r="C74" s="184"/>
      <c r="D74" s="185" t="s">
        <v>115</v>
      </c>
      <c r="E74" s="186"/>
      <c r="F74" s="186"/>
      <c r="G74" s="186"/>
      <c r="H74" s="186"/>
      <c r="I74" s="187"/>
      <c r="J74" s="188">
        <f>J567</f>
        <v>0</v>
      </c>
      <c r="K74" s="184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3"/>
      <c r="C75" s="184"/>
      <c r="D75" s="185" t="s">
        <v>116</v>
      </c>
      <c r="E75" s="186"/>
      <c r="F75" s="186"/>
      <c r="G75" s="186"/>
      <c r="H75" s="186"/>
      <c r="I75" s="187"/>
      <c r="J75" s="188">
        <f>J570</f>
        <v>0</v>
      </c>
      <c r="K75" s="184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3"/>
      <c r="C76" s="184"/>
      <c r="D76" s="185" t="s">
        <v>117</v>
      </c>
      <c r="E76" s="186"/>
      <c r="F76" s="186"/>
      <c r="G76" s="186"/>
      <c r="H76" s="186"/>
      <c r="I76" s="187"/>
      <c r="J76" s="188">
        <f>J582</f>
        <v>0</v>
      </c>
      <c r="K76" s="184"/>
      <c r="L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3"/>
      <c r="C77" s="184"/>
      <c r="D77" s="185" t="s">
        <v>118</v>
      </c>
      <c r="E77" s="186"/>
      <c r="F77" s="186"/>
      <c r="G77" s="186"/>
      <c r="H77" s="186"/>
      <c r="I77" s="187"/>
      <c r="J77" s="188">
        <f>J641</f>
        <v>0</v>
      </c>
      <c r="K77" s="184"/>
      <c r="L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3"/>
      <c r="C78" s="184"/>
      <c r="D78" s="185" t="s">
        <v>119</v>
      </c>
      <c r="E78" s="186"/>
      <c r="F78" s="186"/>
      <c r="G78" s="186"/>
      <c r="H78" s="186"/>
      <c r="I78" s="187"/>
      <c r="J78" s="188">
        <f>J656</f>
        <v>0</v>
      </c>
      <c r="K78" s="184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3"/>
      <c r="C79" s="184"/>
      <c r="D79" s="185" t="s">
        <v>120</v>
      </c>
      <c r="E79" s="186"/>
      <c r="F79" s="186"/>
      <c r="G79" s="186"/>
      <c r="H79" s="186"/>
      <c r="I79" s="187"/>
      <c r="J79" s="188">
        <f>J732</f>
        <v>0</v>
      </c>
      <c r="K79" s="184"/>
      <c r="L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3"/>
      <c r="C80" s="184"/>
      <c r="D80" s="185" t="s">
        <v>121</v>
      </c>
      <c r="E80" s="186"/>
      <c r="F80" s="186"/>
      <c r="G80" s="186"/>
      <c r="H80" s="186"/>
      <c r="I80" s="187"/>
      <c r="J80" s="188">
        <f>J740</f>
        <v>0</v>
      </c>
      <c r="K80" s="184"/>
      <c r="L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3"/>
      <c r="C81" s="184"/>
      <c r="D81" s="185" t="s">
        <v>122</v>
      </c>
      <c r="E81" s="186"/>
      <c r="F81" s="186"/>
      <c r="G81" s="186"/>
      <c r="H81" s="186"/>
      <c r="I81" s="187"/>
      <c r="J81" s="188">
        <f>J801</f>
        <v>0</v>
      </c>
      <c r="K81" s="184"/>
      <c r="L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3"/>
      <c r="C82" s="184"/>
      <c r="D82" s="185" t="s">
        <v>123</v>
      </c>
      <c r="E82" s="186"/>
      <c r="F82" s="186"/>
      <c r="G82" s="186"/>
      <c r="H82" s="186"/>
      <c r="I82" s="187"/>
      <c r="J82" s="188">
        <f>J822</f>
        <v>0</v>
      </c>
      <c r="K82" s="184"/>
      <c r="L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3"/>
      <c r="C83" s="184"/>
      <c r="D83" s="185" t="s">
        <v>124</v>
      </c>
      <c r="E83" s="186"/>
      <c r="F83" s="186"/>
      <c r="G83" s="186"/>
      <c r="H83" s="186"/>
      <c r="I83" s="187"/>
      <c r="J83" s="188">
        <f>J831</f>
        <v>0</v>
      </c>
      <c r="K83" s="184"/>
      <c r="L83" s="18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3"/>
      <c r="C84" s="184"/>
      <c r="D84" s="185" t="s">
        <v>125</v>
      </c>
      <c r="E84" s="186"/>
      <c r="F84" s="186"/>
      <c r="G84" s="186"/>
      <c r="H84" s="186"/>
      <c r="I84" s="187"/>
      <c r="J84" s="188">
        <f>J843</f>
        <v>0</v>
      </c>
      <c r="K84" s="184"/>
      <c r="L84" s="18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3"/>
      <c r="C85" s="184"/>
      <c r="D85" s="185" t="s">
        <v>126</v>
      </c>
      <c r="E85" s="186"/>
      <c r="F85" s="186"/>
      <c r="G85" s="186"/>
      <c r="H85" s="186"/>
      <c r="I85" s="187"/>
      <c r="J85" s="188">
        <f>J874</f>
        <v>0</v>
      </c>
      <c r="K85" s="184"/>
      <c r="L85" s="18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3"/>
      <c r="C86" s="184"/>
      <c r="D86" s="185" t="s">
        <v>127</v>
      </c>
      <c r="E86" s="186"/>
      <c r="F86" s="186"/>
      <c r="G86" s="186"/>
      <c r="H86" s="186"/>
      <c r="I86" s="187"/>
      <c r="J86" s="188">
        <f>J885</f>
        <v>0</v>
      </c>
      <c r="K86" s="184"/>
      <c r="L86" s="18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2" customFormat="1" ht="21.8" customHeight="1">
      <c r="A87" s="38"/>
      <c r="B87" s="39"/>
      <c r="C87" s="40"/>
      <c r="D87" s="40"/>
      <c r="E87" s="40"/>
      <c r="F87" s="40"/>
      <c r="G87" s="40"/>
      <c r="H87" s="40"/>
      <c r="I87" s="136"/>
      <c r="J87" s="40"/>
      <c r="K87" s="40"/>
      <c r="L87" s="137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59"/>
      <c r="C88" s="60"/>
      <c r="D88" s="60"/>
      <c r="E88" s="60"/>
      <c r="F88" s="60"/>
      <c r="G88" s="60"/>
      <c r="H88" s="60"/>
      <c r="I88" s="166"/>
      <c r="J88" s="60"/>
      <c r="K88" s="60"/>
      <c r="L88" s="137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92" spans="1:31" s="2" customFormat="1" ht="6.95" customHeight="1">
      <c r="A92" s="38"/>
      <c r="B92" s="61"/>
      <c r="C92" s="62"/>
      <c r="D92" s="62"/>
      <c r="E92" s="62"/>
      <c r="F92" s="62"/>
      <c r="G92" s="62"/>
      <c r="H92" s="62"/>
      <c r="I92" s="169"/>
      <c r="J92" s="62"/>
      <c r="K92" s="62"/>
      <c r="L92" s="137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4.95" customHeight="1">
      <c r="A93" s="38"/>
      <c r="B93" s="39"/>
      <c r="C93" s="23" t="s">
        <v>128</v>
      </c>
      <c r="D93" s="40"/>
      <c r="E93" s="40"/>
      <c r="F93" s="40"/>
      <c r="G93" s="40"/>
      <c r="H93" s="40"/>
      <c r="I93" s="136"/>
      <c r="J93" s="40"/>
      <c r="K93" s="40"/>
      <c r="L93" s="137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136"/>
      <c r="J94" s="40"/>
      <c r="K94" s="40"/>
      <c r="L94" s="137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2" customHeight="1">
      <c r="A95" s="38"/>
      <c r="B95" s="39"/>
      <c r="C95" s="32" t="s">
        <v>16</v>
      </c>
      <c r="D95" s="40"/>
      <c r="E95" s="40"/>
      <c r="F95" s="40"/>
      <c r="G95" s="40"/>
      <c r="H95" s="40"/>
      <c r="I95" s="136"/>
      <c r="J95" s="40"/>
      <c r="K95" s="40"/>
      <c r="L95" s="137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6.5" customHeight="1">
      <c r="A96" s="38"/>
      <c r="B96" s="39"/>
      <c r="C96" s="40"/>
      <c r="D96" s="40"/>
      <c r="E96" s="170" t="str">
        <f>E7</f>
        <v>Snížení energetické náročnosti obj. ŠD č.p. 355</v>
      </c>
      <c r="F96" s="32"/>
      <c r="G96" s="32"/>
      <c r="H96" s="32"/>
      <c r="I96" s="136"/>
      <c r="J96" s="40"/>
      <c r="K96" s="40"/>
      <c r="L96" s="137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2" customHeight="1">
      <c r="A97" s="38"/>
      <c r="B97" s="39"/>
      <c r="C97" s="32" t="s">
        <v>95</v>
      </c>
      <c r="D97" s="40"/>
      <c r="E97" s="40"/>
      <c r="F97" s="40"/>
      <c r="G97" s="40"/>
      <c r="H97" s="40"/>
      <c r="I97" s="136"/>
      <c r="J97" s="40"/>
      <c r="K97" s="40"/>
      <c r="L97" s="137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6.5" customHeight="1">
      <c r="A98" s="38"/>
      <c r="B98" s="39"/>
      <c r="C98" s="40"/>
      <c r="D98" s="40"/>
      <c r="E98" s="69" t="str">
        <f>E9</f>
        <v>01 - Stavební část</v>
      </c>
      <c r="F98" s="40"/>
      <c r="G98" s="40"/>
      <c r="H98" s="40"/>
      <c r="I98" s="136"/>
      <c r="J98" s="40"/>
      <c r="K98" s="40"/>
      <c r="L98" s="137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39"/>
      <c r="C99" s="40"/>
      <c r="D99" s="40"/>
      <c r="E99" s="40"/>
      <c r="F99" s="40"/>
      <c r="G99" s="40"/>
      <c r="H99" s="40"/>
      <c r="I99" s="136"/>
      <c r="J99" s="40"/>
      <c r="K99" s="40"/>
      <c r="L99" s="137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12" customHeight="1">
      <c r="A100" s="38"/>
      <c r="B100" s="39"/>
      <c r="C100" s="32" t="s">
        <v>21</v>
      </c>
      <c r="D100" s="40"/>
      <c r="E100" s="40"/>
      <c r="F100" s="27" t="str">
        <f>F12</f>
        <v>Nový Bor</v>
      </c>
      <c r="G100" s="40"/>
      <c r="H100" s="40"/>
      <c r="I100" s="140" t="s">
        <v>23</v>
      </c>
      <c r="J100" s="72" t="str">
        <f>IF(J12="","",J12)</f>
        <v>13. 11. 2018</v>
      </c>
      <c r="K100" s="40"/>
      <c r="L100" s="137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39"/>
      <c r="C101" s="40"/>
      <c r="D101" s="40"/>
      <c r="E101" s="40"/>
      <c r="F101" s="40"/>
      <c r="G101" s="40"/>
      <c r="H101" s="40"/>
      <c r="I101" s="136"/>
      <c r="J101" s="40"/>
      <c r="K101" s="40"/>
      <c r="L101" s="137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15.15" customHeight="1">
      <c r="A102" s="38"/>
      <c r="B102" s="39"/>
      <c r="C102" s="32" t="s">
        <v>25</v>
      </c>
      <c r="D102" s="40"/>
      <c r="E102" s="40"/>
      <c r="F102" s="27" t="str">
        <f>E15</f>
        <v>Město N. Bor</v>
      </c>
      <c r="G102" s="40"/>
      <c r="H102" s="40"/>
      <c r="I102" s="140" t="s">
        <v>31</v>
      </c>
      <c r="J102" s="36" t="str">
        <f>E21</f>
        <v>R. Voce</v>
      </c>
      <c r="K102" s="40"/>
      <c r="L102" s="137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15.15" customHeight="1">
      <c r="A103" s="38"/>
      <c r="B103" s="39"/>
      <c r="C103" s="32" t="s">
        <v>29</v>
      </c>
      <c r="D103" s="40"/>
      <c r="E103" s="40"/>
      <c r="F103" s="27" t="str">
        <f>IF(E18="","",E18)</f>
        <v>Vyplň údaj</v>
      </c>
      <c r="G103" s="40"/>
      <c r="H103" s="40"/>
      <c r="I103" s="140" t="s">
        <v>34</v>
      </c>
      <c r="J103" s="36" t="str">
        <f>E24</f>
        <v xml:space="preserve"> </v>
      </c>
      <c r="K103" s="40"/>
      <c r="L103" s="137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10.3" customHeight="1">
      <c r="A104" s="38"/>
      <c r="B104" s="39"/>
      <c r="C104" s="40"/>
      <c r="D104" s="40"/>
      <c r="E104" s="40"/>
      <c r="F104" s="40"/>
      <c r="G104" s="40"/>
      <c r="H104" s="40"/>
      <c r="I104" s="136"/>
      <c r="J104" s="40"/>
      <c r="K104" s="40"/>
      <c r="L104" s="137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11" customFormat="1" ht="29.25" customHeight="1">
      <c r="A105" s="190"/>
      <c r="B105" s="191"/>
      <c r="C105" s="192" t="s">
        <v>129</v>
      </c>
      <c r="D105" s="193" t="s">
        <v>56</v>
      </c>
      <c r="E105" s="193" t="s">
        <v>52</v>
      </c>
      <c r="F105" s="193" t="s">
        <v>53</v>
      </c>
      <c r="G105" s="193" t="s">
        <v>130</v>
      </c>
      <c r="H105" s="193" t="s">
        <v>131</v>
      </c>
      <c r="I105" s="194" t="s">
        <v>132</v>
      </c>
      <c r="J105" s="193" t="s">
        <v>99</v>
      </c>
      <c r="K105" s="195" t="s">
        <v>133</v>
      </c>
      <c r="L105" s="196"/>
      <c r="M105" s="92" t="s">
        <v>19</v>
      </c>
      <c r="N105" s="93" t="s">
        <v>41</v>
      </c>
      <c r="O105" s="93" t="s">
        <v>134</v>
      </c>
      <c r="P105" s="93" t="s">
        <v>135</v>
      </c>
      <c r="Q105" s="93" t="s">
        <v>136</v>
      </c>
      <c r="R105" s="93" t="s">
        <v>137</v>
      </c>
      <c r="S105" s="93" t="s">
        <v>138</v>
      </c>
      <c r="T105" s="94" t="s">
        <v>139</v>
      </c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</row>
    <row r="106" spans="1:63" s="2" customFormat="1" ht="22.8" customHeight="1">
      <c r="A106" s="38"/>
      <c r="B106" s="39"/>
      <c r="C106" s="99" t="s">
        <v>140</v>
      </c>
      <c r="D106" s="40"/>
      <c r="E106" s="40"/>
      <c r="F106" s="40"/>
      <c r="G106" s="40"/>
      <c r="H106" s="40"/>
      <c r="I106" s="136"/>
      <c r="J106" s="197">
        <f>BK106</f>
        <v>0</v>
      </c>
      <c r="K106" s="40"/>
      <c r="L106" s="44"/>
      <c r="M106" s="95"/>
      <c r="N106" s="198"/>
      <c r="O106" s="96"/>
      <c r="P106" s="199">
        <f>P107+P472</f>
        <v>0</v>
      </c>
      <c r="Q106" s="96"/>
      <c r="R106" s="199">
        <f>R107+R472</f>
        <v>52.34550665000001</v>
      </c>
      <c r="S106" s="96"/>
      <c r="T106" s="200">
        <f>T107+T472</f>
        <v>66.7831216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70</v>
      </c>
      <c r="AU106" s="17" t="s">
        <v>100</v>
      </c>
      <c r="BK106" s="201">
        <f>BK107+BK472</f>
        <v>0</v>
      </c>
    </row>
    <row r="107" spans="1:63" s="12" customFormat="1" ht="25.9" customHeight="1">
      <c r="A107" s="12"/>
      <c r="B107" s="202"/>
      <c r="C107" s="203"/>
      <c r="D107" s="204" t="s">
        <v>70</v>
      </c>
      <c r="E107" s="205" t="s">
        <v>141</v>
      </c>
      <c r="F107" s="205" t="s">
        <v>142</v>
      </c>
      <c r="G107" s="203"/>
      <c r="H107" s="203"/>
      <c r="I107" s="206"/>
      <c r="J107" s="207">
        <f>BK107</f>
        <v>0</v>
      </c>
      <c r="K107" s="203"/>
      <c r="L107" s="208"/>
      <c r="M107" s="209"/>
      <c r="N107" s="210"/>
      <c r="O107" s="210"/>
      <c r="P107" s="211">
        <f>P108+P139+P153+P163+P295+P444+P466</f>
        <v>0</v>
      </c>
      <c r="Q107" s="210"/>
      <c r="R107" s="211">
        <f>R108+R139+R153+R163+R295+R444+R466</f>
        <v>39.13258324000001</v>
      </c>
      <c r="S107" s="210"/>
      <c r="T107" s="212">
        <f>T108+T139+T153+T163+T295+T444+T466</f>
        <v>63.100041000000004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3" t="s">
        <v>79</v>
      </c>
      <c r="AT107" s="214" t="s">
        <v>70</v>
      </c>
      <c r="AU107" s="214" t="s">
        <v>71</v>
      </c>
      <c r="AY107" s="213" t="s">
        <v>143</v>
      </c>
      <c r="BK107" s="215">
        <f>BK108+BK139+BK153+BK163+BK295+BK444+BK466</f>
        <v>0</v>
      </c>
    </row>
    <row r="108" spans="1:63" s="12" customFormat="1" ht="22.8" customHeight="1">
      <c r="A108" s="12"/>
      <c r="B108" s="202"/>
      <c r="C108" s="203"/>
      <c r="D108" s="204" t="s">
        <v>70</v>
      </c>
      <c r="E108" s="216" t="s">
        <v>79</v>
      </c>
      <c r="F108" s="216" t="s">
        <v>144</v>
      </c>
      <c r="G108" s="203"/>
      <c r="H108" s="203"/>
      <c r="I108" s="206"/>
      <c r="J108" s="217">
        <f>BK108</f>
        <v>0</v>
      </c>
      <c r="K108" s="203"/>
      <c r="L108" s="208"/>
      <c r="M108" s="209"/>
      <c r="N108" s="210"/>
      <c r="O108" s="210"/>
      <c r="P108" s="211">
        <f>SUM(P109:P138)</f>
        <v>0</v>
      </c>
      <c r="Q108" s="210"/>
      <c r="R108" s="211">
        <f>SUM(R109:R138)</f>
        <v>5.94</v>
      </c>
      <c r="S108" s="210"/>
      <c r="T108" s="212">
        <f>SUM(T109:T138)</f>
        <v>3.0091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3" t="s">
        <v>79</v>
      </c>
      <c r="AT108" s="214" t="s">
        <v>70</v>
      </c>
      <c r="AU108" s="214" t="s">
        <v>79</v>
      </c>
      <c r="AY108" s="213" t="s">
        <v>143</v>
      </c>
      <c r="BK108" s="215">
        <f>SUM(BK109:BK138)</f>
        <v>0</v>
      </c>
    </row>
    <row r="109" spans="1:65" s="2" customFormat="1" ht="16.5" customHeight="1">
      <c r="A109" s="38"/>
      <c r="B109" s="39"/>
      <c r="C109" s="218" t="s">
        <v>79</v>
      </c>
      <c r="D109" s="218" t="s">
        <v>145</v>
      </c>
      <c r="E109" s="219" t="s">
        <v>146</v>
      </c>
      <c r="F109" s="220" t="s">
        <v>147</v>
      </c>
      <c r="G109" s="221" t="s">
        <v>148</v>
      </c>
      <c r="H109" s="222">
        <v>7.62</v>
      </c>
      <c r="I109" s="223"/>
      <c r="J109" s="224">
        <f>ROUND(I109*H109,2)</f>
        <v>0</v>
      </c>
      <c r="K109" s="220" t="s">
        <v>149</v>
      </c>
      <c r="L109" s="44"/>
      <c r="M109" s="225" t="s">
        <v>19</v>
      </c>
      <c r="N109" s="226" t="s">
        <v>42</v>
      </c>
      <c r="O109" s="84"/>
      <c r="P109" s="227">
        <f>O109*H109</f>
        <v>0</v>
      </c>
      <c r="Q109" s="227">
        <v>0</v>
      </c>
      <c r="R109" s="227">
        <f>Q109*H109</f>
        <v>0</v>
      </c>
      <c r="S109" s="227">
        <v>0.255</v>
      </c>
      <c r="T109" s="228">
        <f>S109*H109</f>
        <v>1.9431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9" t="s">
        <v>150</v>
      </c>
      <c r="AT109" s="229" t="s">
        <v>145</v>
      </c>
      <c r="AU109" s="229" t="s">
        <v>81</v>
      </c>
      <c r="AY109" s="17" t="s">
        <v>143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17" t="s">
        <v>79</v>
      </c>
      <c r="BK109" s="230">
        <f>ROUND(I109*H109,2)</f>
        <v>0</v>
      </c>
      <c r="BL109" s="17" t="s">
        <v>150</v>
      </c>
      <c r="BM109" s="229" t="s">
        <v>151</v>
      </c>
    </row>
    <row r="110" spans="1:47" s="2" customFormat="1" ht="12">
      <c r="A110" s="38"/>
      <c r="B110" s="39"/>
      <c r="C110" s="40"/>
      <c r="D110" s="231" t="s">
        <v>152</v>
      </c>
      <c r="E110" s="40"/>
      <c r="F110" s="232" t="s">
        <v>153</v>
      </c>
      <c r="G110" s="40"/>
      <c r="H110" s="40"/>
      <c r="I110" s="136"/>
      <c r="J110" s="40"/>
      <c r="K110" s="40"/>
      <c r="L110" s="44"/>
      <c r="M110" s="233"/>
      <c r="N110" s="234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152</v>
      </c>
      <c r="AU110" s="17" t="s">
        <v>81</v>
      </c>
    </row>
    <row r="111" spans="1:51" s="13" customFormat="1" ht="12">
      <c r="A111" s="13"/>
      <c r="B111" s="235"/>
      <c r="C111" s="236"/>
      <c r="D111" s="231" t="s">
        <v>154</v>
      </c>
      <c r="E111" s="237" t="s">
        <v>19</v>
      </c>
      <c r="F111" s="238" t="s">
        <v>155</v>
      </c>
      <c r="G111" s="236"/>
      <c r="H111" s="239">
        <v>7.62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154</v>
      </c>
      <c r="AU111" s="245" t="s">
        <v>81</v>
      </c>
      <c r="AV111" s="13" t="s">
        <v>81</v>
      </c>
      <c r="AW111" s="13" t="s">
        <v>33</v>
      </c>
      <c r="AX111" s="13" t="s">
        <v>79</v>
      </c>
      <c r="AY111" s="245" t="s">
        <v>143</v>
      </c>
    </row>
    <row r="112" spans="1:65" s="2" customFormat="1" ht="16.5" customHeight="1">
      <c r="A112" s="38"/>
      <c r="B112" s="39"/>
      <c r="C112" s="218" t="s">
        <v>81</v>
      </c>
      <c r="D112" s="218" t="s">
        <v>145</v>
      </c>
      <c r="E112" s="219" t="s">
        <v>156</v>
      </c>
      <c r="F112" s="220" t="s">
        <v>157</v>
      </c>
      <c r="G112" s="221" t="s">
        <v>148</v>
      </c>
      <c r="H112" s="222">
        <v>4.1</v>
      </c>
      <c r="I112" s="223"/>
      <c r="J112" s="224">
        <f>ROUND(I112*H112,2)</f>
        <v>0</v>
      </c>
      <c r="K112" s="220" t="s">
        <v>149</v>
      </c>
      <c r="L112" s="44"/>
      <c r="M112" s="225" t="s">
        <v>19</v>
      </c>
      <c r="N112" s="226" t="s">
        <v>42</v>
      </c>
      <c r="O112" s="84"/>
      <c r="P112" s="227">
        <f>O112*H112</f>
        <v>0</v>
      </c>
      <c r="Q112" s="227">
        <v>0</v>
      </c>
      <c r="R112" s="227">
        <f>Q112*H112</f>
        <v>0</v>
      </c>
      <c r="S112" s="227">
        <v>0.26</v>
      </c>
      <c r="T112" s="228">
        <f>S112*H112</f>
        <v>1.0659999999999998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9" t="s">
        <v>150</v>
      </c>
      <c r="AT112" s="229" t="s">
        <v>145</v>
      </c>
      <c r="AU112" s="229" t="s">
        <v>81</v>
      </c>
      <c r="AY112" s="17" t="s">
        <v>143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17" t="s">
        <v>79</v>
      </c>
      <c r="BK112" s="230">
        <f>ROUND(I112*H112,2)</f>
        <v>0</v>
      </c>
      <c r="BL112" s="17" t="s">
        <v>150</v>
      </c>
      <c r="BM112" s="229" t="s">
        <v>158</v>
      </c>
    </row>
    <row r="113" spans="1:47" s="2" customFormat="1" ht="12">
      <c r="A113" s="38"/>
      <c r="B113" s="39"/>
      <c r="C113" s="40"/>
      <c r="D113" s="231" t="s">
        <v>152</v>
      </c>
      <c r="E113" s="40"/>
      <c r="F113" s="232" t="s">
        <v>159</v>
      </c>
      <c r="G113" s="40"/>
      <c r="H113" s="40"/>
      <c r="I113" s="136"/>
      <c r="J113" s="40"/>
      <c r="K113" s="40"/>
      <c r="L113" s="44"/>
      <c r="M113" s="233"/>
      <c r="N113" s="23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152</v>
      </c>
      <c r="AU113" s="17" t="s">
        <v>81</v>
      </c>
    </row>
    <row r="114" spans="1:51" s="13" customFormat="1" ht="12">
      <c r="A114" s="13"/>
      <c r="B114" s="235"/>
      <c r="C114" s="236"/>
      <c r="D114" s="231" t="s">
        <v>154</v>
      </c>
      <c r="E114" s="237" t="s">
        <v>19</v>
      </c>
      <c r="F114" s="238" t="s">
        <v>160</v>
      </c>
      <c r="G114" s="236"/>
      <c r="H114" s="239">
        <v>4.1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154</v>
      </c>
      <c r="AU114" s="245" t="s">
        <v>81</v>
      </c>
      <c r="AV114" s="13" t="s">
        <v>81</v>
      </c>
      <c r="AW114" s="13" t="s">
        <v>33</v>
      </c>
      <c r="AX114" s="13" t="s">
        <v>79</v>
      </c>
      <c r="AY114" s="245" t="s">
        <v>143</v>
      </c>
    </row>
    <row r="115" spans="1:65" s="2" customFormat="1" ht="16.5" customHeight="1">
      <c r="A115" s="38"/>
      <c r="B115" s="39"/>
      <c r="C115" s="218" t="s">
        <v>161</v>
      </c>
      <c r="D115" s="218" t="s">
        <v>145</v>
      </c>
      <c r="E115" s="219" t="s">
        <v>162</v>
      </c>
      <c r="F115" s="220" t="s">
        <v>163</v>
      </c>
      <c r="G115" s="221" t="s">
        <v>164</v>
      </c>
      <c r="H115" s="222">
        <v>2.808</v>
      </c>
      <c r="I115" s="223"/>
      <c r="J115" s="224">
        <f>ROUND(I115*H115,2)</f>
        <v>0</v>
      </c>
      <c r="K115" s="220" t="s">
        <v>149</v>
      </c>
      <c r="L115" s="44"/>
      <c r="M115" s="225" t="s">
        <v>19</v>
      </c>
      <c r="N115" s="226" t="s">
        <v>42</v>
      </c>
      <c r="O115" s="84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9" t="s">
        <v>150</v>
      </c>
      <c r="AT115" s="229" t="s">
        <v>145</v>
      </c>
      <c r="AU115" s="229" t="s">
        <v>81</v>
      </c>
      <c r="AY115" s="17" t="s">
        <v>143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17" t="s">
        <v>79</v>
      </c>
      <c r="BK115" s="230">
        <f>ROUND(I115*H115,2)</f>
        <v>0</v>
      </c>
      <c r="BL115" s="17" t="s">
        <v>150</v>
      </c>
      <c r="BM115" s="229" t="s">
        <v>165</v>
      </c>
    </row>
    <row r="116" spans="1:47" s="2" customFormat="1" ht="12">
      <c r="A116" s="38"/>
      <c r="B116" s="39"/>
      <c r="C116" s="40"/>
      <c r="D116" s="231" t="s">
        <v>152</v>
      </c>
      <c r="E116" s="40"/>
      <c r="F116" s="232" t="s">
        <v>166</v>
      </c>
      <c r="G116" s="40"/>
      <c r="H116" s="40"/>
      <c r="I116" s="136"/>
      <c r="J116" s="40"/>
      <c r="K116" s="40"/>
      <c r="L116" s="44"/>
      <c r="M116" s="233"/>
      <c r="N116" s="234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152</v>
      </c>
      <c r="AU116" s="17" t="s">
        <v>81</v>
      </c>
    </row>
    <row r="117" spans="1:51" s="13" customFormat="1" ht="12">
      <c r="A117" s="13"/>
      <c r="B117" s="235"/>
      <c r="C117" s="236"/>
      <c r="D117" s="231" t="s">
        <v>154</v>
      </c>
      <c r="E117" s="237" t="s">
        <v>19</v>
      </c>
      <c r="F117" s="238" t="s">
        <v>167</v>
      </c>
      <c r="G117" s="236"/>
      <c r="H117" s="239">
        <v>2.808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154</v>
      </c>
      <c r="AU117" s="245" t="s">
        <v>81</v>
      </c>
      <c r="AV117" s="13" t="s">
        <v>81</v>
      </c>
      <c r="AW117" s="13" t="s">
        <v>33</v>
      </c>
      <c r="AX117" s="13" t="s">
        <v>79</v>
      </c>
      <c r="AY117" s="245" t="s">
        <v>143</v>
      </c>
    </row>
    <row r="118" spans="1:65" s="2" customFormat="1" ht="16.5" customHeight="1">
      <c r="A118" s="38"/>
      <c r="B118" s="39"/>
      <c r="C118" s="218" t="s">
        <v>150</v>
      </c>
      <c r="D118" s="218" t="s">
        <v>145</v>
      </c>
      <c r="E118" s="219" t="s">
        <v>168</v>
      </c>
      <c r="F118" s="220" t="s">
        <v>169</v>
      </c>
      <c r="G118" s="221" t="s">
        <v>164</v>
      </c>
      <c r="H118" s="222">
        <v>0.5</v>
      </c>
      <c r="I118" s="223"/>
      <c r="J118" s="224">
        <f>ROUND(I118*H118,2)</f>
        <v>0</v>
      </c>
      <c r="K118" s="220" t="s">
        <v>149</v>
      </c>
      <c r="L118" s="44"/>
      <c r="M118" s="225" t="s">
        <v>19</v>
      </c>
      <c r="N118" s="226" t="s">
        <v>42</v>
      </c>
      <c r="O118" s="84"/>
      <c r="P118" s="227">
        <f>O118*H118</f>
        <v>0</v>
      </c>
      <c r="Q118" s="227">
        <v>0</v>
      </c>
      <c r="R118" s="227">
        <f>Q118*H118</f>
        <v>0</v>
      </c>
      <c r="S118" s="227">
        <v>0</v>
      </c>
      <c r="T118" s="228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9" t="s">
        <v>150</v>
      </c>
      <c r="AT118" s="229" t="s">
        <v>145</v>
      </c>
      <c r="AU118" s="229" t="s">
        <v>81</v>
      </c>
      <c r="AY118" s="17" t="s">
        <v>143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17" t="s">
        <v>79</v>
      </c>
      <c r="BK118" s="230">
        <f>ROUND(I118*H118,2)</f>
        <v>0</v>
      </c>
      <c r="BL118" s="17" t="s">
        <v>150</v>
      </c>
      <c r="BM118" s="229" t="s">
        <v>170</v>
      </c>
    </row>
    <row r="119" spans="1:47" s="2" customFormat="1" ht="12">
      <c r="A119" s="38"/>
      <c r="B119" s="39"/>
      <c r="C119" s="40"/>
      <c r="D119" s="231" t="s">
        <v>152</v>
      </c>
      <c r="E119" s="40"/>
      <c r="F119" s="232" t="s">
        <v>171</v>
      </c>
      <c r="G119" s="40"/>
      <c r="H119" s="40"/>
      <c r="I119" s="136"/>
      <c r="J119" s="40"/>
      <c r="K119" s="40"/>
      <c r="L119" s="44"/>
      <c r="M119" s="233"/>
      <c r="N119" s="234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152</v>
      </c>
      <c r="AU119" s="17" t="s">
        <v>81</v>
      </c>
    </row>
    <row r="120" spans="1:51" s="13" customFormat="1" ht="12">
      <c r="A120" s="13"/>
      <c r="B120" s="235"/>
      <c r="C120" s="236"/>
      <c r="D120" s="231" t="s">
        <v>154</v>
      </c>
      <c r="E120" s="237" t="s">
        <v>19</v>
      </c>
      <c r="F120" s="238" t="s">
        <v>172</v>
      </c>
      <c r="G120" s="236"/>
      <c r="H120" s="239">
        <v>0.5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154</v>
      </c>
      <c r="AU120" s="245" t="s">
        <v>81</v>
      </c>
      <c r="AV120" s="13" t="s">
        <v>81</v>
      </c>
      <c r="AW120" s="13" t="s">
        <v>33</v>
      </c>
      <c r="AX120" s="13" t="s">
        <v>79</v>
      </c>
      <c r="AY120" s="245" t="s">
        <v>143</v>
      </c>
    </row>
    <row r="121" spans="1:65" s="2" customFormat="1" ht="16.5" customHeight="1">
      <c r="A121" s="38"/>
      <c r="B121" s="39"/>
      <c r="C121" s="218" t="s">
        <v>173</v>
      </c>
      <c r="D121" s="218" t="s">
        <v>145</v>
      </c>
      <c r="E121" s="219" t="s">
        <v>174</v>
      </c>
      <c r="F121" s="220" t="s">
        <v>175</v>
      </c>
      <c r="G121" s="221" t="s">
        <v>164</v>
      </c>
      <c r="H121" s="222">
        <v>3.3</v>
      </c>
      <c r="I121" s="223"/>
      <c r="J121" s="224">
        <f>ROUND(I121*H121,2)</f>
        <v>0</v>
      </c>
      <c r="K121" s="220" t="s">
        <v>149</v>
      </c>
      <c r="L121" s="44"/>
      <c r="M121" s="225" t="s">
        <v>19</v>
      </c>
      <c r="N121" s="226" t="s">
        <v>42</v>
      </c>
      <c r="O121" s="84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9" t="s">
        <v>150</v>
      </c>
      <c r="AT121" s="229" t="s">
        <v>145</v>
      </c>
      <c r="AU121" s="229" t="s">
        <v>81</v>
      </c>
      <c r="AY121" s="17" t="s">
        <v>143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7" t="s">
        <v>79</v>
      </c>
      <c r="BK121" s="230">
        <f>ROUND(I121*H121,2)</f>
        <v>0</v>
      </c>
      <c r="BL121" s="17" t="s">
        <v>150</v>
      </c>
      <c r="BM121" s="229" t="s">
        <v>176</v>
      </c>
    </row>
    <row r="122" spans="1:47" s="2" customFormat="1" ht="12">
      <c r="A122" s="38"/>
      <c r="B122" s="39"/>
      <c r="C122" s="40"/>
      <c r="D122" s="231" t="s">
        <v>152</v>
      </c>
      <c r="E122" s="40"/>
      <c r="F122" s="232" t="s">
        <v>175</v>
      </c>
      <c r="G122" s="40"/>
      <c r="H122" s="40"/>
      <c r="I122" s="136"/>
      <c r="J122" s="40"/>
      <c r="K122" s="40"/>
      <c r="L122" s="44"/>
      <c r="M122" s="233"/>
      <c r="N122" s="234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152</v>
      </c>
      <c r="AU122" s="17" t="s">
        <v>81</v>
      </c>
    </row>
    <row r="123" spans="1:65" s="2" customFormat="1" ht="16.5" customHeight="1">
      <c r="A123" s="38"/>
      <c r="B123" s="39"/>
      <c r="C123" s="218" t="s">
        <v>177</v>
      </c>
      <c r="D123" s="218" t="s">
        <v>145</v>
      </c>
      <c r="E123" s="219" t="s">
        <v>178</v>
      </c>
      <c r="F123" s="220" t="s">
        <v>179</v>
      </c>
      <c r="G123" s="221" t="s">
        <v>164</v>
      </c>
      <c r="H123" s="222">
        <v>16.5</v>
      </c>
      <c r="I123" s="223"/>
      <c r="J123" s="224">
        <f>ROUND(I123*H123,2)</f>
        <v>0</v>
      </c>
      <c r="K123" s="220" t="s">
        <v>149</v>
      </c>
      <c r="L123" s="44"/>
      <c r="M123" s="225" t="s">
        <v>19</v>
      </c>
      <c r="N123" s="226" t="s">
        <v>42</v>
      </c>
      <c r="O123" s="84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150</v>
      </c>
      <c r="AT123" s="229" t="s">
        <v>145</v>
      </c>
      <c r="AU123" s="229" t="s">
        <v>81</v>
      </c>
      <c r="AY123" s="17" t="s">
        <v>143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79</v>
      </c>
      <c r="BK123" s="230">
        <f>ROUND(I123*H123,2)</f>
        <v>0</v>
      </c>
      <c r="BL123" s="17" t="s">
        <v>150</v>
      </c>
      <c r="BM123" s="229" t="s">
        <v>180</v>
      </c>
    </row>
    <row r="124" spans="1:47" s="2" customFormat="1" ht="12">
      <c r="A124" s="38"/>
      <c r="B124" s="39"/>
      <c r="C124" s="40"/>
      <c r="D124" s="231" t="s">
        <v>152</v>
      </c>
      <c r="E124" s="40"/>
      <c r="F124" s="232" t="s">
        <v>179</v>
      </c>
      <c r="G124" s="40"/>
      <c r="H124" s="40"/>
      <c r="I124" s="136"/>
      <c r="J124" s="40"/>
      <c r="K124" s="40"/>
      <c r="L124" s="44"/>
      <c r="M124" s="233"/>
      <c r="N124" s="234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152</v>
      </c>
      <c r="AU124" s="17" t="s">
        <v>81</v>
      </c>
    </row>
    <row r="125" spans="1:51" s="13" customFormat="1" ht="12">
      <c r="A125" s="13"/>
      <c r="B125" s="235"/>
      <c r="C125" s="236"/>
      <c r="D125" s="231" t="s">
        <v>154</v>
      </c>
      <c r="E125" s="237" t="s">
        <v>19</v>
      </c>
      <c r="F125" s="238" t="s">
        <v>181</v>
      </c>
      <c r="G125" s="236"/>
      <c r="H125" s="239">
        <v>3.3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154</v>
      </c>
      <c r="AU125" s="245" t="s">
        <v>81</v>
      </c>
      <c r="AV125" s="13" t="s">
        <v>81</v>
      </c>
      <c r="AW125" s="13" t="s">
        <v>33</v>
      </c>
      <c r="AX125" s="13" t="s">
        <v>71</v>
      </c>
      <c r="AY125" s="245" t="s">
        <v>143</v>
      </c>
    </row>
    <row r="126" spans="1:51" s="13" customFormat="1" ht="12">
      <c r="A126" s="13"/>
      <c r="B126" s="235"/>
      <c r="C126" s="236"/>
      <c r="D126" s="231" t="s">
        <v>154</v>
      </c>
      <c r="E126" s="237" t="s">
        <v>19</v>
      </c>
      <c r="F126" s="238" t="s">
        <v>182</v>
      </c>
      <c r="G126" s="236"/>
      <c r="H126" s="239">
        <v>16.5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154</v>
      </c>
      <c r="AU126" s="245" t="s">
        <v>81</v>
      </c>
      <c r="AV126" s="13" t="s">
        <v>81</v>
      </c>
      <c r="AW126" s="13" t="s">
        <v>33</v>
      </c>
      <c r="AX126" s="13" t="s">
        <v>79</v>
      </c>
      <c r="AY126" s="245" t="s">
        <v>143</v>
      </c>
    </row>
    <row r="127" spans="1:65" s="2" customFormat="1" ht="16.5" customHeight="1">
      <c r="A127" s="38"/>
      <c r="B127" s="39"/>
      <c r="C127" s="218" t="s">
        <v>183</v>
      </c>
      <c r="D127" s="218" t="s">
        <v>145</v>
      </c>
      <c r="E127" s="219" t="s">
        <v>184</v>
      </c>
      <c r="F127" s="220" t="s">
        <v>185</v>
      </c>
      <c r="G127" s="221" t="s">
        <v>164</v>
      </c>
      <c r="H127" s="222">
        <v>3.3</v>
      </c>
      <c r="I127" s="223"/>
      <c r="J127" s="224">
        <f>ROUND(I127*H127,2)</f>
        <v>0</v>
      </c>
      <c r="K127" s="220" t="s">
        <v>149</v>
      </c>
      <c r="L127" s="44"/>
      <c r="M127" s="225" t="s">
        <v>19</v>
      </c>
      <c r="N127" s="226" t="s">
        <v>42</v>
      </c>
      <c r="O127" s="84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150</v>
      </c>
      <c r="AT127" s="229" t="s">
        <v>145</v>
      </c>
      <c r="AU127" s="229" t="s">
        <v>81</v>
      </c>
      <c r="AY127" s="17" t="s">
        <v>143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79</v>
      </c>
      <c r="BK127" s="230">
        <f>ROUND(I127*H127,2)</f>
        <v>0</v>
      </c>
      <c r="BL127" s="17" t="s">
        <v>150</v>
      </c>
      <c r="BM127" s="229" t="s">
        <v>186</v>
      </c>
    </row>
    <row r="128" spans="1:47" s="2" customFormat="1" ht="12">
      <c r="A128" s="38"/>
      <c r="B128" s="39"/>
      <c r="C128" s="40"/>
      <c r="D128" s="231" t="s">
        <v>152</v>
      </c>
      <c r="E128" s="40"/>
      <c r="F128" s="232" t="s">
        <v>185</v>
      </c>
      <c r="G128" s="40"/>
      <c r="H128" s="40"/>
      <c r="I128" s="136"/>
      <c r="J128" s="40"/>
      <c r="K128" s="40"/>
      <c r="L128" s="44"/>
      <c r="M128" s="233"/>
      <c r="N128" s="234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152</v>
      </c>
      <c r="AU128" s="17" t="s">
        <v>81</v>
      </c>
    </row>
    <row r="129" spans="1:51" s="13" customFormat="1" ht="12">
      <c r="A129" s="13"/>
      <c r="B129" s="235"/>
      <c r="C129" s="236"/>
      <c r="D129" s="231" t="s">
        <v>154</v>
      </c>
      <c r="E129" s="237" t="s">
        <v>19</v>
      </c>
      <c r="F129" s="238" t="s">
        <v>181</v>
      </c>
      <c r="G129" s="236"/>
      <c r="H129" s="239">
        <v>3.3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154</v>
      </c>
      <c r="AU129" s="245" t="s">
        <v>81</v>
      </c>
      <c r="AV129" s="13" t="s">
        <v>81</v>
      </c>
      <c r="AW129" s="13" t="s">
        <v>33</v>
      </c>
      <c r="AX129" s="13" t="s">
        <v>79</v>
      </c>
      <c r="AY129" s="245" t="s">
        <v>143</v>
      </c>
    </row>
    <row r="130" spans="1:65" s="2" customFormat="1" ht="16.5" customHeight="1">
      <c r="A130" s="38"/>
      <c r="B130" s="39"/>
      <c r="C130" s="218" t="s">
        <v>187</v>
      </c>
      <c r="D130" s="218" t="s">
        <v>145</v>
      </c>
      <c r="E130" s="219" t="s">
        <v>188</v>
      </c>
      <c r="F130" s="220" t="s">
        <v>189</v>
      </c>
      <c r="G130" s="221" t="s">
        <v>190</v>
      </c>
      <c r="H130" s="222">
        <v>5.94</v>
      </c>
      <c r="I130" s="223"/>
      <c r="J130" s="224">
        <f>ROUND(I130*H130,2)</f>
        <v>0</v>
      </c>
      <c r="K130" s="220" t="s">
        <v>149</v>
      </c>
      <c r="L130" s="44"/>
      <c r="M130" s="225" t="s">
        <v>19</v>
      </c>
      <c r="N130" s="226" t="s">
        <v>42</v>
      </c>
      <c r="O130" s="84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150</v>
      </c>
      <c r="AT130" s="229" t="s">
        <v>145</v>
      </c>
      <c r="AU130" s="229" t="s">
        <v>81</v>
      </c>
      <c r="AY130" s="17" t="s">
        <v>143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79</v>
      </c>
      <c r="BK130" s="230">
        <f>ROUND(I130*H130,2)</f>
        <v>0</v>
      </c>
      <c r="BL130" s="17" t="s">
        <v>150</v>
      </c>
      <c r="BM130" s="229" t="s">
        <v>191</v>
      </c>
    </row>
    <row r="131" spans="1:47" s="2" customFormat="1" ht="12">
      <c r="A131" s="38"/>
      <c r="B131" s="39"/>
      <c r="C131" s="40"/>
      <c r="D131" s="231" t="s">
        <v>152</v>
      </c>
      <c r="E131" s="40"/>
      <c r="F131" s="232" t="s">
        <v>192</v>
      </c>
      <c r="G131" s="40"/>
      <c r="H131" s="40"/>
      <c r="I131" s="136"/>
      <c r="J131" s="40"/>
      <c r="K131" s="40"/>
      <c r="L131" s="44"/>
      <c r="M131" s="233"/>
      <c r="N131" s="234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152</v>
      </c>
      <c r="AU131" s="17" t="s">
        <v>81</v>
      </c>
    </row>
    <row r="132" spans="1:51" s="13" customFormat="1" ht="12">
      <c r="A132" s="13"/>
      <c r="B132" s="235"/>
      <c r="C132" s="236"/>
      <c r="D132" s="231" t="s">
        <v>154</v>
      </c>
      <c r="E132" s="237" t="s">
        <v>19</v>
      </c>
      <c r="F132" s="238" t="s">
        <v>181</v>
      </c>
      <c r="G132" s="236"/>
      <c r="H132" s="239">
        <v>3.3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154</v>
      </c>
      <c r="AU132" s="245" t="s">
        <v>81</v>
      </c>
      <c r="AV132" s="13" t="s">
        <v>81</v>
      </c>
      <c r="AW132" s="13" t="s">
        <v>33</v>
      </c>
      <c r="AX132" s="13" t="s">
        <v>71</v>
      </c>
      <c r="AY132" s="245" t="s">
        <v>143</v>
      </c>
    </row>
    <row r="133" spans="1:51" s="13" customFormat="1" ht="12">
      <c r="A133" s="13"/>
      <c r="B133" s="235"/>
      <c r="C133" s="236"/>
      <c r="D133" s="231" t="s">
        <v>154</v>
      </c>
      <c r="E133" s="237" t="s">
        <v>19</v>
      </c>
      <c r="F133" s="238" t="s">
        <v>193</v>
      </c>
      <c r="G133" s="236"/>
      <c r="H133" s="239">
        <v>5.94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154</v>
      </c>
      <c r="AU133" s="245" t="s">
        <v>81</v>
      </c>
      <c r="AV133" s="13" t="s">
        <v>81</v>
      </c>
      <c r="AW133" s="13" t="s">
        <v>33</v>
      </c>
      <c r="AX133" s="13" t="s">
        <v>79</v>
      </c>
      <c r="AY133" s="245" t="s">
        <v>143</v>
      </c>
    </row>
    <row r="134" spans="1:65" s="2" customFormat="1" ht="16.5" customHeight="1">
      <c r="A134" s="38"/>
      <c r="B134" s="39"/>
      <c r="C134" s="218" t="s">
        <v>194</v>
      </c>
      <c r="D134" s="218" t="s">
        <v>145</v>
      </c>
      <c r="E134" s="219" t="s">
        <v>195</v>
      </c>
      <c r="F134" s="220" t="s">
        <v>196</v>
      </c>
      <c r="G134" s="221" t="s">
        <v>164</v>
      </c>
      <c r="H134" s="222">
        <v>3.3</v>
      </c>
      <c r="I134" s="223"/>
      <c r="J134" s="224">
        <f>ROUND(I134*H134,2)</f>
        <v>0</v>
      </c>
      <c r="K134" s="220" t="s">
        <v>149</v>
      </c>
      <c r="L134" s="44"/>
      <c r="M134" s="225" t="s">
        <v>19</v>
      </c>
      <c r="N134" s="226" t="s">
        <v>42</v>
      </c>
      <c r="O134" s="84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150</v>
      </c>
      <c r="AT134" s="229" t="s">
        <v>145</v>
      </c>
      <c r="AU134" s="229" t="s">
        <v>81</v>
      </c>
      <c r="AY134" s="17" t="s">
        <v>143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79</v>
      </c>
      <c r="BK134" s="230">
        <f>ROUND(I134*H134,2)</f>
        <v>0</v>
      </c>
      <c r="BL134" s="17" t="s">
        <v>150</v>
      </c>
      <c r="BM134" s="229" t="s">
        <v>197</v>
      </c>
    </row>
    <row r="135" spans="1:47" s="2" customFormat="1" ht="12">
      <c r="A135" s="38"/>
      <c r="B135" s="39"/>
      <c r="C135" s="40"/>
      <c r="D135" s="231" t="s">
        <v>152</v>
      </c>
      <c r="E135" s="40"/>
      <c r="F135" s="232" t="s">
        <v>196</v>
      </c>
      <c r="G135" s="40"/>
      <c r="H135" s="40"/>
      <c r="I135" s="136"/>
      <c r="J135" s="40"/>
      <c r="K135" s="40"/>
      <c r="L135" s="44"/>
      <c r="M135" s="233"/>
      <c r="N135" s="234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152</v>
      </c>
      <c r="AU135" s="17" t="s">
        <v>81</v>
      </c>
    </row>
    <row r="136" spans="1:65" s="2" customFormat="1" ht="16.5" customHeight="1">
      <c r="A136" s="38"/>
      <c r="B136" s="39"/>
      <c r="C136" s="246" t="s">
        <v>198</v>
      </c>
      <c r="D136" s="246" t="s">
        <v>199</v>
      </c>
      <c r="E136" s="247" t="s">
        <v>200</v>
      </c>
      <c r="F136" s="248" t="s">
        <v>201</v>
      </c>
      <c r="G136" s="249" t="s">
        <v>190</v>
      </c>
      <c r="H136" s="250">
        <v>5.94</v>
      </c>
      <c r="I136" s="251"/>
      <c r="J136" s="252">
        <f>ROUND(I136*H136,2)</f>
        <v>0</v>
      </c>
      <c r="K136" s="248" t="s">
        <v>149</v>
      </c>
      <c r="L136" s="253"/>
      <c r="M136" s="254" t="s">
        <v>19</v>
      </c>
      <c r="N136" s="255" t="s">
        <v>42</v>
      </c>
      <c r="O136" s="84"/>
      <c r="P136" s="227">
        <f>O136*H136</f>
        <v>0</v>
      </c>
      <c r="Q136" s="227">
        <v>1</v>
      </c>
      <c r="R136" s="227">
        <f>Q136*H136</f>
        <v>5.94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187</v>
      </c>
      <c r="AT136" s="229" t="s">
        <v>199</v>
      </c>
      <c r="AU136" s="229" t="s">
        <v>81</v>
      </c>
      <c r="AY136" s="17" t="s">
        <v>143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79</v>
      </c>
      <c r="BK136" s="230">
        <f>ROUND(I136*H136,2)</f>
        <v>0</v>
      </c>
      <c r="BL136" s="17" t="s">
        <v>150</v>
      </c>
      <c r="BM136" s="229" t="s">
        <v>202</v>
      </c>
    </row>
    <row r="137" spans="1:47" s="2" customFormat="1" ht="12">
      <c r="A137" s="38"/>
      <c r="B137" s="39"/>
      <c r="C137" s="40"/>
      <c r="D137" s="231" t="s">
        <v>152</v>
      </c>
      <c r="E137" s="40"/>
      <c r="F137" s="232" t="s">
        <v>201</v>
      </c>
      <c r="G137" s="40"/>
      <c r="H137" s="40"/>
      <c r="I137" s="136"/>
      <c r="J137" s="40"/>
      <c r="K137" s="40"/>
      <c r="L137" s="44"/>
      <c r="M137" s="233"/>
      <c r="N137" s="234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152</v>
      </c>
      <c r="AU137" s="17" t="s">
        <v>81</v>
      </c>
    </row>
    <row r="138" spans="1:51" s="13" customFormat="1" ht="12">
      <c r="A138" s="13"/>
      <c r="B138" s="235"/>
      <c r="C138" s="236"/>
      <c r="D138" s="231" t="s">
        <v>154</v>
      </c>
      <c r="E138" s="237" t="s">
        <v>19</v>
      </c>
      <c r="F138" s="238" t="s">
        <v>193</v>
      </c>
      <c r="G138" s="236"/>
      <c r="H138" s="239">
        <v>5.94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154</v>
      </c>
      <c r="AU138" s="245" t="s">
        <v>81</v>
      </c>
      <c r="AV138" s="13" t="s">
        <v>81</v>
      </c>
      <c r="AW138" s="13" t="s">
        <v>33</v>
      </c>
      <c r="AX138" s="13" t="s">
        <v>79</v>
      </c>
      <c r="AY138" s="245" t="s">
        <v>143</v>
      </c>
    </row>
    <row r="139" spans="1:63" s="12" customFormat="1" ht="22.8" customHeight="1">
      <c r="A139" s="12"/>
      <c r="B139" s="202"/>
      <c r="C139" s="203"/>
      <c r="D139" s="204" t="s">
        <v>70</v>
      </c>
      <c r="E139" s="216" t="s">
        <v>161</v>
      </c>
      <c r="F139" s="216" t="s">
        <v>203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P140+SUM(P141:P146)</f>
        <v>0</v>
      </c>
      <c r="Q139" s="210"/>
      <c r="R139" s="211">
        <f>R140+SUM(R141:R146)</f>
        <v>0.9238550000000001</v>
      </c>
      <c r="S139" s="210"/>
      <c r="T139" s="212">
        <f>T140+SUM(T141:T146)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79</v>
      </c>
      <c r="AT139" s="214" t="s">
        <v>70</v>
      </c>
      <c r="AU139" s="214" t="s">
        <v>79</v>
      </c>
      <c r="AY139" s="213" t="s">
        <v>143</v>
      </c>
      <c r="BK139" s="215">
        <f>BK140+SUM(BK141:BK146)</f>
        <v>0</v>
      </c>
    </row>
    <row r="140" spans="1:65" s="2" customFormat="1" ht="16.5" customHeight="1">
      <c r="A140" s="38"/>
      <c r="B140" s="39"/>
      <c r="C140" s="218" t="s">
        <v>204</v>
      </c>
      <c r="D140" s="218" t="s">
        <v>145</v>
      </c>
      <c r="E140" s="219" t="s">
        <v>205</v>
      </c>
      <c r="F140" s="220" t="s">
        <v>206</v>
      </c>
      <c r="G140" s="221" t="s">
        <v>207</v>
      </c>
      <c r="H140" s="222">
        <v>2</v>
      </c>
      <c r="I140" s="223"/>
      <c r="J140" s="224">
        <f>ROUND(I140*H140,2)</f>
        <v>0</v>
      </c>
      <c r="K140" s="220" t="s">
        <v>149</v>
      </c>
      <c r="L140" s="44"/>
      <c r="M140" s="225" t="s">
        <v>19</v>
      </c>
      <c r="N140" s="226" t="s">
        <v>42</v>
      </c>
      <c r="O140" s="84"/>
      <c r="P140" s="227">
        <f>O140*H140</f>
        <v>0</v>
      </c>
      <c r="Q140" s="227">
        <v>0.07367</v>
      </c>
      <c r="R140" s="227">
        <f>Q140*H140</f>
        <v>0.14734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150</v>
      </c>
      <c r="AT140" s="229" t="s">
        <v>145</v>
      </c>
      <c r="AU140" s="229" t="s">
        <v>81</v>
      </c>
      <c r="AY140" s="17" t="s">
        <v>143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79</v>
      </c>
      <c r="BK140" s="230">
        <f>ROUND(I140*H140,2)</f>
        <v>0</v>
      </c>
      <c r="BL140" s="17" t="s">
        <v>150</v>
      </c>
      <c r="BM140" s="229" t="s">
        <v>208</v>
      </c>
    </row>
    <row r="141" spans="1:47" s="2" customFormat="1" ht="12">
      <c r="A141" s="38"/>
      <c r="B141" s="39"/>
      <c r="C141" s="40"/>
      <c r="D141" s="231" t="s">
        <v>152</v>
      </c>
      <c r="E141" s="40"/>
      <c r="F141" s="232" t="s">
        <v>209</v>
      </c>
      <c r="G141" s="40"/>
      <c r="H141" s="40"/>
      <c r="I141" s="136"/>
      <c r="J141" s="40"/>
      <c r="K141" s="40"/>
      <c r="L141" s="44"/>
      <c r="M141" s="233"/>
      <c r="N141" s="234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152</v>
      </c>
      <c r="AU141" s="17" t="s">
        <v>81</v>
      </c>
    </row>
    <row r="142" spans="1:51" s="13" customFormat="1" ht="12">
      <c r="A142" s="13"/>
      <c r="B142" s="235"/>
      <c r="C142" s="236"/>
      <c r="D142" s="231" t="s">
        <v>154</v>
      </c>
      <c r="E142" s="237" t="s">
        <v>19</v>
      </c>
      <c r="F142" s="238" t="s">
        <v>210</v>
      </c>
      <c r="G142" s="236"/>
      <c r="H142" s="239">
        <v>2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154</v>
      </c>
      <c r="AU142" s="245" t="s">
        <v>81</v>
      </c>
      <c r="AV142" s="13" t="s">
        <v>81</v>
      </c>
      <c r="AW142" s="13" t="s">
        <v>33</v>
      </c>
      <c r="AX142" s="13" t="s">
        <v>79</v>
      </c>
      <c r="AY142" s="245" t="s">
        <v>143</v>
      </c>
    </row>
    <row r="143" spans="1:65" s="2" customFormat="1" ht="16.5" customHeight="1">
      <c r="A143" s="38"/>
      <c r="B143" s="39"/>
      <c r="C143" s="218" t="s">
        <v>211</v>
      </c>
      <c r="D143" s="218" t="s">
        <v>145</v>
      </c>
      <c r="E143" s="219" t="s">
        <v>212</v>
      </c>
      <c r="F143" s="220" t="s">
        <v>213</v>
      </c>
      <c r="G143" s="221" t="s">
        <v>207</v>
      </c>
      <c r="H143" s="222">
        <v>1</v>
      </c>
      <c r="I143" s="223"/>
      <c r="J143" s="224">
        <f>ROUND(I143*H143,2)</f>
        <v>0</v>
      </c>
      <c r="K143" s="220" t="s">
        <v>149</v>
      </c>
      <c r="L143" s="44"/>
      <c r="M143" s="225" t="s">
        <v>19</v>
      </c>
      <c r="N143" s="226" t="s">
        <v>42</v>
      </c>
      <c r="O143" s="84"/>
      <c r="P143" s="227">
        <f>O143*H143</f>
        <v>0</v>
      </c>
      <c r="Q143" s="227">
        <v>0.09686</v>
      </c>
      <c r="R143" s="227">
        <f>Q143*H143</f>
        <v>0.09686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150</v>
      </c>
      <c r="AT143" s="229" t="s">
        <v>145</v>
      </c>
      <c r="AU143" s="229" t="s">
        <v>81</v>
      </c>
      <c r="AY143" s="17" t="s">
        <v>143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79</v>
      </c>
      <c r="BK143" s="230">
        <f>ROUND(I143*H143,2)</f>
        <v>0</v>
      </c>
      <c r="BL143" s="17" t="s">
        <v>150</v>
      </c>
      <c r="BM143" s="229" t="s">
        <v>214</v>
      </c>
    </row>
    <row r="144" spans="1:47" s="2" customFormat="1" ht="12">
      <c r="A144" s="38"/>
      <c r="B144" s="39"/>
      <c r="C144" s="40"/>
      <c r="D144" s="231" t="s">
        <v>152</v>
      </c>
      <c r="E144" s="40"/>
      <c r="F144" s="232" t="s">
        <v>215</v>
      </c>
      <c r="G144" s="40"/>
      <c r="H144" s="40"/>
      <c r="I144" s="136"/>
      <c r="J144" s="40"/>
      <c r="K144" s="40"/>
      <c r="L144" s="44"/>
      <c r="M144" s="233"/>
      <c r="N144" s="234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152</v>
      </c>
      <c r="AU144" s="17" t="s">
        <v>81</v>
      </c>
    </row>
    <row r="145" spans="1:51" s="13" customFormat="1" ht="12">
      <c r="A145" s="13"/>
      <c r="B145" s="235"/>
      <c r="C145" s="236"/>
      <c r="D145" s="231" t="s">
        <v>154</v>
      </c>
      <c r="E145" s="237" t="s">
        <v>19</v>
      </c>
      <c r="F145" s="238" t="s">
        <v>216</v>
      </c>
      <c r="G145" s="236"/>
      <c r="H145" s="239">
        <v>1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154</v>
      </c>
      <c r="AU145" s="245" t="s">
        <v>81</v>
      </c>
      <c r="AV145" s="13" t="s">
        <v>81</v>
      </c>
      <c r="AW145" s="13" t="s">
        <v>33</v>
      </c>
      <c r="AX145" s="13" t="s">
        <v>79</v>
      </c>
      <c r="AY145" s="245" t="s">
        <v>143</v>
      </c>
    </row>
    <row r="146" spans="1:63" s="12" customFormat="1" ht="20.85" customHeight="1">
      <c r="A146" s="12"/>
      <c r="B146" s="202"/>
      <c r="C146" s="203"/>
      <c r="D146" s="204" t="s">
        <v>70</v>
      </c>
      <c r="E146" s="216" t="s">
        <v>217</v>
      </c>
      <c r="F146" s="216" t="s">
        <v>218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SUM(P147:P152)</f>
        <v>0</v>
      </c>
      <c r="Q146" s="210"/>
      <c r="R146" s="211">
        <f>SUM(R147:R152)</f>
        <v>0.679655</v>
      </c>
      <c r="S146" s="210"/>
      <c r="T146" s="212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79</v>
      </c>
      <c r="AT146" s="214" t="s">
        <v>70</v>
      </c>
      <c r="AU146" s="214" t="s">
        <v>81</v>
      </c>
      <c r="AY146" s="213" t="s">
        <v>143</v>
      </c>
      <c r="BK146" s="215">
        <f>SUM(BK147:BK152)</f>
        <v>0</v>
      </c>
    </row>
    <row r="147" spans="1:65" s="2" customFormat="1" ht="16.5" customHeight="1">
      <c r="A147" s="38"/>
      <c r="B147" s="39"/>
      <c r="C147" s="218" t="s">
        <v>219</v>
      </c>
      <c r="D147" s="218" t="s">
        <v>145</v>
      </c>
      <c r="E147" s="219" t="s">
        <v>220</v>
      </c>
      <c r="F147" s="220" t="s">
        <v>221</v>
      </c>
      <c r="G147" s="221" t="s">
        <v>164</v>
      </c>
      <c r="H147" s="222">
        <v>0.362</v>
      </c>
      <c r="I147" s="223"/>
      <c r="J147" s="224">
        <f>ROUND(I147*H147,2)</f>
        <v>0</v>
      </c>
      <c r="K147" s="220" t="s">
        <v>149</v>
      </c>
      <c r="L147" s="44"/>
      <c r="M147" s="225" t="s">
        <v>19</v>
      </c>
      <c r="N147" s="226" t="s">
        <v>42</v>
      </c>
      <c r="O147" s="84"/>
      <c r="P147" s="227">
        <f>O147*H147</f>
        <v>0</v>
      </c>
      <c r="Q147" s="227">
        <v>1.8775</v>
      </c>
      <c r="R147" s="227">
        <f>Q147*H147</f>
        <v>0.679655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150</v>
      </c>
      <c r="AT147" s="229" t="s">
        <v>145</v>
      </c>
      <c r="AU147" s="229" t="s">
        <v>161</v>
      </c>
      <c r="AY147" s="17" t="s">
        <v>143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79</v>
      </c>
      <c r="BK147" s="230">
        <f>ROUND(I147*H147,2)</f>
        <v>0</v>
      </c>
      <c r="BL147" s="17" t="s">
        <v>150</v>
      </c>
      <c r="BM147" s="229" t="s">
        <v>222</v>
      </c>
    </row>
    <row r="148" spans="1:47" s="2" customFormat="1" ht="12">
      <c r="A148" s="38"/>
      <c r="B148" s="39"/>
      <c r="C148" s="40"/>
      <c r="D148" s="231" t="s">
        <v>152</v>
      </c>
      <c r="E148" s="40"/>
      <c r="F148" s="232" t="s">
        <v>223</v>
      </c>
      <c r="G148" s="40"/>
      <c r="H148" s="40"/>
      <c r="I148" s="136"/>
      <c r="J148" s="40"/>
      <c r="K148" s="40"/>
      <c r="L148" s="44"/>
      <c r="M148" s="233"/>
      <c r="N148" s="234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152</v>
      </c>
      <c r="AU148" s="17" t="s">
        <v>161</v>
      </c>
    </row>
    <row r="149" spans="1:51" s="13" customFormat="1" ht="12">
      <c r="A149" s="13"/>
      <c r="B149" s="235"/>
      <c r="C149" s="236"/>
      <c r="D149" s="231" t="s">
        <v>154</v>
      </c>
      <c r="E149" s="237" t="s">
        <v>19</v>
      </c>
      <c r="F149" s="238" t="s">
        <v>224</v>
      </c>
      <c r="G149" s="236"/>
      <c r="H149" s="239">
        <v>0.141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154</v>
      </c>
      <c r="AU149" s="245" t="s">
        <v>161</v>
      </c>
      <c r="AV149" s="13" t="s">
        <v>81</v>
      </c>
      <c r="AW149" s="13" t="s">
        <v>33</v>
      </c>
      <c r="AX149" s="13" t="s">
        <v>71</v>
      </c>
      <c r="AY149" s="245" t="s">
        <v>143</v>
      </c>
    </row>
    <row r="150" spans="1:51" s="13" customFormat="1" ht="12">
      <c r="A150" s="13"/>
      <c r="B150" s="235"/>
      <c r="C150" s="236"/>
      <c r="D150" s="231" t="s">
        <v>154</v>
      </c>
      <c r="E150" s="237" t="s">
        <v>19</v>
      </c>
      <c r="F150" s="238" t="s">
        <v>225</v>
      </c>
      <c r="G150" s="236"/>
      <c r="H150" s="239">
        <v>0.113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154</v>
      </c>
      <c r="AU150" s="245" t="s">
        <v>161</v>
      </c>
      <c r="AV150" s="13" t="s">
        <v>81</v>
      </c>
      <c r="AW150" s="13" t="s">
        <v>33</v>
      </c>
      <c r="AX150" s="13" t="s">
        <v>71</v>
      </c>
      <c r="AY150" s="245" t="s">
        <v>143</v>
      </c>
    </row>
    <row r="151" spans="1:51" s="13" customFormat="1" ht="12">
      <c r="A151" s="13"/>
      <c r="B151" s="235"/>
      <c r="C151" s="236"/>
      <c r="D151" s="231" t="s">
        <v>154</v>
      </c>
      <c r="E151" s="237" t="s">
        <v>19</v>
      </c>
      <c r="F151" s="238" t="s">
        <v>226</v>
      </c>
      <c r="G151" s="236"/>
      <c r="H151" s="239">
        <v>0.108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154</v>
      </c>
      <c r="AU151" s="245" t="s">
        <v>161</v>
      </c>
      <c r="AV151" s="13" t="s">
        <v>81</v>
      </c>
      <c r="AW151" s="13" t="s">
        <v>33</v>
      </c>
      <c r="AX151" s="13" t="s">
        <v>71</v>
      </c>
      <c r="AY151" s="245" t="s">
        <v>143</v>
      </c>
    </row>
    <row r="152" spans="1:51" s="14" customFormat="1" ht="12">
      <c r="A152" s="14"/>
      <c r="B152" s="256"/>
      <c r="C152" s="257"/>
      <c r="D152" s="231" t="s">
        <v>154</v>
      </c>
      <c r="E152" s="258" t="s">
        <v>19</v>
      </c>
      <c r="F152" s="259" t="s">
        <v>227</v>
      </c>
      <c r="G152" s="257"/>
      <c r="H152" s="260">
        <v>0.362</v>
      </c>
      <c r="I152" s="261"/>
      <c r="J152" s="257"/>
      <c r="K152" s="257"/>
      <c r="L152" s="262"/>
      <c r="M152" s="263"/>
      <c r="N152" s="264"/>
      <c r="O152" s="264"/>
      <c r="P152" s="264"/>
      <c r="Q152" s="264"/>
      <c r="R152" s="264"/>
      <c r="S152" s="264"/>
      <c r="T152" s="26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6" t="s">
        <v>154</v>
      </c>
      <c r="AU152" s="266" t="s">
        <v>161</v>
      </c>
      <c r="AV152" s="14" t="s">
        <v>150</v>
      </c>
      <c r="AW152" s="14" t="s">
        <v>33</v>
      </c>
      <c r="AX152" s="14" t="s">
        <v>79</v>
      </c>
      <c r="AY152" s="266" t="s">
        <v>143</v>
      </c>
    </row>
    <row r="153" spans="1:63" s="12" customFormat="1" ht="22.8" customHeight="1">
      <c r="A153" s="12"/>
      <c r="B153" s="202"/>
      <c r="C153" s="203"/>
      <c r="D153" s="204" t="s">
        <v>70</v>
      </c>
      <c r="E153" s="216" t="s">
        <v>173</v>
      </c>
      <c r="F153" s="216" t="s">
        <v>228</v>
      </c>
      <c r="G153" s="203"/>
      <c r="H153" s="203"/>
      <c r="I153" s="206"/>
      <c r="J153" s="217">
        <f>BK153</f>
        <v>0</v>
      </c>
      <c r="K153" s="203"/>
      <c r="L153" s="208"/>
      <c r="M153" s="209"/>
      <c r="N153" s="210"/>
      <c r="O153" s="210"/>
      <c r="P153" s="211">
        <f>SUM(P154:P162)</f>
        <v>0</v>
      </c>
      <c r="Q153" s="210"/>
      <c r="R153" s="211">
        <f>SUM(R154:R162)</f>
        <v>3.4185492000000006</v>
      </c>
      <c r="S153" s="210"/>
      <c r="T153" s="212">
        <f>SUM(T154:T162)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3" t="s">
        <v>79</v>
      </c>
      <c r="AT153" s="214" t="s">
        <v>70</v>
      </c>
      <c r="AU153" s="214" t="s">
        <v>79</v>
      </c>
      <c r="AY153" s="213" t="s">
        <v>143</v>
      </c>
      <c r="BK153" s="215">
        <f>SUM(BK154:BK162)</f>
        <v>0</v>
      </c>
    </row>
    <row r="154" spans="1:65" s="2" customFormat="1" ht="16.5" customHeight="1">
      <c r="A154" s="38"/>
      <c r="B154" s="39"/>
      <c r="C154" s="218" t="s">
        <v>229</v>
      </c>
      <c r="D154" s="218" t="s">
        <v>145</v>
      </c>
      <c r="E154" s="219" t="s">
        <v>230</v>
      </c>
      <c r="F154" s="220" t="s">
        <v>231</v>
      </c>
      <c r="G154" s="221" t="s">
        <v>148</v>
      </c>
      <c r="H154" s="222">
        <v>9.66</v>
      </c>
      <c r="I154" s="223"/>
      <c r="J154" s="224">
        <f>ROUND(I154*H154,2)</f>
        <v>0</v>
      </c>
      <c r="K154" s="220" t="s">
        <v>149</v>
      </c>
      <c r="L154" s="44"/>
      <c r="M154" s="225" t="s">
        <v>19</v>
      </c>
      <c r="N154" s="226" t="s">
        <v>42</v>
      </c>
      <c r="O154" s="84"/>
      <c r="P154" s="227">
        <f>O154*H154</f>
        <v>0</v>
      </c>
      <c r="Q154" s="227">
        <v>0.10362</v>
      </c>
      <c r="R154" s="227">
        <f>Q154*H154</f>
        <v>1.0009692000000001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150</v>
      </c>
      <c r="AT154" s="229" t="s">
        <v>145</v>
      </c>
      <c r="AU154" s="229" t="s">
        <v>81</v>
      </c>
      <c r="AY154" s="17" t="s">
        <v>143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79</v>
      </c>
      <c r="BK154" s="230">
        <f>ROUND(I154*H154,2)</f>
        <v>0</v>
      </c>
      <c r="BL154" s="17" t="s">
        <v>150</v>
      </c>
      <c r="BM154" s="229" t="s">
        <v>232</v>
      </c>
    </row>
    <row r="155" spans="1:47" s="2" customFormat="1" ht="12">
      <c r="A155" s="38"/>
      <c r="B155" s="39"/>
      <c r="C155" s="40"/>
      <c r="D155" s="231" t="s">
        <v>152</v>
      </c>
      <c r="E155" s="40"/>
      <c r="F155" s="232" t="s">
        <v>233</v>
      </c>
      <c r="G155" s="40"/>
      <c r="H155" s="40"/>
      <c r="I155" s="136"/>
      <c r="J155" s="40"/>
      <c r="K155" s="40"/>
      <c r="L155" s="44"/>
      <c r="M155" s="233"/>
      <c r="N155" s="234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152</v>
      </c>
      <c r="AU155" s="17" t="s">
        <v>81</v>
      </c>
    </row>
    <row r="156" spans="1:51" s="13" customFormat="1" ht="12">
      <c r="A156" s="13"/>
      <c r="B156" s="235"/>
      <c r="C156" s="236"/>
      <c r="D156" s="231" t="s">
        <v>154</v>
      </c>
      <c r="E156" s="237" t="s">
        <v>19</v>
      </c>
      <c r="F156" s="238" t="s">
        <v>234</v>
      </c>
      <c r="G156" s="236"/>
      <c r="H156" s="239">
        <v>9.66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154</v>
      </c>
      <c r="AU156" s="245" t="s">
        <v>81</v>
      </c>
      <c r="AV156" s="13" t="s">
        <v>81</v>
      </c>
      <c r="AW156" s="13" t="s">
        <v>33</v>
      </c>
      <c r="AX156" s="13" t="s">
        <v>79</v>
      </c>
      <c r="AY156" s="245" t="s">
        <v>143</v>
      </c>
    </row>
    <row r="157" spans="1:65" s="2" customFormat="1" ht="16.5" customHeight="1">
      <c r="A157" s="38"/>
      <c r="B157" s="39"/>
      <c r="C157" s="246" t="s">
        <v>8</v>
      </c>
      <c r="D157" s="246" t="s">
        <v>199</v>
      </c>
      <c r="E157" s="247" t="s">
        <v>235</v>
      </c>
      <c r="F157" s="248" t="s">
        <v>236</v>
      </c>
      <c r="G157" s="249" t="s">
        <v>148</v>
      </c>
      <c r="H157" s="250">
        <v>5</v>
      </c>
      <c r="I157" s="251"/>
      <c r="J157" s="252">
        <f>ROUND(I157*H157,2)</f>
        <v>0</v>
      </c>
      <c r="K157" s="248" t="s">
        <v>149</v>
      </c>
      <c r="L157" s="253"/>
      <c r="M157" s="254" t="s">
        <v>19</v>
      </c>
      <c r="N157" s="255" t="s">
        <v>42</v>
      </c>
      <c r="O157" s="84"/>
      <c r="P157" s="227">
        <f>O157*H157</f>
        <v>0</v>
      </c>
      <c r="Q157" s="227">
        <v>0.165</v>
      </c>
      <c r="R157" s="227">
        <f>Q157*H157</f>
        <v>0.8250000000000001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187</v>
      </c>
      <c r="AT157" s="229" t="s">
        <v>199</v>
      </c>
      <c r="AU157" s="229" t="s">
        <v>81</v>
      </c>
      <c r="AY157" s="17" t="s">
        <v>143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79</v>
      </c>
      <c r="BK157" s="230">
        <f>ROUND(I157*H157,2)</f>
        <v>0</v>
      </c>
      <c r="BL157" s="17" t="s">
        <v>150</v>
      </c>
      <c r="BM157" s="229" t="s">
        <v>237</v>
      </c>
    </row>
    <row r="158" spans="1:47" s="2" customFormat="1" ht="12">
      <c r="A158" s="38"/>
      <c r="B158" s="39"/>
      <c r="C158" s="40"/>
      <c r="D158" s="231" t="s">
        <v>152</v>
      </c>
      <c r="E158" s="40"/>
      <c r="F158" s="232" t="s">
        <v>238</v>
      </c>
      <c r="G158" s="40"/>
      <c r="H158" s="40"/>
      <c r="I158" s="136"/>
      <c r="J158" s="40"/>
      <c r="K158" s="40"/>
      <c r="L158" s="44"/>
      <c r="M158" s="233"/>
      <c r="N158" s="234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152</v>
      </c>
      <c r="AU158" s="17" t="s">
        <v>81</v>
      </c>
    </row>
    <row r="159" spans="1:65" s="2" customFormat="1" ht="16.5" customHeight="1">
      <c r="A159" s="38"/>
      <c r="B159" s="39"/>
      <c r="C159" s="218" t="s">
        <v>239</v>
      </c>
      <c r="D159" s="218" t="s">
        <v>145</v>
      </c>
      <c r="E159" s="219" t="s">
        <v>240</v>
      </c>
      <c r="F159" s="220" t="s">
        <v>241</v>
      </c>
      <c r="G159" s="221" t="s">
        <v>148</v>
      </c>
      <c r="H159" s="222">
        <v>7.62</v>
      </c>
      <c r="I159" s="223"/>
      <c r="J159" s="224">
        <f>ROUND(I159*H159,2)</f>
        <v>0</v>
      </c>
      <c r="K159" s="220" t="s">
        <v>149</v>
      </c>
      <c r="L159" s="44"/>
      <c r="M159" s="225" t="s">
        <v>19</v>
      </c>
      <c r="N159" s="226" t="s">
        <v>42</v>
      </c>
      <c r="O159" s="84"/>
      <c r="P159" s="227">
        <f>O159*H159</f>
        <v>0</v>
      </c>
      <c r="Q159" s="227">
        <v>0.101</v>
      </c>
      <c r="R159" s="227">
        <f>Q159*H159</f>
        <v>0.7696200000000001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150</v>
      </c>
      <c r="AT159" s="229" t="s">
        <v>145</v>
      </c>
      <c r="AU159" s="229" t="s">
        <v>81</v>
      </c>
      <c r="AY159" s="17" t="s">
        <v>143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79</v>
      </c>
      <c r="BK159" s="230">
        <f>ROUND(I159*H159,2)</f>
        <v>0</v>
      </c>
      <c r="BL159" s="17" t="s">
        <v>150</v>
      </c>
      <c r="BM159" s="229" t="s">
        <v>242</v>
      </c>
    </row>
    <row r="160" spans="1:47" s="2" customFormat="1" ht="12">
      <c r="A160" s="38"/>
      <c r="B160" s="39"/>
      <c r="C160" s="40"/>
      <c r="D160" s="231" t="s">
        <v>152</v>
      </c>
      <c r="E160" s="40"/>
      <c r="F160" s="232" t="s">
        <v>243</v>
      </c>
      <c r="G160" s="40"/>
      <c r="H160" s="40"/>
      <c r="I160" s="136"/>
      <c r="J160" s="40"/>
      <c r="K160" s="40"/>
      <c r="L160" s="44"/>
      <c r="M160" s="233"/>
      <c r="N160" s="234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152</v>
      </c>
      <c r="AU160" s="17" t="s">
        <v>81</v>
      </c>
    </row>
    <row r="161" spans="1:65" s="2" customFormat="1" ht="16.5" customHeight="1">
      <c r="A161" s="38"/>
      <c r="B161" s="39"/>
      <c r="C161" s="246" t="s">
        <v>244</v>
      </c>
      <c r="D161" s="246" t="s">
        <v>199</v>
      </c>
      <c r="E161" s="247" t="s">
        <v>245</v>
      </c>
      <c r="F161" s="248" t="s">
        <v>246</v>
      </c>
      <c r="G161" s="249" t="s">
        <v>148</v>
      </c>
      <c r="H161" s="250">
        <v>7.62</v>
      </c>
      <c r="I161" s="251"/>
      <c r="J161" s="252">
        <f>ROUND(I161*H161,2)</f>
        <v>0</v>
      </c>
      <c r="K161" s="248" t="s">
        <v>149</v>
      </c>
      <c r="L161" s="253"/>
      <c r="M161" s="254" t="s">
        <v>19</v>
      </c>
      <c r="N161" s="255" t="s">
        <v>42</v>
      </c>
      <c r="O161" s="84"/>
      <c r="P161" s="227">
        <f>O161*H161</f>
        <v>0</v>
      </c>
      <c r="Q161" s="227">
        <v>0.108</v>
      </c>
      <c r="R161" s="227">
        <f>Q161*H161</f>
        <v>0.82296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187</v>
      </c>
      <c r="AT161" s="229" t="s">
        <v>199</v>
      </c>
      <c r="AU161" s="229" t="s">
        <v>81</v>
      </c>
      <c r="AY161" s="17" t="s">
        <v>143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79</v>
      </c>
      <c r="BK161" s="230">
        <f>ROUND(I161*H161,2)</f>
        <v>0</v>
      </c>
      <c r="BL161" s="17" t="s">
        <v>150</v>
      </c>
      <c r="BM161" s="229" t="s">
        <v>247</v>
      </c>
    </row>
    <row r="162" spans="1:47" s="2" customFormat="1" ht="12">
      <c r="A162" s="38"/>
      <c r="B162" s="39"/>
      <c r="C162" s="40"/>
      <c r="D162" s="231" t="s">
        <v>152</v>
      </c>
      <c r="E162" s="40"/>
      <c r="F162" s="232" t="s">
        <v>248</v>
      </c>
      <c r="G162" s="40"/>
      <c r="H162" s="40"/>
      <c r="I162" s="136"/>
      <c r="J162" s="40"/>
      <c r="K162" s="40"/>
      <c r="L162" s="44"/>
      <c r="M162" s="233"/>
      <c r="N162" s="234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152</v>
      </c>
      <c r="AU162" s="17" t="s">
        <v>81</v>
      </c>
    </row>
    <row r="163" spans="1:63" s="12" customFormat="1" ht="22.8" customHeight="1">
      <c r="A163" s="12"/>
      <c r="B163" s="202"/>
      <c r="C163" s="203"/>
      <c r="D163" s="204" t="s">
        <v>70</v>
      </c>
      <c r="E163" s="216" t="s">
        <v>177</v>
      </c>
      <c r="F163" s="216" t="s">
        <v>249</v>
      </c>
      <c r="G163" s="203"/>
      <c r="H163" s="203"/>
      <c r="I163" s="206"/>
      <c r="J163" s="217">
        <f>BK163</f>
        <v>0</v>
      </c>
      <c r="K163" s="203"/>
      <c r="L163" s="208"/>
      <c r="M163" s="209"/>
      <c r="N163" s="210"/>
      <c r="O163" s="210"/>
      <c r="P163" s="211">
        <f>SUM(P164:P294)</f>
        <v>0</v>
      </c>
      <c r="Q163" s="210"/>
      <c r="R163" s="211">
        <f>SUM(R164:R294)</f>
        <v>28.51741644</v>
      </c>
      <c r="S163" s="210"/>
      <c r="T163" s="212">
        <f>SUM(T164:T294)</f>
        <v>2.16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3" t="s">
        <v>79</v>
      </c>
      <c r="AT163" s="214" t="s">
        <v>70</v>
      </c>
      <c r="AU163" s="214" t="s">
        <v>79</v>
      </c>
      <c r="AY163" s="213" t="s">
        <v>143</v>
      </c>
      <c r="BK163" s="215">
        <f>SUM(BK164:BK294)</f>
        <v>0</v>
      </c>
    </row>
    <row r="164" spans="1:65" s="2" customFormat="1" ht="16.5" customHeight="1">
      <c r="A164" s="38"/>
      <c r="B164" s="39"/>
      <c r="C164" s="218" t="s">
        <v>250</v>
      </c>
      <c r="D164" s="218" t="s">
        <v>145</v>
      </c>
      <c r="E164" s="219" t="s">
        <v>251</v>
      </c>
      <c r="F164" s="220" t="s">
        <v>252</v>
      </c>
      <c r="G164" s="221" t="s">
        <v>148</v>
      </c>
      <c r="H164" s="222">
        <v>74.96</v>
      </c>
      <c r="I164" s="223"/>
      <c r="J164" s="224">
        <f>ROUND(I164*H164,2)</f>
        <v>0</v>
      </c>
      <c r="K164" s="220" t="s">
        <v>149</v>
      </c>
      <c r="L164" s="44"/>
      <c r="M164" s="225" t="s">
        <v>19</v>
      </c>
      <c r="N164" s="226" t="s">
        <v>42</v>
      </c>
      <c r="O164" s="84"/>
      <c r="P164" s="227">
        <f>O164*H164</f>
        <v>0</v>
      </c>
      <c r="Q164" s="227">
        <v>0.03358</v>
      </c>
      <c r="R164" s="227">
        <f>Q164*H164</f>
        <v>2.5171567999999995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150</v>
      </c>
      <c r="AT164" s="229" t="s">
        <v>145</v>
      </c>
      <c r="AU164" s="229" t="s">
        <v>81</v>
      </c>
      <c r="AY164" s="17" t="s">
        <v>143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79</v>
      </c>
      <c r="BK164" s="230">
        <f>ROUND(I164*H164,2)</f>
        <v>0</v>
      </c>
      <c r="BL164" s="17" t="s">
        <v>150</v>
      </c>
      <c r="BM164" s="229" t="s">
        <v>253</v>
      </c>
    </row>
    <row r="165" spans="1:47" s="2" customFormat="1" ht="12">
      <c r="A165" s="38"/>
      <c r="B165" s="39"/>
      <c r="C165" s="40"/>
      <c r="D165" s="231" t="s">
        <v>152</v>
      </c>
      <c r="E165" s="40"/>
      <c r="F165" s="232" t="s">
        <v>252</v>
      </c>
      <c r="G165" s="40"/>
      <c r="H165" s="40"/>
      <c r="I165" s="136"/>
      <c r="J165" s="40"/>
      <c r="K165" s="40"/>
      <c r="L165" s="44"/>
      <c r="M165" s="233"/>
      <c r="N165" s="234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152</v>
      </c>
      <c r="AU165" s="17" t="s">
        <v>81</v>
      </c>
    </row>
    <row r="166" spans="1:51" s="13" customFormat="1" ht="12">
      <c r="A166" s="13"/>
      <c r="B166" s="235"/>
      <c r="C166" s="236"/>
      <c r="D166" s="231" t="s">
        <v>154</v>
      </c>
      <c r="E166" s="237" t="s">
        <v>19</v>
      </c>
      <c r="F166" s="238" t="s">
        <v>254</v>
      </c>
      <c r="G166" s="236"/>
      <c r="H166" s="239">
        <v>46.08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154</v>
      </c>
      <c r="AU166" s="245" t="s">
        <v>81</v>
      </c>
      <c r="AV166" s="13" t="s">
        <v>81</v>
      </c>
      <c r="AW166" s="13" t="s">
        <v>33</v>
      </c>
      <c r="AX166" s="13" t="s">
        <v>71</v>
      </c>
      <c r="AY166" s="245" t="s">
        <v>143</v>
      </c>
    </row>
    <row r="167" spans="1:51" s="13" customFormat="1" ht="12">
      <c r="A167" s="13"/>
      <c r="B167" s="235"/>
      <c r="C167" s="236"/>
      <c r="D167" s="231" t="s">
        <v>154</v>
      </c>
      <c r="E167" s="237" t="s">
        <v>19</v>
      </c>
      <c r="F167" s="238" t="s">
        <v>255</v>
      </c>
      <c r="G167" s="236"/>
      <c r="H167" s="239">
        <v>1.84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154</v>
      </c>
      <c r="AU167" s="245" t="s">
        <v>81</v>
      </c>
      <c r="AV167" s="13" t="s">
        <v>81</v>
      </c>
      <c r="AW167" s="13" t="s">
        <v>33</v>
      </c>
      <c r="AX167" s="13" t="s">
        <v>71</v>
      </c>
      <c r="AY167" s="245" t="s">
        <v>143</v>
      </c>
    </row>
    <row r="168" spans="1:51" s="13" customFormat="1" ht="12">
      <c r="A168" s="13"/>
      <c r="B168" s="235"/>
      <c r="C168" s="236"/>
      <c r="D168" s="231" t="s">
        <v>154</v>
      </c>
      <c r="E168" s="237" t="s">
        <v>19</v>
      </c>
      <c r="F168" s="238" t="s">
        <v>256</v>
      </c>
      <c r="G168" s="236"/>
      <c r="H168" s="239">
        <v>4.16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154</v>
      </c>
      <c r="AU168" s="245" t="s">
        <v>81</v>
      </c>
      <c r="AV168" s="13" t="s">
        <v>81</v>
      </c>
      <c r="AW168" s="13" t="s">
        <v>33</v>
      </c>
      <c r="AX168" s="13" t="s">
        <v>71</v>
      </c>
      <c r="AY168" s="245" t="s">
        <v>143</v>
      </c>
    </row>
    <row r="169" spans="1:51" s="13" customFormat="1" ht="12">
      <c r="A169" s="13"/>
      <c r="B169" s="235"/>
      <c r="C169" s="236"/>
      <c r="D169" s="231" t="s">
        <v>154</v>
      </c>
      <c r="E169" s="237" t="s">
        <v>19</v>
      </c>
      <c r="F169" s="238" t="s">
        <v>257</v>
      </c>
      <c r="G169" s="236"/>
      <c r="H169" s="239">
        <v>3.6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154</v>
      </c>
      <c r="AU169" s="245" t="s">
        <v>81</v>
      </c>
      <c r="AV169" s="13" t="s">
        <v>81</v>
      </c>
      <c r="AW169" s="13" t="s">
        <v>33</v>
      </c>
      <c r="AX169" s="13" t="s">
        <v>71</v>
      </c>
      <c r="AY169" s="245" t="s">
        <v>143</v>
      </c>
    </row>
    <row r="170" spans="1:51" s="13" customFormat="1" ht="12">
      <c r="A170" s="13"/>
      <c r="B170" s="235"/>
      <c r="C170" s="236"/>
      <c r="D170" s="231" t="s">
        <v>154</v>
      </c>
      <c r="E170" s="237" t="s">
        <v>19</v>
      </c>
      <c r="F170" s="238" t="s">
        <v>258</v>
      </c>
      <c r="G170" s="236"/>
      <c r="H170" s="239">
        <v>12.8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154</v>
      </c>
      <c r="AU170" s="245" t="s">
        <v>81</v>
      </c>
      <c r="AV170" s="13" t="s">
        <v>81</v>
      </c>
      <c r="AW170" s="13" t="s">
        <v>33</v>
      </c>
      <c r="AX170" s="13" t="s">
        <v>71</v>
      </c>
      <c r="AY170" s="245" t="s">
        <v>143</v>
      </c>
    </row>
    <row r="171" spans="1:51" s="13" customFormat="1" ht="12">
      <c r="A171" s="13"/>
      <c r="B171" s="235"/>
      <c r="C171" s="236"/>
      <c r="D171" s="231" t="s">
        <v>154</v>
      </c>
      <c r="E171" s="237" t="s">
        <v>19</v>
      </c>
      <c r="F171" s="238" t="s">
        <v>259</v>
      </c>
      <c r="G171" s="236"/>
      <c r="H171" s="239">
        <v>5.76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154</v>
      </c>
      <c r="AU171" s="245" t="s">
        <v>81</v>
      </c>
      <c r="AV171" s="13" t="s">
        <v>81</v>
      </c>
      <c r="AW171" s="13" t="s">
        <v>33</v>
      </c>
      <c r="AX171" s="13" t="s">
        <v>71</v>
      </c>
      <c r="AY171" s="245" t="s">
        <v>143</v>
      </c>
    </row>
    <row r="172" spans="1:51" s="13" customFormat="1" ht="12">
      <c r="A172" s="13"/>
      <c r="B172" s="235"/>
      <c r="C172" s="236"/>
      <c r="D172" s="231" t="s">
        <v>154</v>
      </c>
      <c r="E172" s="237" t="s">
        <v>19</v>
      </c>
      <c r="F172" s="238" t="s">
        <v>260</v>
      </c>
      <c r="G172" s="236"/>
      <c r="H172" s="239">
        <v>0.72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154</v>
      </c>
      <c r="AU172" s="245" t="s">
        <v>81</v>
      </c>
      <c r="AV172" s="13" t="s">
        <v>81</v>
      </c>
      <c r="AW172" s="13" t="s">
        <v>33</v>
      </c>
      <c r="AX172" s="13" t="s">
        <v>71</v>
      </c>
      <c r="AY172" s="245" t="s">
        <v>143</v>
      </c>
    </row>
    <row r="173" spans="1:51" s="14" customFormat="1" ht="12">
      <c r="A173" s="14"/>
      <c r="B173" s="256"/>
      <c r="C173" s="257"/>
      <c r="D173" s="231" t="s">
        <v>154</v>
      </c>
      <c r="E173" s="258" t="s">
        <v>19</v>
      </c>
      <c r="F173" s="259" t="s">
        <v>227</v>
      </c>
      <c r="G173" s="257"/>
      <c r="H173" s="260">
        <v>74.96000000000001</v>
      </c>
      <c r="I173" s="261"/>
      <c r="J173" s="257"/>
      <c r="K173" s="257"/>
      <c r="L173" s="262"/>
      <c r="M173" s="263"/>
      <c r="N173" s="264"/>
      <c r="O173" s="264"/>
      <c r="P173" s="264"/>
      <c r="Q173" s="264"/>
      <c r="R173" s="264"/>
      <c r="S173" s="264"/>
      <c r="T173" s="26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6" t="s">
        <v>154</v>
      </c>
      <c r="AU173" s="266" t="s">
        <v>81</v>
      </c>
      <c r="AV173" s="14" t="s">
        <v>150</v>
      </c>
      <c r="AW173" s="14" t="s">
        <v>33</v>
      </c>
      <c r="AX173" s="14" t="s">
        <v>79</v>
      </c>
      <c r="AY173" s="266" t="s">
        <v>143</v>
      </c>
    </row>
    <row r="174" spans="1:65" s="2" customFormat="1" ht="16.5" customHeight="1">
      <c r="A174" s="38"/>
      <c r="B174" s="39"/>
      <c r="C174" s="218" t="s">
        <v>261</v>
      </c>
      <c r="D174" s="218" t="s">
        <v>145</v>
      </c>
      <c r="E174" s="219" t="s">
        <v>262</v>
      </c>
      <c r="F174" s="220" t="s">
        <v>263</v>
      </c>
      <c r="G174" s="221" t="s">
        <v>148</v>
      </c>
      <c r="H174" s="222">
        <v>10.476</v>
      </c>
      <c r="I174" s="223"/>
      <c r="J174" s="224">
        <f>ROUND(I174*H174,2)</f>
        <v>0</v>
      </c>
      <c r="K174" s="220" t="s">
        <v>149</v>
      </c>
      <c r="L174" s="44"/>
      <c r="M174" s="225" t="s">
        <v>19</v>
      </c>
      <c r="N174" s="226" t="s">
        <v>42</v>
      </c>
      <c r="O174" s="84"/>
      <c r="P174" s="227">
        <f>O174*H174</f>
        <v>0</v>
      </c>
      <c r="Q174" s="227">
        <v>0.0345</v>
      </c>
      <c r="R174" s="227">
        <f>Q174*H174</f>
        <v>0.3614220000000001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150</v>
      </c>
      <c r="AT174" s="229" t="s">
        <v>145</v>
      </c>
      <c r="AU174" s="229" t="s">
        <v>81</v>
      </c>
      <c r="AY174" s="17" t="s">
        <v>143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79</v>
      </c>
      <c r="BK174" s="230">
        <f>ROUND(I174*H174,2)</f>
        <v>0</v>
      </c>
      <c r="BL174" s="17" t="s">
        <v>150</v>
      </c>
      <c r="BM174" s="229" t="s">
        <v>264</v>
      </c>
    </row>
    <row r="175" spans="1:47" s="2" customFormat="1" ht="12">
      <c r="A175" s="38"/>
      <c r="B175" s="39"/>
      <c r="C175" s="40"/>
      <c r="D175" s="231" t="s">
        <v>152</v>
      </c>
      <c r="E175" s="40"/>
      <c r="F175" s="232" t="s">
        <v>265</v>
      </c>
      <c r="G175" s="40"/>
      <c r="H175" s="40"/>
      <c r="I175" s="136"/>
      <c r="J175" s="40"/>
      <c r="K175" s="40"/>
      <c r="L175" s="44"/>
      <c r="M175" s="233"/>
      <c r="N175" s="234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152</v>
      </c>
      <c r="AU175" s="17" t="s">
        <v>81</v>
      </c>
    </row>
    <row r="176" spans="1:65" s="2" customFormat="1" ht="16.5" customHeight="1">
      <c r="A176" s="38"/>
      <c r="B176" s="39"/>
      <c r="C176" s="218" t="s">
        <v>266</v>
      </c>
      <c r="D176" s="218" t="s">
        <v>145</v>
      </c>
      <c r="E176" s="219" t="s">
        <v>267</v>
      </c>
      <c r="F176" s="220" t="s">
        <v>268</v>
      </c>
      <c r="G176" s="221" t="s">
        <v>148</v>
      </c>
      <c r="H176" s="222">
        <v>2.7</v>
      </c>
      <c r="I176" s="223"/>
      <c r="J176" s="224">
        <f>ROUND(I176*H176,2)</f>
        <v>0</v>
      </c>
      <c r="K176" s="220" t="s">
        <v>149</v>
      </c>
      <c r="L176" s="44"/>
      <c r="M176" s="225" t="s">
        <v>19</v>
      </c>
      <c r="N176" s="226" t="s">
        <v>42</v>
      </c>
      <c r="O176" s="84"/>
      <c r="P176" s="227">
        <f>O176*H176</f>
        <v>0</v>
      </c>
      <c r="Q176" s="227">
        <v>0.00838</v>
      </c>
      <c r="R176" s="227">
        <f>Q176*H176</f>
        <v>0.022626000000000004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150</v>
      </c>
      <c r="AT176" s="229" t="s">
        <v>145</v>
      </c>
      <c r="AU176" s="229" t="s">
        <v>81</v>
      </c>
      <c r="AY176" s="17" t="s">
        <v>143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79</v>
      </c>
      <c r="BK176" s="230">
        <f>ROUND(I176*H176,2)</f>
        <v>0</v>
      </c>
      <c r="BL176" s="17" t="s">
        <v>150</v>
      </c>
      <c r="BM176" s="229" t="s">
        <v>269</v>
      </c>
    </row>
    <row r="177" spans="1:47" s="2" customFormat="1" ht="12">
      <c r="A177" s="38"/>
      <c r="B177" s="39"/>
      <c r="C177" s="40"/>
      <c r="D177" s="231" t="s">
        <v>152</v>
      </c>
      <c r="E177" s="40"/>
      <c r="F177" s="232" t="s">
        <v>270</v>
      </c>
      <c r="G177" s="40"/>
      <c r="H177" s="40"/>
      <c r="I177" s="136"/>
      <c r="J177" s="40"/>
      <c r="K177" s="40"/>
      <c r="L177" s="44"/>
      <c r="M177" s="233"/>
      <c r="N177" s="234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152</v>
      </c>
      <c r="AU177" s="17" t="s">
        <v>81</v>
      </c>
    </row>
    <row r="178" spans="1:65" s="2" customFormat="1" ht="16.5" customHeight="1">
      <c r="A178" s="38"/>
      <c r="B178" s="39"/>
      <c r="C178" s="246" t="s">
        <v>7</v>
      </c>
      <c r="D178" s="246" t="s">
        <v>199</v>
      </c>
      <c r="E178" s="247" t="s">
        <v>271</v>
      </c>
      <c r="F178" s="248" t="s">
        <v>272</v>
      </c>
      <c r="G178" s="249" t="s">
        <v>148</v>
      </c>
      <c r="H178" s="250">
        <v>2.754</v>
      </c>
      <c r="I178" s="251"/>
      <c r="J178" s="252">
        <f>ROUND(I178*H178,2)</f>
        <v>0</v>
      </c>
      <c r="K178" s="248" t="s">
        <v>149</v>
      </c>
      <c r="L178" s="253"/>
      <c r="M178" s="254" t="s">
        <v>19</v>
      </c>
      <c r="N178" s="255" t="s">
        <v>42</v>
      </c>
      <c r="O178" s="84"/>
      <c r="P178" s="227">
        <f>O178*H178</f>
        <v>0</v>
      </c>
      <c r="Q178" s="227">
        <v>0.0017</v>
      </c>
      <c r="R178" s="227">
        <f>Q178*H178</f>
        <v>0.0046818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187</v>
      </c>
      <c r="AT178" s="229" t="s">
        <v>199</v>
      </c>
      <c r="AU178" s="229" t="s">
        <v>81</v>
      </c>
      <c r="AY178" s="17" t="s">
        <v>143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79</v>
      </c>
      <c r="BK178" s="230">
        <f>ROUND(I178*H178,2)</f>
        <v>0</v>
      </c>
      <c r="BL178" s="17" t="s">
        <v>150</v>
      </c>
      <c r="BM178" s="229" t="s">
        <v>273</v>
      </c>
    </row>
    <row r="179" spans="1:47" s="2" customFormat="1" ht="12">
      <c r="A179" s="38"/>
      <c r="B179" s="39"/>
      <c r="C179" s="40"/>
      <c r="D179" s="231" t="s">
        <v>152</v>
      </c>
      <c r="E179" s="40"/>
      <c r="F179" s="232" t="s">
        <v>274</v>
      </c>
      <c r="G179" s="40"/>
      <c r="H179" s="40"/>
      <c r="I179" s="136"/>
      <c r="J179" s="40"/>
      <c r="K179" s="40"/>
      <c r="L179" s="44"/>
      <c r="M179" s="233"/>
      <c r="N179" s="234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152</v>
      </c>
      <c r="AU179" s="17" t="s">
        <v>81</v>
      </c>
    </row>
    <row r="180" spans="1:51" s="13" customFormat="1" ht="12">
      <c r="A180" s="13"/>
      <c r="B180" s="235"/>
      <c r="C180" s="236"/>
      <c r="D180" s="231" t="s">
        <v>154</v>
      </c>
      <c r="E180" s="237" t="s">
        <v>19</v>
      </c>
      <c r="F180" s="238" t="s">
        <v>275</v>
      </c>
      <c r="G180" s="236"/>
      <c r="H180" s="239">
        <v>2.754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154</v>
      </c>
      <c r="AU180" s="245" t="s">
        <v>81</v>
      </c>
      <c r="AV180" s="13" t="s">
        <v>81</v>
      </c>
      <c r="AW180" s="13" t="s">
        <v>33</v>
      </c>
      <c r="AX180" s="13" t="s">
        <v>79</v>
      </c>
      <c r="AY180" s="245" t="s">
        <v>143</v>
      </c>
    </row>
    <row r="181" spans="1:65" s="2" customFormat="1" ht="16.5" customHeight="1">
      <c r="A181" s="38"/>
      <c r="B181" s="39"/>
      <c r="C181" s="218" t="s">
        <v>276</v>
      </c>
      <c r="D181" s="218" t="s">
        <v>145</v>
      </c>
      <c r="E181" s="219" t="s">
        <v>277</v>
      </c>
      <c r="F181" s="220" t="s">
        <v>278</v>
      </c>
      <c r="G181" s="221" t="s">
        <v>148</v>
      </c>
      <c r="H181" s="222">
        <v>1.35</v>
      </c>
      <c r="I181" s="223"/>
      <c r="J181" s="224">
        <f>ROUND(I181*H181,2)</f>
        <v>0</v>
      </c>
      <c r="K181" s="220" t="s">
        <v>149</v>
      </c>
      <c r="L181" s="44"/>
      <c r="M181" s="225" t="s">
        <v>19</v>
      </c>
      <c r="N181" s="226" t="s">
        <v>42</v>
      </c>
      <c r="O181" s="84"/>
      <c r="P181" s="227">
        <f>O181*H181</f>
        <v>0</v>
      </c>
      <c r="Q181" s="227">
        <v>0.00268</v>
      </c>
      <c r="R181" s="227">
        <f>Q181*H181</f>
        <v>0.0036180000000000006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150</v>
      </c>
      <c r="AT181" s="229" t="s">
        <v>145</v>
      </c>
      <c r="AU181" s="229" t="s">
        <v>81</v>
      </c>
      <c r="AY181" s="17" t="s">
        <v>143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79</v>
      </c>
      <c r="BK181" s="230">
        <f>ROUND(I181*H181,2)</f>
        <v>0</v>
      </c>
      <c r="BL181" s="17" t="s">
        <v>150</v>
      </c>
      <c r="BM181" s="229" t="s">
        <v>279</v>
      </c>
    </row>
    <row r="182" spans="1:47" s="2" customFormat="1" ht="12">
      <c r="A182" s="38"/>
      <c r="B182" s="39"/>
      <c r="C182" s="40"/>
      <c r="D182" s="231" t="s">
        <v>152</v>
      </c>
      <c r="E182" s="40"/>
      <c r="F182" s="232" t="s">
        <v>280</v>
      </c>
      <c r="G182" s="40"/>
      <c r="H182" s="40"/>
      <c r="I182" s="136"/>
      <c r="J182" s="40"/>
      <c r="K182" s="40"/>
      <c r="L182" s="44"/>
      <c r="M182" s="233"/>
      <c r="N182" s="234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152</v>
      </c>
      <c r="AU182" s="17" t="s">
        <v>81</v>
      </c>
    </row>
    <row r="183" spans="1:65" s="2" customFormat="1" ht="16.5" customHeight="1">
      <c r="A183" s="38"/>
      <c r="B183" s="39"/>
      <c r="C183" s="218" t="s">
        <v>281</v>
      </c>
      <c r="D183" s="218" t="s">
        <v>145</v>
      </c>
      <c r="E183" s="219" t="s">
        <v>282</v>
      </c>
      <c r="F183" s="220" t="s">
        <v>283</v>
      </c>
      <c r="G183" s="221" t="s">
        <v>148</v>
      </c>
      <c r="H183" s="222">
        <v>539.544</v>
      </c>
      <c r="I183" s="223"/>
      <c r="J183" s="224">
        <f>ROUND(I183*H183,2)</f>
        <v>0</v>
      </c>
      <c r="K183" s="220" t="s">
        <v>149</v>
      </c>
      <c r="L183" s="44"/>
      <c r="M183" s="225" t="s">
        <v>19</v>
      </c>
      <c r="N183" s="226" t="s">
        <v>42</v>
      </c>
      <c r="O183" s="84"/>
      <c r="P183" s="227">
        <f>O183*H183</f>
        <v>0</v>
      </c>
      <c r="Q183" s="227">
        <v>0.00735</v>
      </c>
      <c r="R183" s="227">
        <f>Q183*H183</f>
        <v>3.9656483999999996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150</v>
      </c>
      <c r="AT183" s="229" t="s">
        <v>145</v>
      </c>
      <c r="AU183" s="229" t="s">
        <v>81</v>
      </c>
      <c r="AY183" s="17" t="s">
        <v>143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79</v>
      </c>
      <c r="BK183" s="230">
        <f>ROUND(I183*H183,2)</f>
        <v>0</v>
      </c>
      <c r="BL183" s="17" t="s">
        <v>150</v>
      </c>
      <c r="BM183" s="229" t="s">
        <v>284</v>
      </c>
    </row>
    <row r="184" spans="1:47" s="2" customFormat="1" ht="12">
      <c r="A184" s="38"/>
      <c r="B184" s="39"/>
      <c r="C184" s="40"/>
      <c r="D184" s="231" t="s">
        <v>152</v>
      </c>
      <c r="E184" s="40"/>
      <c r="F184" s="232" t="s">
        <v>283</v>
      </c>
      <c r="G184" s="40"/>
      <c r="H184" s="40"/>
      <c r="I184" s="136"/>
      <c r="J184" s="40"/>
      <c r="K184" s="40"/>
      <c r="L184" s="44"/>
      <c r="M184" s="233"/>
      <c r="N184" s="234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152</v>
      </c>
      <c r="AU184" s="17" t="s">
        <v>81</v>
      </c>
    </row>
    <row r="185" spans="1:65" s="2" customFormat="1" ht="16.5" customHeight="1">
      <c r="A185" s="38"/>
      <c r="B185" s="39"/>
      <c r="C185" s="218" t="s">
        <v>285</v>
      </c>
      <c r="D185" s="218" t="s">
        <v>145</v>
      </c>
      <c r="E185" s="219" t="s">
        <v>286</v>
      </c>
      <c r="F185" s="220" t="s">
        <v>287</v>
      </c>
      <c r="G185" s="221" t="s">
        <v>148</v>
      </c>
      <c r="H185" s="222">
        <v>539.544</v>
      </c>
      <c r="I185" s="223"/>
      <c r="J185" s="224">
        <f>ROUND(I185*H185,2)</f>
        <v>0</v>
      </c>
      <c r="K185" s="220" t="s">
        <v>149</v>
      </c>
      <c r="L185" s="44"/>
      <c r="M185" s="225" t="s">
        <v>19</v>
      </c>
      <c r="N185" s="226" t="s">
        <v>42</v>
      </c>
      <c r="O185" s="84"/>
      <c r="P185" s="227">
        <f>O185*H185</f>
        <v>0</v>
      </c>
      <c r="Q185" s="227">
        <v>0.02048</v>
      </c>
      <c r="R185" s="227">
        <f>Q185*H185</f>
        <v>11.049861120000001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150</v>
      </c>
      <c r="AT185" s="229" t="s">
        <v>145</v>
      </c>
      <c r="AU185" s="229" t="s">
        <v>81</v>
      </c>
      <c r="AY185" s="17" t="s">
        <v>143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79</v>
      </c>
      <c r="BK185" s="230">
        <f>ROUND(I185*H185,2)</f>
        <v>0</v>
      </c>
      <c r="BL185" s="17" t="s">
        <v>150</v>
      </c>
      <c r="BM185" s="229" t="s">
        <v>288</v>
      </c>
    </row>
    <row r="186" spans="1:47" s="2" customFormat="1" ht="12">
      <c r="A186" s="38"/>
      <c r="B186" s="39"/>
      <c r="C186" s="40"/>
      <c r="D186" s="231" t="s">
        <v>152</v>
      </c>
      <c r="E186" s="40"/>
      <c r="F186" s="232" t="s">
        <v>287</v>
      </c>
      <c r="G186" s="40"/>
      <c r="H186" s="40"/>
      <c r="I186" s="136"/>
      <c r="J186" s="40"/>
      <c r="K186" s="40"/>
      <c r="L186" s="44"/>
      <c r="M186" s="233"/>
      <c r="N186" s="234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152</v>
      </c>
      <c r="AU186" s="17" t="s">
        <v>81</v>
      </c>
    </row>
    <row r="187" spans="1:65" s="2" customFormat="1" ht="16.5" customHeight="1">
      <c r="A187" s="38"/>
      <c r="B187" s="39"/>
      <c r="C187" s="218" t="s">
        <v>289</v>
      </c>
      <c r="D187" s="218" t="s">
        <v>145</v>
      </c>
      <c r="E187" s="219" t="s">
        <v>290</v>
      </c>
      <c r="F187" s="220" t="s">
        <v>291</v>
      </c>
      <c r="G187" s="221" t="s">
        <v>148</v>
      </c>
      <c r="H187" s="222">
        <v>520.271</v>
      </c>
      <c r="I187" s="223"/>
      <c r="J187" s="224">
        <f>ROUND(I187*H187,2)</f>
        <v>0</v>
      </c>
      <c r="K187" s="220" t="s">
        <v>149</v>
      </c>
      <c r="L187" s="44"/>
      <c r="M187" s="225" t="s">
        <v>19</v>
      </c>
      <c r="N187" s="226" t="s">
        <v>42</v>
      </c>
      <c r="O187" s="84"/>
      <c r="P187" s="227">
        <f>O187*H187</f>
        <v>0</v>
      </c>
      <c r="Q187" s="227">
        <v>0.0085</v>
      </c>
      <c r="R187" s="227">
        <f>Q187*H187</f>
        <v>4.4223035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150</v>
      </c>
      <c r="AT187" s="229" t="s">
        <v>145</v>
      </c>
      <c r="AU187" s="229" t="s">
        <v>81</v>
      </c>
      <c r="AY187" s="17" t="s">
        <v>143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79</v>
      </c>
      <c r="BK187" s="230">
        <f>ROUND(I187*H187,2)</f>
        <v>0</v>
      </c>
      <c r="BL187" s="17" t="s">
        <v>150</v>
      </c>
      <c r="BM187" s="229" t="s">
        <v>292</v>
      </c>
    </row>
    <row r="188" spans="1:47" s="2" customFormat="1" ht="12">
      <c r="A188" s="38"/>
      <c r="B188" s="39"/>
      <c r="C188" s="40"/>
      <c r="D188" s="231" t="s">
        <v>152</v>
      </c>
      <c r="E188" s="40"/>
      <c r="F188" s="232" t="s">
        <v>293</v>
      </c>
      <c r="G188" s="40"/>
      <c r="H188" s="40"/>
      <c r="I188" s="136"/>
      <c r="J188" s="40"/>
      <c r="K188" s="40"/>
      <c r="L188" s="44"/>
      <c r="M188" s="233"/>
      <c r="N188" s="234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152</v>
      </c>
      <c r="AU188" s="17" t="s">
        <v>81</v>
      </c>
    </row>
    <row r="189" spans="1:51" s="13" customFormat="1" ht="12">
      <c r="A189" s="13"/>
      <c r="B189" s="235"/>
      <c r="C189" s="236"/>
      <c r="D189" s="231" t="s">
        <v>154</v>
      </c>
      <c r="E189" s="237" t="s">
        <v>19</v>
      </c>
      <c r="F189" s="238" t="s">
        <v>294</v>
      </c>
      <c r="G189" s="236"/>
      <c r="H189" s="239">
        <v>146.52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154</v>
      </c>
      <c r="AU189" s="245" t="s">
        <v>81</v>
      </c>
      <c r="AV189" s="13" t="s">
        <v>81</v>
      </c>
      <c r="AW189" s="13" t="s">
        <v>33</v>
      </c>
      <c r="AX189" s="13" t="s">
        <v>71</v>
      </c>
      <c r="AY189" s="245" t="s">
        <v>143</v>
      </c>
    </row>
    <row r="190" spans="1:51" s="13" customFormat="1" ht="12">
      <c r="A190" s="13"/>
      <c r="B190" s="235"/>
      <c r="C190" s="236"/>
      <c r="D190" s="231" t="s">
        <v>154</v>
      </c>
      <c r="E190" s="237" t="s">
        <v>19</v>
      </c>
      <c r="F190" s="238" t="s">
        <v>295</v>
      </c>
      <c r="G190" s="236"/>
      <c r="H190" s="239">
        <v>150.56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154</v>
      </c>
      <c r="AU190" s="245" t="s">
        <v>81</v>
      </c>
      <c r="AV190" s="13" t="s">
        <v>81</v>
      </c>
      <c r="AW190" s="13" t="s">
        <v>33</v>
      </c>
      <c r="AX190" s="13" t="s">
        <v>71</v>
      </c>
      <c r="AY190" s="245" t="s">
        <v>143</v>
      </c>
    </row>
    <row r="191" spans="1:51" s="13" customFormat="1" ht="12">
      <c r="A191" s="13"/>
      <c r="B191" s="235"/>
      <c r="C191" s="236"/>
      <c r="D191" s="231" t="s">
        <v>154</v>
      </c>
      <c r="E191" s="237" t="s">
        <v>19</v>
      </c>
      <c r="F191" s="238" t="s">
        <v>296</v>
      </c>
      <c r="G191" s="236"/>
      <c r="H191" s="239">
        <v>142.7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154</v>
      </c>
      <c r="AU191" s="245" t="s">
        <v>81</v>
      </c>
      <c r="AV191" s="13" t="s">
        <v>81</v>
      </c>
      <c r="AW191" s="13" t="s">
        <v>33</v>
      </c>
      <c r="AX191" s="13" t="s">
        <v>71</v>
      </c>
      <c r="AY191" s="245" t="s">
        <v>143</v>
      </c>
    </row>
    <row r="192" spans="1:51" s="13" customFormat="1" ht="12">
      <c r="A192" s="13"/>
      <c r="B192" s="235"/>
      <c r="C192" s="236"/>
      <c r="D192" s="231" t="s">
        <v>154</v>
      </c>
      <c r="E192" s="237" t="s">
        <v>19</v>
      </c>
      <c r="F192" s="238" t="s">
        <v>297</v>
      </c>
      <c r="G192" s="236"/>
      <c r="H192" s="239">
        <v>152.22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154</v>
      </c>
      <c r="AU192" s="245" t="s">
        <v>81</v>
      </c>
      <c r="AV192" s="13" t="s">
        <v>81</v>
      </c>
      <c r="AW192" s="13" t="s">
        <v>33</v>
      </c>
      <c r="AX192" s="13" t="s">
        <v>71</v>
      </c>
      <c r="AY192" s="245" t="s">
        <v>143</v>
      </c>
    </row>
    <row r="193" spans="1:51" s="13" customFormat="1" ht="12">
      <c r="A193" s="13"/>
      <c r="B193" s="235"/>
      <c r="C193" s="236"/>
      <c r="D193" s="231" t="s">
        <v>154</v>
      </c>
      <c r="E193" s="237" t="s">
        <v>19</v>
      </c>
      <c r="F193" s="238" t="s">
        <v>298</v>
      </c>
      <c r="G193" s="236"/>
      <c r="H193" s="239">
        <v>-29.909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154</v>
      </c>
      <c r="AU193" s="245" t="s">
        <v>81</v>
      </c>
      <c r="AV193" s="13" t="s">
        <v>81</v>
      </c>
      <c r="AW193" s="13" t="s">
        <v>33</v>
      </c>
      <c r="AX193" s="13" t="s">
        <v>71</v>
      </c>
      <c r="AY193" s="245" t="s">
        <v>143</v>
      </c>
    </row>
    <row r="194" spans="1:51" s="13" customFormat="1" ht="12">
      <c r="A194" s="13"/>
      <c r="B194" s="235"/>
      <c r="C194" s="236"/>
      <c r="D194" s="231" t="s">
        <v>154</v>
      </c>
      <c r="E194" s="237" t="s">
        <v>19</v>
      </c>
      <c r="F194" s="238" t="s">
        <v>299</v>
      </c>
      <c r="G194" s="236"/>
      <c r="H194" s="239">
        <v>-41.82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154</v>
      </c>
      <c r="AU194" s="245" t="s">
        <v>81</v>
      </c>
      <c r="AV194" s="13" t="s">
        <v>81</v>
      </c>
      <c r="AW194" s="13" t="s">
        <v>33</v>
      </c>
      <c r="AX194" s="13" t="s">
        <v>71</v>
      </c>
      <c r="AY194" s="245" t="s">
        <v>143</v>
      </c>
    </row>
    <row r="195" spans="1:51" s="14" customFormat="1" ht="12">
      <c r="A195" s="14"/>
      <c r="B195" s="256"/>
      <c r="C195" s="257"/>
      <c r="D195" s="231" t="s">
        <v>154</v>
      </c>
      <c r="E195" s="258" t="s">
        <v>19</v>
      </c>
      <c r="F195" s="259" t="s">
        <v>227</v>
      </c>
      <c r="G195" s="257"/>
      <c r="H195" s="260">
        <v>520.271</v>
      </c>
      <c r="I195" s="261"/>
      <c r="J195" s="257"/>
      <c r="K195" s="257"/>
      <c r="L195" s="262"/>
      <c r="M195" s="263"/>
      <c r="N195" s="264"/>
      <c r="O195" s="264"/>
      <c r="P195" s="264"/>
      <c r="Q195" s="264"/>
      <c r="R195" s="264"/>
      <c r="S195" s="264"/>
      <c r="T195" s="26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6" t="s">
        <v>154</v>
      </c>
      <c r="AU195" s="266" t="s">
        <v>81</v>
      </c>
      <c r="AV195" s="14" t="s">
        <v>150</v>
      </c>
      <c r="AW195" s="14" t="s">
        <v>33</v>
      </c>
      <c r="AX195" s="14" t="s">
        <v>79</v>
      </c>
      <c r="AY195" s="266" t="s">
        <v>143</v>
      </c>
    </row>
    <row r="196" spans="1:65" s="2" customFormat="1" ht="16.5" customHeight="1">
      <c r="A196" s="38"/>
      <c r="B196" s="39"/>
      <c r="C196" s="246" t="s">
        <v>300</v>
      </c>
      <c r="D196" s="246" t="s">
        <v>199</v>
      </c>
      <c r="E196" s="247" t="s">
        <v>301</v>
      </c>
      <c r="F196" s="248" t="s">
        <v>302</v>
      </c>
      <c r="G196" s="249" t="s">
        <v>148</v>
      </c>
      <c r="H196" s="250">
        <v>395.474</v>
      </c>
      <c r="I196" s="251"/>
      <c r="J196" s="252">
        <f>ROUND(I196*H196,2)</f>
        <v>0</v>
      </c>
      <c r="K196" s="248" t="s">
        <v>149</v>
      </c>
      <c r="L196" s="253"/>
      <c r="M196" s="254" t="s">
        <v>19</v>
      </c>
      <c r="N196" s="255" t="s">
        <v>42</v>
      </c>
      <c r="O196" s="84"/>
      <c r="P196" s="227">
        <f>O196*H196</f>
        <v>0</v>
      </c>
      <c r="Q196" s="227">
        <v>0.0021</v>
      </c>
      <c r="R196" s="227">
        <f>Q196*H196</f>
        <v>0.8304953999999999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187</v>
      </c>
      <c r="AT196" s="229" t="s">
        <v>199</v>
      </c>
      <c r="AU196" s="229" t="s">
        <v>81</v>
      </c>
      <c r="AY196" s="17" t="s">
        <v>143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79</v>
      </c>
      <c r="BK196" s="230">
        <f>ROUND(I196*H196,2)</f>
        <v>0</v>
      </c>
      <c r="BL196" s="17" t="s">
        <v>150</v>
      </c>
      <c r="BM196" s="229" t="s">
        <v>303</v>
      </c>
    </row>
    <row r="197" spans="1:47" s="2" customFormat="1" ht="12">
      <c r="A197" s="38"/>
      <c r="B197" s="39"/>
      <c r="C197" s="40"/>
      <c r="D197" s="231" t="s">
        <v>152</v>
      </c>
      <c r="E197" s="40"/>
      <c r="F197" s="232" t="s">
        <v>304</v>
      </c>
      <c r="G197" s="40"/>
      <c r="H197" s="40"/>
      <c r="I197" s="136"/>
      <c r="J197" s="40"/>
      <c r="K197" s="40"/>
      <c r="L197" s="44"/>
      <c r="M197" s="233"/>
      <c r="N197" s="234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152</v>
      </c>
      <c r="AU197" s="17" t="s">
        <v>81</v>
      </c>
    </row>
    <row r="198" spans="1:51" s="13" customFormat="1" ht="12">
      <c r="A198" s="13"/>
      <c r="B198" s="235"/>
      <c r="C198" s="236"/>
      <c r="D198" s="231" t="s">
        <v>154</v>
      </c>
      <c r="E198" s="237" t="s">
        <v>19</v>
      </c>
      <c r="F198" s="238" t="s">
        <v>305</v>
      </c>
      <c r="G198" s="236"/>
      <c r="H198" s="239">
        <v>387.72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154</v>
      </c>
      <c r="AU198" s="245" t="s">
        <v>81</v>
      </c>
      <c r="AV198" s="13" t="s">
        <v>81</v>
      </c>
      <c r="AW198" s="13" t="s">
        <v>33</v>
      </c>
      <c r="AX198" s="13" t="s">
        <v>71</v>
      </c>
      <c r="AY198" s="245" t="s">
        <v>143</v>
      </c>
    </row>
    <row r="199" spans="1:51" s="13" customFormat="1" ht="12">
      <c r="A199" s="13"/>
      <c r="B199" s="235"/>
      <c r="C199" s="236"/>
      <c r="D199" s="231" t="s">
        <v>154</v>
      </c>
      <c r="E199" s="237" t="s">
        <v>19</v>
      </c>
      <c r="F199" s="238" t="s">
        <v>306</v>
      </c>
      <c r="G199" s="236"/>
      <c r="H199" s="239">
        <v>395.474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154</v>
      </c>
      <c r="AU199" s="245" t="s">
        <v>81</v>
      </c>
      <c r="AV199" s="13" t="s">
        <v>81</v>
      </c>
      <c r="AW199" s="13" t="s">
        <v>33</v>
      </c>
      <c r="AX199" s="13" t="s">
        <v>79</v>
      </c>
      <c r="AY199" s="245" t="s">
        <v>143</v>
      </c>
    </row>
    <row r="200" spans="1:65" s="2" customFormat="1" ht="16.5" customHeight="1">
      <c r="A200" s="38"/>
      <c r="B200" s="39"/>
      <c r="C200" s="246" t="s">
        <v>307</v>
      </c>
      <c r="D200" s="246" t="s">
        <v>199</v>
      </c>
      <c r="E200" s="247" t="s">
        <v>308</v>
      </c>
      <c r="F200" s="248" t="s">
        <v>309</v>
      </c>
      <c r="G200" s="249" t="s">
        <v>148</v>
      </c>
      <c r="H200" s="250">
        <v>127.522</v>
      </c>
      <c r="I200" s="251"/>
      <c r="J200" s="252">
        <f>ROUND(I200*H200,2)</f>
        <v>0</v>
      </c>
      <c r="K200" s="248" t="s">
        <v>149</v>
      </c>
      <c r="L200" s="253"/>
      <c r="M200" s="254" t="s">
        <v>19</v>
      </c>
      <c r="N200" s="255" t="s">
        <v>42</v>
      </c>
      <c r="O200" s="84"/>
      <c r="P200" s="227">
        <f>O200*H200</f>
        <v>0</v>
      </c>
      <c r="Q200" s="227">
        <v>0.0021</v>
      </c>
      <c r="R200" s="227">
        <f>Q200*H200</f>
        <v>0.2677962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187</v>
      </c>
      <c r="AT200" s="229" t="s">
        <v>199</v>
      </c>
      <c r="AU200" s="229" t="s">
        <v>81</v>
      </c>
      <c r="AY200" s="17" t="s">
        <v>143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79</v>
      </c>
      <c r="BK200" s="230">
        <f>ROUND(I200*H200,2)</f>
        <v>0</v>
      </c>
      <c r="BL200" s="17" t="s">
        <v>150</v>
      </c>
      <c r="BM200" s="229" t="s">
        <v>310</v>
      </c>
    </row>
    <row r="201" spans="1:47" s="2" customFormat="1" ht="12">
      <c r="A201" s="38"/>
      <c r="B201" s="39"/>
      <c r="C201" s="40"/>
      <c r="D201" s="231" t="s">
        <v>152</v>
      </c>
      <c r="E201" s="40"/>
      <c r="F201" s="232" t="s">
        <v>311</v>
      </c>
      <c r="G201" s="40"/>
      <c r="H201" s="40"/>
      <c r="I201" s="136"/>
      <c r="J201" s="40"/>
      <c r="K201" s="40"/>
      <c r="L201" s="44"/>
      <c r="M201" s="233"/>
      <c r="N201" s="234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152</v>
      </c>
      <c r="AU201" s="17" t="s">
        <v>81</v>
      </c>
    </row>
    <row r="202" spans="1:51" s="13" customFormat="1" ht="12">
      <c r="A202" s="13"/>
      <c r="B202" s="235"/>
      <c r="C202" s="236"/>
      <c r="D202" s="231" t="s">
        <v>154</v>
      </c>
      <c r="E202" s="237" t="s">
        <v>19</v>
      </c>
      <c r="F202" s="238" t="s">
        <v>312</v>
      </c>
      <c r="G202" s="236"/>
      <c r="H202" s="239">
        <v>125.022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154</v>
      </c>
      <c r="AU202" s="245" t="s">
        <v>81</v>
      </c>
      <c r="AV202" s="13" t="s">
        <v>81</v>
      </c>
      <c r="AW202" s="13" t="s">
        <v>33</v>
      </c>
      <c r="AX202" s="13" t="s">
        <v>71</v>
      </c>
      <c r="AY202" s="245" t="s">
        <v>143</v>
      </c>
    </row>
    <row r="203" spans="1:51" s="13" customFormat="1" ht="12">
      <c r="A203" s="13"/>
      <c r="B203" s="235"/>
      <c r="C203" s="236"/>
      <c r="D203" s="231" t="s">
        <v>154</v>
      </c>
      <c r="E203" s="237" t="s">
        <v>19</v>
      </c>
      <c r="F203" s="238" t="s">
        <v>313</v>
      </c>
      <c r="G203" s="236"/>
      <c r="H203" s="239">
        <v>127.522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154</v>
      </c>
      <c r="AU203" s="245" t="s">
        <v>81</v>
      </c>
      <c r="AV203" s="13" t="s">
        <v>81</v>
      </c>
      <c r="AW203" s="13" t="s">
        <v>33</v>
      </c>
      <c r="AX203" s="13" t="s">
        <v>79</v>
      </c>
      <c r="AY203" s="245" t="s">
        <v>143</v>
      </c>
    </row>
    <row r="204" spans="1:65" s="2" customFormat="1" ht="16.5" customHeight="1">
      <c r="A204" s="38"/>
      <c r="B204" s="39"/>
      <c r="C204" s="246" t="s">
        <v>314</v>
      </c>
      <c r="D204" s="246" t="s">
        <v>199</v>
      </c>
      <c r="E204" s="247" t="s">
        <v>315</v>
      </c>
      <c r="F204" s="248" t="s">
        <v>316</v>
      </c>
      <c r="G204" s="249" t="s">
        <v>148</v>
      </c>
      <c r="H204" s="250">
        <v>9.384</v>
      </c>
      <c r="I204" s="251"/>
      <c r="J204" s="252">
        <f>ROUND(I204*H204,2)</f>
        <v>0</v>
      </c>
      <c r="K204" s="248" t="s">
        <v>149</v>
      </c>
      <c r="L204" s="253"/>
      <c r="M204" s="254" t="s">
        <v>19</v>
      </c>
      <c r="N204" s="255" t="s">
        <v>42</v>
      </c>
      <c r="O204" s="84"/>
      <c r="P204" s="227">
        <f>O204*H204</f>
        <v>0</v>
      </c>
      <c r="Q204" s="227">
        <v>0.0024</v>
      </c>
      <c r="R204" s="227">
        <f>Q204*H204</f>
        <v>0.0225216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187</v>
      </c>
      <c r="AT204" s="229" t="s">
        <v>199</v>
      </c>
      <c r="AU204" s="229" t="s">
        <v>81</v>
      </c>
      <c r="AY204" s="17" t="s">
        <v>143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79</v>
      </c>
      <c r="BK204" s="230">
        <f>ROUND(I204*H204,2)</f>
        <v>0</v>
      </c>
      <c r="BL204" s="17" t="s">
        <v>150</v>
      </c>
      <c r="BM204" s="229" t="s">
        <v>317</v>
      </c>
    </row>
    <row r="205" spans="1:47" s="2" customFormat="1" ht="12">
      <c r="A205" s="38"/>
      <c r="B205" s="39"/>
      <c r="C205" s="40"/>
      <c r="D205" s="231" t="s">
        <v>152</v>
      </c>
      <c r="E205" s="40"/>
      <c r="F205" s="232" t="s">
        <v>318</v>
      </c>
      <c r="G205" s="40"/>
      <c r="H205" s="40"/>
      <c r="I205" s="136"/>
      <c r="J205" s="40"/>
      <c r="K205" s="40"/>
      <c r="L205" s="44"/>
      <c r="M205" s="233"/>
      <c r="N205" s="234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152</v>
      </c>
      <c r="AU205" s="17" t="s">
        <v>81</v>
      </c>
    </row>
    <row r="206" spans="1:51" s="13" customFormat="1" ht="12">
      <c r="A206" s="13"/>
      <c r="B206" s="235"/>
      <c r="C206" s="236"/>
      <c r="D206" s="231" t="s">
        <v>154</v>
      </c>
      <c r="E206" s="237" t="s">
        <v>19</v>
      </c>
      <c r="F206" s="238" t="s">
        <v>319</v>
      </c>
      <c r="G206" s="236"/>
      <c r="H206" s="239">
        <v>9.2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154</v>
      </c>
      <c r="AU206" s="245" t="s">
        <v>81</v>
      </c>
      <c r="AV206" s="13" t="s">
        <v>81</v>
      </c>
      <c r="AW206" s="13" t="s">
        <v>33</v>
      </c>
      <c r="AX206" s="13" t="s">
        <v>71</v>
      </c>
      <c r="AY206" s="245" t="s">
        <v>143</v>
      </c>
    </row>
    <row r="207" spans="1:51" s="13" customFormat="1" ht="12">
      <c r="A207" s="13"/>
      <c r="B207" s="235"/>
      <c r="C207" s="236"/>
      <c r="D207" s="231" t="s">
        <v>154</v>
      </c>
      <c r="E207" s="237" t="s">
        <v>19</v>
      </c>
      <c r="F207" s="238" t="s">
        <v>320</v>
      </c>
      <c r="G207" s="236"/>
      <c r="H207" s="239">
        <v>9.384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154</v>
      </c>
      <c r="AU207" s="245" t="s">
        <v>81</v>
      </c>
      <c r="AV207" s="13" t="s">
        <v>81</v>
      </c>
      <c r="AW207" s="13" t="s">
        <v>33</v>
      </c>
      <c r="AX207" s="13" t="s">
        <v>79</v>
      </c>
      <c r="AY207" s="245" t="s">
        <v>143</v>
      </c>
    </row>
    <row r="208" spans="1:65" s="2" customFormat="1" ht="16.5" customHeight="1">
      <c r="A208" s="38"/>
      <c r="B208" s="39"/>
      <c r="C208" s="246" t="s">
        <v>321</v>
      </c>
      <c r="D208" s="246" t="s">
        <v>199</v>
      </c>
      <c r="E208" s="247" t="s">
        <v>322</v>
      </c>
      <c r="F208" s="248" t="s">
        <v>323</v>
      </c>
      <c r="G208" s="249" t="s">
        <v>148</v>
      </c>
      <c r="H208" s="250">
        <v>2.79</v>
      </c>
      <c r="I208" s="251"/>
      <c r="J208" s="252">
        <f>ROUND(I208*H208,2)</f>
        <v>0</v>
      </c>
      <c r="K208" s="248" t="s">
        <v>149</v>
      </c>
      <c r="L208" s="253"/>
      <c r="M208" s="254" t="s">
        <v>19</v>
      </c>
      <c r="N208" s="255" t="s">
        <v>42</v>
      </c>
      <c r="O208" s="84"/>
      <c r="P208" s="227">
        <f>O208*H208</f>
        <v>0</v>
      </c>
      <c r="Q208" s="227">
        <v>0.0041</v>
      </c>
      <c r="R208" s="227">
        <f>Q208*H208</f>
        <v>0.011439000000000001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187</v>
      </c>
      <c r="AT208" s="229" t="s">
        <v>199</v>
      </c>
      <c r="AU208" s="229" t="s">
        <v>81</v>
      </c>
      <c r="AY208" s="17" t="s">
        <v>143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79</v>
      </c>
      <c r="BK208" s="230">
        <f>ROUND(I208*H208,2)</f>
        <v>0</v>
      </c>
      <c r="BL208" s="17" t="s">
        <v>150</v>
      </c>
      <c r="BM208" s="229" t="s">
        <v>324</v>
      </c>
    </row>
    <row r="209" spans="1:47" s="2" customFormat="1" ht="12">
      <c r="A209" s="38"/>
      <c r="B209" s="39"/>
      <c r="C209" s="40"/>
      <c r="D209" s="231" t="s">
        <v>152</v>
      </c>
      <c r="E209" s="40"/>
      <c r="F209" s="232" t="s">
        <v>325</v>
      </c>
      <c r="G209" s="40"/>
      <c r="H209" s="40"/>
      <c r="I209" s="136"/>
      <c r="J209" s="40"/>
      <c r="K209" s="40"/>
      <c r="L209" s="44"/>
      <c r="M209" s="233"/>
      <c r="N209" s="234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152</v>
      </c>
      <c r="AU209" s="17" t="s">
        <v>81</v>
      </c>
    </row>
    <row r="210" spans="1:51" s="13" customFormat="1" ht="12">
      <c r="A210" s="13"/>
      <c r="B210" s="235"/>
      <c r="C210" s="236"/>
      <c r="D210" s="231" t="s">
        <v>154</v>
      </c>
      <c r="E210" s="237" t="s">
        <v>19</v>
      </c>
      <c r="F210" s="238" t="s">
        <v>326</v>
      </c>
      <c r="G210" s="236"/>
      <c r="H210" s="239">
        <v>2.79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154</v>
      </c>
      <c r="AU210" s="245" t="s">
        <v>81</v>
      </c>
      <c r="AV210" s="13" t="s">
        <v>81</v>
      </c>
      <c r="AW210" s="13" t="s">
        <v>33</v>
      </c>
      <c r="AX210" s="13" t="s">
        <v>79</v>
      </c>
      <c r="AY210" s="245" t="s">
        <v>143</v>
      </c>
    </row>
    <row r="211" spans="1:65" s="2" customFormat="1" ht="16.5" customHeight="1">
      <c r="A211" s="38"/>
      <c r="B211" s="39"/>
      <c r="C211" s="218" t="s">
        <v>327</v>
      </c>
      <c r="D211" s="218" t="s">
        <v>145</v>
      </c>
      <c r="E211" s="219" t="s">
        <v>328</v>
      </c>
      <c r="F211" s="220" t="s">
        <v>329</v>
      </c>
      <c r="G211" s="221" t="s">
        <v>330</v>
      </c>
      <c r="H211" s="222">
        <v>65.54</v>
      </c>
      <c r="I211" s="223"/>
      <c r="J211" s="224">
        <f>ROUND(I211*H211,2)</f>
        <v>0</v>
      </c>
      <c r="K211" s="220" t="s">
        <v>149</v>
      </c>
      <c r="L211" s="44"/>
      <c r="M211" s="225" t="s">
        <v>19</v>
      </c>
      <c r="N211" s="226" t="s">
        <v>42</v>
      </c>
      <c r="O211" s="84"/>
      <c r="P211" s="227">
        <f>O211*H211</f>
        <v>0</v>
      </c>
      <c r="Q211" s="227">
        <v>0.00339</v>
      </c>
      <c r="R211" s="227">
        <f>Q211*H211</f>
        <v>0.2221806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150</v>
      </c>
      <c r="AT211" s="229" t="s">
        <v>145</v>
      </c>
      <c r="AU211" s="229" t="s">
        <v>81</v>
      </c>
      <c r="AY211" s="17" t="s">
        <v>143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79</v>
      </c>
      <c r="BK211" s="230">
        <f>ROUND(I211*H211,2)</f>
        <v>0</v>
      </c>
      <c r="BL211" s="17" t="s">
        <v>150</v>
      </c>
      <c r="BM211" s="229" t="s">
        <v>331</v>
      </c>
    </row>
    <row r="212" spans="1:47" s="2" customFormat="1" ht="12">
      <c r="A212" s="38"/>
      <c r="B212" s="39"/>
      <c r="C212" s="40"/>
      <c r="D212" s="231" t="s">
        <v>152</v>
      </c>
      <c r="E212" s="40"/>
      <c r="F212" s="232" t="s">
        <v>332</v>
      </c>
      <c r="G212" s="40"/>
      <c r="H212" s="40"/>
      <c r="I212" s="136"/>
      <c r="J212" s="40"/>
      <c r="K212" s="40"/>
      <c r="L212" s="44"/>
      <c r="M212" s="233"/>
      <c r="N212" s="234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152</v>
      </c>
      <c r="AU212" s="17" t="s">
        <v>81</v>
      </c>
    </row>
    <row r="213" spans="1:51" s="13" customFormat="1" ht="12">
      <c r="A213" s="13"/>
      <c r="B213" s="235"/>
      <c r="C213" s="236"/>
      <c r="D213" s="231" t="s">
        <v>154</v>
      </c>
      <c r="E213" s="237" t="s">
        <v>19</v>
      </c>
      <c r="F213" s="238" t="s">
        <v>333</v>
      </c>
      <c r="G213" s="236"/>
      <c r="H213" s="239">
        <v>6.84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154</v>
      </c>
      <c r="AU213" s="245" t="s">
        <v>81</v>
      </c>
      <c r="AV213" s="13" t="s">
        <v>81</v>
      </c>
      <c r="AW213" s="13" t="s">
        <v>33</v>
      </c>
      <c r="AX213" s="13" t="s">
        <v>71</v>
      </c>
      <c r="AY213" s="245" t="s">
        <v>143</v>
      </c>
    </row>
    <row r="214" spans="1:51" s="13" customFormat="1" ht="12">
      <c r="A214" s="13"/>
      <c r="B214" s="235"/>
      <c r="C214" s="236"/>
      <c r="D214" s="231" t="s">
        <v>154</v>
      </c>
      <c r="E214" s="237" t="s">
        <v>19</v>
      </c>
      <c r="F214" s="238" t="s">
        <v>334</v>
      </c>
      <c r="G214" s="236"/>
      <c r="H214" s="239">
        <v>5.4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154</v>
      </c>
      <c r="AU214" s="245" t="s">
        <v>81</v>
      </c>
      <c r="AV214" s="13" t="s">
        <v>81</v>
      </c>
      <c r="AW214" s="13" t="s">
        <v>33</v>
      </c>
      <c r="AX214" s="13" t="s">
        <v>71</v>
      </c>
      <c r="AY214" s="245" t="s">
        <v>143</v>
      </c>
    </row>
    <row r="215" spans="1:51" s="13" customFormat="1" ht="12">
      <c r="A215" s="13"/>
      <c r="B215" s="235"/>
      <c r="C215" s="236"/>
      <c r="D215" s="231" t="s">
        <v>154</v>
      </c>
      <c r="E215" s="237" t="s">
        <v>19</v>
      </c>
      <c r="F215" s="238" t="s">
        <v>335</v>
      </c>
      <c r="G215" s="236"/>
      <c r="H215" s="239">
        <v>53.3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154</v>
      </c>
      <c r="AU215" s="245" t="s">
        <v>81</v>
      </c>
      <c r="AV215" s="13" t="s">
        <v>81</v>
      </c>
      <c r="AW215" s="13" t="s">
        <v>33</v>
      </c>
      <c r="AX215" s="13" t="s">
        <v>71</v>
      </c>
      <c r="AY215" s="245" t="s">
        <v>143</v>
      </c>
    </row>
    <row r="216" spans="1:51" s="14" customFormat="1" ht="12">
      <c r="A216" s="14"/>
      <c r="B216" s="256"/>
      <c r="C216" s="257"/>
      <c r="D216" s="231" t="s">
        <v>154</v>
      </c>
      <c r="E216" s="258" t="s">
        <v>19</v>
      </c>
      <c r="F216" s="259" t="s">
        <v>227</v>
      </c>
      <c r="G216" s="257"/>
      <c r="H216" s="260">
        <v>65.53999999999999</v>
      </c>
      <c r="I216" s="261"/>
      <c r="J216" s="257"/>
      <c r="K216" s="257"/>
      <c r="L216" s="262"/>
      <c r="M216" s="263"/>
      <c r="N216" s="264"/>
      <c r="O216" s="264"/>
      <c r="P216" s="264"/>
      <c r="Q216" s="264"/>
      <c r="R216" s="264"/>
      <c r="S216" s="264"/>
      <c r="T216" s="26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6" t="s">
        <v>154</v>
      </c>
      <c r="AU216" s="266" t="s">
        <v>81</v>
      </c>
      <c r="AV216" s="14" t="s">
        <v>150</v>
      </c>
      <c r="AW216" s="14" t="s">
        <v>33</v>
      </c>
      <c r="AX216" s="14" t="s">
        <v>79</v>
      </c>
      <c r="AY216" s="266" t="s">
        <v>143</v>
      </c>
    </row>
    <row r="217" spans="1:65" s="2" customFormat="1" ht="16.5" customHeight="1">
      <c r="A217" s="38"/>
      <c r="B217" s="39"/>
      <c r="C217" s="246" t="s">
        <v>217</v>
      </c>
      <c r="D217" s="246" t="s">
        <v>199</v>
      </c>
      <c r="E217" s="247" t="s">
        <v>336</v>
      </c>
      <c r="F217" s="248" t="s">
        <v>337</v>
      </c>
      <c r="G217" s="249" t="s">
        <v>148</v>
      </c>
      <c r="H217" s="250">
        <v>5.269</v>
      </c>
      <c r="I217" s="251"/>
      <c r="J217" s="252">
        <f>ROUND(I217*H217,2)</f>
        <v>0</v>
      </c>
      <c r="K217" s="248" t="s">
        <v>149</v>
      </c>
      <c r="L217" s="253"/>
      <c r="M217" s="254" t="s">
        <v>19</v>
      </c>
      <c r="N217" s="255" t="s">
        <v>42</v>
      </c>
      <c r="O217" s="84"/>
      <c r="P217" s="227">
        <f>O217*H217</f>
        <v>0</v>
      </c>
      <c r="Q217" s="227">
        <v>0.0009</v>
      </c>
      <c r="R217" s="227">
        <f>Q217*H217</f>
        <v>0.0047421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187</v>
      </c>
      <c r="AT217" s="229" t="s">
        <v>199</v>
      </c>
      <c r="AU217" s="229" t="s">
        <v>81</v>
      </c>
      <c r="AY217" s="17" t="s">
        <v>143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79</v>
      </c>
      <c r="BK217" s="230">
        <f>ROUND(I217*H217,2)</f>
        <v>0</v>
      </c>
      <c r="BL217" s="17" t="s">
        <v>150</v>
      </c>
      <c r="BM217" s="229" t="s">
        <v>338</v>
      </c>
    </row>
    <row r="218" spans="1:47" s="2" customFormat="1" ht="12">
      <c r="A218" s="38"/>
      <c r="B218" s="39"/>
      <c r="C218" s="40"/>
      <c r="D218" s="231" t="s">
        <v>152</v>
      </c>
      <c r="E218" s="40"/>
      <c r="F218" s="232" t="s">
        <v>339</v>
      </c>
      <c r="G218" s="40"/>
      <c r="H218" s="40"/>
      <c r="I218" s="136"/>
      <c r="J218" s="40"/>
      <c r="K218" s="40"/>
      <c r="L218" s="44"/>
      <c r="M218" s="233"/>
      <c r="N218" s="234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152</v>
      </c>
      <c r="AU218" s="17" t="s">
        <v>81</v>
      </c>
    </row>
    <row r="219" spans="1:51" s="13" customFormat="1" ht="12">
      <c r="A219" s="13"/>
      <c r="B219" s="235"/>
      <c r="C219" s="236"/>
      <c r="D219" s="231" t="s">
        <v>154</v>
      </c>
      <c r="E219" s="237" t="s">
        <v>19</v>
      </c>
      <c r="F219" s="238" t="s">
        <v>340</v>
      </c>
      <c r="G219" s="236"/>
      <c r="H219" s="239">
        <v>5.166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154</v>
      </c>
      <c r="AU219" s="245" t="s">
        <v>81</v>
      </c>
      <c r="AV219" s="13" t="s">
        <v>81</v>
      </c>
      <c r="AW219" s="13" t="s">
        <v>33</v>
      </c>
      <c r="AX219" s="13" t="s">
        <v>71</v>
      </c>
      <c r="AY219" s="245" t="s">
        <v>143</v>
      </c>
    </row>
    <row r="220" spans="1:51" s="13" customFormat="1" ht="12">
      <c r="A220" s="13"/>
      <c r="B220" s="235"/>
      <c r="C220" s="236"/>
      <c r="D220" s="231" t="s">
        <v>154</v>
      </c>
      <c r="E220" s="237" t="s">
        <v>19</v>
      </c>
      <c r="F220" s="238" t="s">
        <v>341</v>
      </c>
      <c r="G220" s="236"/>
      <c r="H220" s="239">
        <v>5.269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154</v>
      </c>
      <c r="AU220" s="245" t="s">
        <v>81</v>
      </c>
      <c r="AV220" s="13" t="s">
        <v>81</v>
      </c>
      <c r="AW220" s="13" t="s">
        <v>33</v>
      </c>
      <c r="AX220" s="13" t="s">
        <v>79</v>
      </c>
      <c r="AY220" s="245" t="s">
        <v>143</v>
      </c>
    </row>
    <row r="221" spans="1:65" s="2" customFormat="1" ht="16.5" customHeight="1">
      <c r="A221" s="38"/>
      <c r="B221" s="39"/>
      <c r="C221" s="246" t="s">
        <v>342</v>
      </c>
      <c r="D221" s="246" t="s">
        <v>199</v>
      </c>
      <c r="E221" s="247" t="s">
        <v>343</v>
      </c>
      <c r="F221" s="248" t="s">
        <v>344</v>
      </c>
      <c r="G221" s="249" t="s">
        <v>148</v>
      </c>
      <c r="H221" s="250">
        <v>7.462</v>
      </c>
      <c r="I221" s="251"/>
      <c r="J221" s="252">
        <f>ROUND(I221*H221,2)</f>
        <v>0</v>
      </c>
      <c r="K221" s="248" t="s">
        <v>149</v>
      </c>
      <c r="L221" s="253"/>
      <c r="M221" s="254" t="s">
        <v>19</v>
      </c>
      <c r="N221" s="255" t="s">
        <v>42</v>
      </c>
      <c r="O221" s="84"/>
      <c r="P221" s="227">
        <f>O221*H221</f>
        <v>0</v>
      </c>
      <c r="Q221" s="227">
        <v>0.0009</v>
      </c>
      <c r="R221" s="227">
        <f>Q221*H221</f>
        <v>0.006715799999999999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187</v>
      </c>
      <c r="AT221" s="229" t="s">
        <v>199</v>
      </c>
      <c r="AU221" s="229" t="s">
        <v>81</v>
      </c>
      <c r="AY221" s="17" t="s">
        <v>143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79</v>
      </c>
      <c r="BK221" s="230">
        <f>ROUND(I221*H221,2)</f>
        <v>0</v>
      </c>
      <c r="BL221" s="17" t="s">
        <v>150</v>
      </c>
      <c r="BM221" s="229" t="s">
        <v>345</v>
      </c>
    </row>
    <row r="222" spans="1:47" s="2" customFormat="1" ht="12">
      <c r="A222" s="38"/>
      <c r="B222" s="39"/>
      <c r="C222" s="40"/>
      <c r="D222" s="231" t="s">
        <v>152</v>
      </c>
      <c r="E222" s="40"/>
      <c r="F222" s="232" t="s">
        <v>346</v>
      </c>
      <c r="G222" s="40"/>
      <c r="H222" s="40"/>
      <c r="I222" s="136"/>
      <c r="J222" s="40"/>
      <c r="K222" s="40"/>
      <c r="L222" s="44"/>
      <c r="M222" s="233"/>
      <c r="N222" s="234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152</v>
      </c>
      <c r="AU222" s="17" t="s">
        <v>81</v>
      </c>
    </row>
    <row r="223" spans="1:51" s="13" customFormat="1" ht="12">
      <c r="A223" s="13"/>
      <c r="B223" s="235"/>
      <c r="C223" s="236"/>
      <c r="D223" s="231" t="s">
        <v>154</v>
      </c>
      <c r="E223" s="237" t="s">
        <v>19</v>
      </c>
      <c r="F223" s="238" t="s">
        <v>347</v>
      </c>
      <c r="G223" s="236"/>
      <c r="H223" s="239">
        <v>7.462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154</v>
      </c>
      <c r="AU223" s="245" t="s">
        <v>81</v>
      </c>
      <c r="AV223" s="13" t="s">
        <v>81</v>
      </c>
      <c r="AW223" s="13" t="s">
        <v>33</v>
      </c>
      <c r="AX223" s="13" t="s">
        <v>79</v>
      </c>
      <c r="AY223" s="245" t="s">
        <v>143</v>
      </c>
    </row>
    <row r="224" spans="1:65" s="2" customFormat="1" ht="16.5" customHeight="1">
      <c r="A224" s="38"/>
      <c r="B224" s="39"/>
      <c r="C224" s="218" t="s">
        <v>348</v>
      </c>
      <c r="D224" s="218" t="s">
        <v>145</v>
      </c>
      <c r="E224" s="219" t="s">
        <v>349</v>
      </c>
      <c r="F224" s="220" t="s">
        <v>350</v>
      </c>
      <c r="G224" s="221" t="s">
        <v>330</v>
      </c>
      <c r="H224" s="222">
        <v>61.78</v>
      </c>
      <c r="I224" s="223"/>
      <c r="J224" s="224">
        <f>ROUND(I224*H224,2)</f>
        <v>0</v>
      </c>
      <c r="K224" s="220" t="s">
        <v>149</v>
      </c>
      <c r="L224" s="44"/>
      <c r="M224" s="225" t="s">
        <v>19</v>
      </c>
      <c r="N224" s="226" t="s">
        <v>42</v>
      </c>
      <c r="O224" s="84"/>
      <c r="P224" s="227">
        <f>O224*H224</f>
        <v>0</v>
      </c>
      <c r="Q224" s="227">
        <v>6E-05</v>
      </c>
      <c r="R224" s="227">
        <f>Q224*H224</f>
        <v>0.0037068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150</v>
      </c>
      <c r="AT224" s="229" t="s">
        <v>145</v>
      </c>
      <c r="AU224" s="229" t="s">
        <v>81</v>
      </c>
      <c r="AY224" s="17" t="s">
        <v>143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79</v>
      </c>
      <c r="BK224" s="230">
        <f>ROUND(I224*H224,2)</f>
        <v>0</v>
      </c>
      <c r="BL224" s="17" t="s">
        <v>150</v>
      </c>
      <c r="BM224" s="229" t="s">
        <v>351</v>
      </c>
    </row>
    <row r="225" spans="1:47" s="2" customFormat="1" ht="12">
      <c r="A225" s="38"/>
      <c r="B225" s="39"/>
      <c r="C225" s="40"/>
      <c r="D225" s="231" t="s">
        <v>152</v>
      </c>
      <c r="E225" s="40"/>
      <c r="F225" s="232" t="s">
        <v>352</v>
      </c>
      <c r="G225" s="40"/>
      <c r="H225" s="40"/>
      <c r="I225" s="136"/>
      <c r="J225" s="40"/>
      <c r="K225" s="40"/>
      <c r="L225" s="44"/>
      <c r="M225" s="233"/>
      <c r="N225" s="234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152</v>
      </c>
      <c r="AU225" s="17" t="s">
        <v>81</v>
      </c>
    </row>
    <row r="226" spans="1:65" s="2" customFormat="1" ht="16.5" customHeight="1">
      <c r="A226" s="38"/>
      <c r="B226" s="39"/>
      <c r="C226" s="246" t="s">
        <v>353</v>
      </c>
      <c r="D226" s="246" t="s">
        <v>199</v>
      </c>
      <c r="E226" s="247" t="s">
        <v>354</v>
      </c>
      <c r="F226" s="248" t="s">
        <v>355</v>
      </c>
      <c r="G226" s="249" t="s">
        <v>330</v>
      </c>
      <c r="H226" s="250">
        <v>64.869</v>
      </c>
      <c r="I226" s="251"/>
      <c r="J226" s="252">
        <f>ROUND(I226*H226,2)</f>
        <v>0</v>
      </c>
      <c r="K226" s="248" t="s">
        <v>149</v>
      </c>
      <c r="L226" s="253"/>
      <c r="M226" s="254" t="s">
        <v>19</v>
      </c>
      <c r="N226" s="255" t="s">
        <v>42</v>
      </c>
      <c r="O226" s="84"/>
      <c r="P226" s="227">
        <f>O226*H226</f>
        <v>0</v>
      </c>
      <c r="Q226" s="227">
        <v>0.00052</v>
      </c>
      <c r="R226" s="227">
        <f>Q226*H226</f>
        <v>0.03373188</v>
      </c>
      <c r="S226" s="227">
        <v>0</v>
      </c>
      <c r="T226" s="22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187</v>
      </c>
      <c r="AT226" s="229" t="s">
        <v>199</v>
      </c>
      <c r="AU226" s="229" t="s">
        <v>81</v>
      </c>
      <c r="AY226" s="17" t="s">
        <v>143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79</v>
      </c>
      <c r="BK226" s="230">
        <f>ROUND(I226*H226,2)</f>
        <v>0</v>
      </c>
      <c r="BL226" s="17" t="s">
        <v>150</v>
      </c>
      <c r="BM226" s="229" t="s">
        <v>356</v>
      </c>
    </row>
    <row r="227" spans="1:47" s="2" customFormat="1" ht="12">
      <c r="A227" s="38"/>
      <c r="B227" s="39"/>
      <c r="C227" s="40"/>
      <c r="D227" s="231" t="s">
        <v>152</v>
      </c>
      <c r="E227" s="40"/>
      <c r="F227" s="232" t="s">
        <v>357</v>
      </c>
      <c r="G227" s="40"/>
      <c r="H227" s="40"/>
      <c r="I227" s="136"/>
      <c r="J227" s="40"/>
      <c r="K227" s="40"/>
      <c r="L227" s="44"/>
      <c r="M227" s="233"/>
      <c r="N227" s="234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152</v>
      </c>
      <c r="AU227" s="17" t="s">
        <v>81</v>
      </c>
    </row>
    <row r="228" spans="1:51" s="13" customFormat="1" ht="12">
      <c r="A228" s="13"/>
      <c r="B228" s="235"/>
      <c r="C228" s="236"/>
      <c r="D228" s="231" t="s">
        <v>154</v>
      </c>
      <c r="E228" s="237" t="s">
        <v>19</v>
      </c>
      <c r="F228" s="238" t="s">
        <v>358</v>
      </c>
      <c r="G228" s="236"/>
      <c r="H228" s="239">
        <v>64.869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154</v>
      </c>
      <c r="AU228" s="245" t="s">
        <v>81</v>
      </c>
      <c r="AV228" s="13" t="s">
        <v>81</v>
      </c>
      <c r="AW228" s="13" t="s">
        <v>33</v>
      </c>
      <c r="AX228" s="13" t="s">
        <v>79</v>
      </c>
      <c r="AY228" s="245" t="s">
        <v>143</v>
      </c>
    </row>
    <row r="229" spans="1:65" s="2" customFormat="1" ht="16.5" customHeight="1">
      <c r="A229" s="38"/>
      <c r="B229" s="39"/>
      <c r="C229" s="218" t="s">
        <v>359</v>
      </c>
      <c r="D229" s="218" t="s">
        <v>145</v>
      </c>
      <c r="E229" s="219" t="s">
        <v>360</v>
      </c>
      <c r="F229" s="220" t="s">
        <v>361</v>
      </c>
      <c r="G229" s="221" t="s">
        <v>330</v>
      </c>
      <c r="H229" s="222">
        <v>535</v>
      </c>
      <c r="I229" s="223"/>
      <c r="J229" s="224">
        <f>ROUND(I229*H229,2)</f>
        <v>0</v>
      </c>
      <c r="K229" s="220" t="s">
        <v>149</v>
      </c>
      <c r="L229" s="44"/>
      <c r="M229" s="225" t="s">
        <v>19</v>
      </c>
      <c r="N229" s="226" t="s">
        <v>42</v>
      </c>
      <c r="O229" s="84"/>
      <c r="P229" s="227">
        <f>O229*H229</f>
        <v>0</v>
      </c>
      <c r="Q229" s="227">
        <v>0.00025</v>
      </c>
      <c r="R229" s="227">
        <f>Q229*H229</f>
        <v>0.13375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150</v>
      </c>
      <c r="AT229" s="229" t="s">
        <v>145</v>
      </c>
      <c r="AU229" s="229" t="s">
        <v>81</v>
      </c>
      <c r="AY229" s="17" t="s">
        <v>143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79</v>
      </c>
      <c r="BK229" s="230">
        <f>ROUND(I229*H229,2)</f>
        <v>0</v>
      </c>
      <c r="BL229" s="17" t="s">
        <v>150</v>
      </c>
      <c r="BM229" s="229" t="s">
        <v>362</v>
      </c>
    </row>
    <row r="230" spans="1:47" s="2" customFormat="1" ht="12">
      <c r="A230" s="38"/>
      <c r="B230" s="39"/>
      <c r="C230" s="40"/>
      <c r="D230" s="231" t="s">
        <v>152</v>
      </c>
      <c r="E230" s="40"/>
      <c r="F230" s="232" t="s">
        <v>363</v>
      </c>
      <c r="G230" s="40"/>
      <c r="H230" s="40"/>
      <c r="I230" s="136"/>
      <c r="J230" s="40"/>
      <c r="K230" s="40"/>
      <c r="L230" s="44"/>
      <c r="M230" s="233"/>
      <c r="N230" s="234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152</v>
      </c>
      <c r="AU230" s="17" t="s">
        <v>81</v>
      </c>
    </row>
    <row r="231" spans="1:51" s="13" customFormat="1" ht="12">
      <c r="A231" s="13"/>
      <c r="B231" s="235"/>
      <c r="C231" s="236"/>
      <c r="D231" s="231" t="s">
        <v>154</v>
      </c>
      <c r="E231" s="237" t="s">
        <v>19</v>
      </c>
      <c r="F231" s="238" t="s">
        <v>364</v>
      </c>
      <c r="G231" s="236"/>
      <c r="H231" s="239">
        <v>535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154</v>
      </c>
      <c r="AU231" s="245" t="s">
        <v>81</v>
      </c>
      <c r="AV231" s="13" t="s">
        <v>81</v>
      </c>
      <c r="AW231" s="13" t="s">
        <v>33</v>
      </c>
      <c r="AX231" s="13" t="s">
        <v>79</v>
      </c>
      <c r="AY231" s="245" t="s">
        <v>143</v>
      </c>
    </row>
    <row r="232" spans="1:65" s="2" customFormat="1" ht="16.5" customHeight="1">
      <c r="A232" s="38"/>
      <c r="B232" s="39"/>
      <c r="C232" s="246" t="s">
        <v>365</v>
      </c>
      <c r="D232" s="246" t="s">
        <v>199</v>
      </c>
      <c r="E232" s="247" t="s">
        <v>366</v>
      </c>
      <c r="F232" s="248" t="s">
        <v>367</v>
      </c>
      <c r="G232" s="249" t="s">
        <v>330</v>
      </c>
      <c r="H232" s="250">
        <v>187.4</v>
      </c>
      <c r="I232" s="251"/>
      <c r="J232" s="252">
        <f>ROUND(I232*H232,2)</f>
        <v>0</v>
      </c>
      <c r="K232" s="248" t="s">
        <v>149</v>
      </c>
      <c r="L232" s="253"/>
      <c r="M232" s="254" t="s">
        <v>19</v>
      </c>
      <c r="N232" s="255" t="s">
        <v>42</v>
      </c>
      <c r="O232" s="84"/>
      <c r="P232" s="227">
        <f>O232*H232</f>
        <v>0</v>
      </c>
      <c r="Q232" s="227">
        <v>4E-05</v>
      </c>
      <c r="R232" s="227">
        <f>Q232*H232</f>
        <v>0.007496000000000001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187</v>
      </c>
      <c r="AT232" s="229" t="s">
        <v>199</v>
      </c>
      <c r="AU232" s="229" t="s">
        <v>81</v>
      </c>
      <c r="AY232" s="17" t="s">
        <v>143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79</v>
      </c>
      <c r="BK232" s="230">
        <f>ROUND(I232*H232,2)</f>
        <v>0</v>
      </c>
      <c r="BL232" s="17" t="s">
        <v>150</v>
      </c>
      <c r="BM232" s="229" t="s">
        <v>368</v>
      </c>
    </row>
    <row r="233" spans="1:47" s="2" customFormat="1" ht="12">
      <c r="A233" s="38"/>
      <c r="B233" s="39"/>
      <c r="C233" s="40"/>
      <c r="D233" s="231" t="s">
        <v>152</v>
      </c>
      <c r="E233" s="40"/>
      <c r="F233" s="232" t="s">
        <v>369</v>
      </c>
      <c r="G233" s="40"/>
      <c r="H233" s="40"/>
      <c r="I233" s="136"/>
      <c r="J233" s="40"/>
      <c r="K233" s="40"/>
      <c r="L233" s="44"/>
      <c r="M233" s="233"/>
      <c r="N233" s="234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152</v>
      </c>
      <c r="AU233" s="17" t="s">
        <v>81</v>
      </c>
    </row>
    <row r="234" spans="1:51" s="13" customFormat="1" ht="12">
      <c r="A234" s="13"/>
      <c r="B234" s="235"/>
      <c r="C234" s="236"/>
      <c r="D234" s="231" t="s">
        <v>154</v>
      </c>
      <c r="E234" s="237" t="s">
        <v>19</v>
      </c>
      <c r="F234" s="238" t="s">
        <v>370</v>
      </c>
      <c r="G234" s="236"/>
      <c r="H234" s="239">
        <v>115.2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154</v>
      </c>
      <c r="AU234" s="245" t="s">
        <v>81</v>
      </c>
      <c r="AV234" s="13" t="s">
        <v>81</v>
      </c>
      <c r="AW234" s="13" t="s">
        <v>33</v>
      </c>
      <c r="AX234" s="13" t="s">
        <v>71</v>
      </c>
      <c r="AY234" s="245" t="s">
        <v>143</v>
      </c>
    </row>
    <row r="235" spans="1:51" s="13" customFormat="1" ht="12">
      <c r="A235" s="13"/>
      <c r="B235" s="235"/>
      <c r="C235" s="236"/>
      <c r="D235" s="231" t="s">
        <v>154</v>
      </c>
      <c r="E235" s="237" t="s">
        <v>19</v>
      </c>
      <c r="F235" s="238" t="s">
        <v>371</v>
      </c>
      <c r="G235" s="236"/>
      <c r="H235" s="239">
        <v>4.6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154</v>
      </c>
      <c r="AU235" s="245" t="s">
        <v>81</v>
      </c>
      <c r="AV235" s="13" t="s">
        <v>81</v>
      </c>
      <c r="AW235" s="13" t="s">
        <v>33</v>
      </c>
      <c r="AX235" s="13" t="s">
        <v>71</v>
      </c>
      <c r="AY235" s="245" t="s">
        <v>143</v>
      </c>
    </row>
    <row r="236" spans="1:51" s="13" customFormat="1" ht="12">
      <c r="A236" s="13"/>
      <c r="B236" s="235"/>
      <c r="C236" s="236"/>
      <c r="D236" s="231" t="s">
        <v>154</v>
      </c>
      <c r="E236" s="237" t="s">
        <v>19</v>
      </c>
      <c r="F236" s="238" t="s">
        <v>372</v>
      </c>
      <c r="G236" s="236"/>
      <c r="H236" s="239">
        <v>10.4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154</v>
      </c>
      <c r="AU236" s="245" t="s">
        <v>81</v>
      </c>
      <c r="AV236" s="13" t="s">
        <v>81</v>
      </c>
      <c r="AW236" s="13" t="s">
        <v>33</v>
      </c>
      <c r="AX236" s="13" t="s">
        <v>71</v>
      </c>
      <c r="AY236" s="245" t="s">
        <v>143</v>
      </c>
    </row>
    <row r="237" spans="1:51" s="13" customFormat="1" ht="12">
      <c r="A237" s="13"/>
      <c r="B237" s="235"/>
      <c r="C237" s="236"/>
      <c r="D237" s="231" t="s">
        <v>154</v>
      </c>
      <c r="E237" s="237" t="s">
        <v>19</v>
      </c>
      <c r="F237" s="238" t="s">
        <v>373</v>
      </c>
      <c r="G237" s="236"/>
      <c r="H237" s="239">
        <v>9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154</v>
      </c>
      <c r="AU237" s="245" t="s">
        <v>81</v>
      </c>
      <c r="AV237" s="13" t="s">
        <v>81</v>
      </c>
      <c r="AW237" s="13" t="s">
        <v>33</v>
      </c>
      <c r="AX237" s="13" t="s">
        <v>71</v>
      </c>
      <c r="AY237" s="245" t="s">
        <v>143</v>
      </c>
    </row>
    <row r="238" spans="1:51" s="13" customFormat="1" ht="12">
      <c r="A238" s="13"/>
      <c r="B238" s="235"/>
      <c r="C238" s="236"/>
      <c r="D238" s="231" t="s">
        <v>154</v>
      </c>
      <c r="E238" s="237" t="s">
        <v>19</v>
      </c>
      <c r="F238" s="238" t="s">
        <v>374</v>
      </c>
      <c r="G238" s="236"/>
      <c r="H238" s="239">
        <v>32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154</v>
      </c>
      <c r="AU238" s="245" t="s">
        <v>81</v>
      </c>
      <c r="AV238" s="13" t="s">
        <v>81</v>
      </c>
      <c r="AW238" s="13" t="s">
        <v>33</v>
      </c>
      <c r="AX238" s="13" t="s">
        <v>71</v>
      </c>
      <c r="AY238" s="245" t="s">
        <v>143</v>
      </c>
    </row>
    <row r="239" spans="1:51" s="13" customFormat="1" ht="12">
      <c r="A239" s="13"/>
      <c r="B239" s="235"/>
      <c r="C239" s="236"/>
      <c r="D239" s="231" t="s">
        <v>154</v>
      </c>
      <c r="E239" s="237" t="s">
        <v>19</v>
      </c>
      <c r="F239" s="238" t="s">
        <v>375</v>
      </c>
      <c r="G239" s="236"/>
      <c r="H239" s="239">
        <v>14.4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154</v>
      </c>
      <c r="AU239" s="245" t="s">
        <v>81</v>
      </c>
      <c r="AV239" s="13" t="s">
        <v>81</v>
      </c>
      <c r="AW239" s="13" t="s">
        <v>33</v>
      </c>
      <c r="AX239" s="13" t="s">
        <v>71</v>
      </c>
      <c r="AY239" s="245" t="s">
        <v>143</v>
      </c>
    </row>
    <row r="240" spans="1:51" s="13" customFormat="1" ht="12">
      <c r="A240" s="13"/>
      <c r="B240" s="235"/>
      <c r="C240" s="236"/>
      <c r="D240" s="231" t="s">
        <v>154</v>
      </c>
      <c r="E240" s="237" t="s">
        <v>19</v>
      </c>
      <c r="F240" s="238" t="s">
        <v>376</v>
      </c>
      <c r="G240" s="236"/>
      <c r="H240" s="239">
        <v>1.8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154</v>
      </c>
      <c r="AU240" s="245" t="s">
        <v>81</v>
      </c>
      <c r="AV240" s="13" t="s">
        <v>81</v>
      </c>
      <c r="AW240" s="13" t="s">
        <v>33</v>
      </c>
      <c r="AX240" s="13" t="s">
        <v>71</v>
      </c>
      <c r="AY240" s="245" t="s">
        <v>143</v>
      </c>
    </row>
    <row r="241" spans="1:51" s="14" customFormat="1" ht="12">
      <c r="A241" s="14"/>
      <c r="B241" s="256"/>
      <c r="C241" s="257"/>
      <c r="D241" s="231" t="s">
        <v>154</v>
      </c>
      <c r="E241" s="258" t="s">
        <v>19</v>
      </c>
      <c r="F241" s="259" t="s">
        <v>227</v>
      </c>
      <c r="G241" s="257"/>
      <c r="H241" s="260">
        <v>187.4</v>
      </c>
      <c r="I241" s="261"/>
      <c r="J241" s="257"/>
      <c r="K241" s="257"/>
      <c r="L241" s="262"/>
      <c r="M241" s="263"/>
      <c r="N241" s="264"/>
      <c r="O241" s="264"/>
      <c r="P241" s="264"/>
      <c r="Q241" s="264"/>
      <c r="R241" s="264"/>
      <c r="S241" s="264"/>
      <c r="T241" s="26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6" t="s">
        <v>154</v>
      </c>
      <c r="AU241" s="266" t="s">
        <v>81</v>
      </c>
      <c r="AV241" s="14" t="s">
        <v>150</v>
      </c>
      <c r="AW241" s="14" t="s">
        <v>33</v>
      </c>
      <c r="AX241" s="14" t="s">
        <v>79</v>
      </c>
      <c r="AY241" s="266" t="s">
        <v>143</v>
      </c>
    </row>
    <row r="242" spans="1:65" s="2" customFormat="1" ht="16.5" customHeight="1">
      <c r="A242" s="38"/>
      <c r="B242" s="39"/>
      <c r="C242" s="246" t="s">
        <v>377</v>
      </c>
      <c r="D242" s="246" t="s">
        <v>199</v>
      </c>
      <c r="E242" s="247" t="s">
        <v>378</v>
      </c>
      <c r="F242" s="248" t="s">
        <v>379</v>
      </c>
      <c r="G242" s="249" t="s">
        <v>330</v>
      </c>
      <c r="H242" s="250">
        <v>241.4</v>
      </c>
      <c r="I242" s="251"/>
      <c r="J242" s="252">
        <f>ROUND(I242*H242,2)</f>
        <v>0</v>
      </c>
      <c r="K242" s="248" t="s">
        <v>149</v>
      </c>
      <c r="L242" s="253"/>
      <c r="M242" s="254" t="s">
        <v>19</v>
      </c>
      <c r="N242" s="255" t="s">
        <v>42</v>
      </c>
      <c r="O242" s="84"/>
      <c r="P242" s="227">
        <f>O242*H242</f>
        <v>0</v>
      </c>
      <c r="Q242" s="227">
        <v>3E-05</v>
      </c>
      <c r="R242" s="227">
        <f>Q242*H242</f>
        <v>0.007242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187</v>
      </c>
      <c r="AT242" s="229" t="s">
        <v>199</v>
      </c>
      <c r="AU242" s="229" t="s">
        <v>81</v>
      </c>
      <c r="AY242" s="17" t="s">
        <v>143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79</v>
      </c>
      <c r="BK242" s="230">
        <f>ROUND(I242*H242,2)</f>
        <v>0</v>
      </c>
      <c r="BL242" s="17" t="s">
        <v>150</v>
      </c>
      <c r="BM242" s="229" t="s">
        <v>380</v>
      </c>
    </row>
    <row r="243" spans="1:47" s="2" customFormat="1" ht="12">
      <c r="A243" s="38"/>
      <c r="B243" s="39"/>
      <c r="C243" s="40"/>
      <c r="D243" s="231" t="s">
        <v>152</v>
      </c>
      <c r="E243" s="40"/>
      <c r="F243" s="232" t="s">
        <v>379</v>
      </c>
      <c r="G243" s="40"/>
      <c r="H243" s="40"/>
      <c r="I243" s="136"/>
      <c r="J243" s="40"/>
      <c r="K243" s="40"/>
      <c r="L243" s="44"/>
      <c r="M243" s="233"/>
      <c r="N243" s="234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152</v>
      </c>
      <c r="AU243" s="17" t="s">
        <v>81</v>
      </c>
    </row>
    <row r="244" spans="1:51" s="13" customFormat="1" ht="12">
      <c r="A244" s="13"/>
      <c r="B244" s="235"/>
      <c r="C244" s="236"/>
      <c r="D244" s="231" t="s">
        <v>154</v>
      </c>
      <c r="E244" s="237" t="s">
        <v>19</v>
      </c>
      <c r="F244" s="238" t="s">
        <v>381</v>
      </c>
      <c r="G244" s="236"/>
      <c r="H244" s="239">
        <v>241.4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154</v>
      </c>
      <c r="AU244" s="245" t="s">
        <v>81</v>
      </c>
      <c r="AV244" s="13" t="s">
        <v>81</v>
      </c>
      <c r="AW244" s="13" t="s">
        <v>33</v>
      </c>
      <c r="AX244" s="13" t="s">
        <v>79</v>
      </c>
      <c r="AY244" s="245" t="s">
        <v>143</v>
      </c>
    </row>
    <row r="245" spans="1:65" s="2" customFormat="1" ht="16.5" customHeight="1">
      <c r="A245" s="38"/>
      <c r="B245" s="39"/>
      <c r="C245" s="246" t="s">
        <v>382</v>
      </c>
      <c r="D245" s="246" t="s">
        <v>199</v>
      </c>
      <c r="E245" s="247" t="s">
        <v>383</v>
      </c>
      <c r="F245" s="248" t="s">
        <v>384</v>
      </c>
      <c r="G245" s="249" t="s">
        <v>330</v>
      </c>
      <c r="H245" s="250">
        <v>53.3</v>
      </c>
      <c r="I245" s="251"/>
      <c r="J245" s="252">
        <f>ROUND(I245*H245,2)</f>
        <v>0</v>
      </c>
      <c r="K245" s="248" t="s">
        <v>149</v>
      </c>
      <c r="L245" s="253"/>
      <c r="M245" s="254" t="s">
        <v>19</v>
      </c>
      <c r="N245" s="255" t="s">
        <v>42</v>
      </c>
      <c r="O245" s="84"/>
      <c r="P245" s="227">
        <f>O245*H245</f>
        <v>0</v>
      </c>
      <c r="Q245" s="227">
        <v>0.0003</v>
      </c>
      <c r="R245" s="227">
        <f>Q245*H245</f>
        <v>0.015989999999999997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187</v>
      </c>
      <c r="AT245" s="229" t="s">
        <v>199</v>
      </c>
      <c r="AU245" s="229" t="s">
        <v>81</v>
      </c>
      <c r="AY245" s="17" t="s">
        <v>143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79</v>
      </c>
      <c r="BK245" s="230">
        <f>ROUND(I245*H245,2)</f>
        <v>0</v>
      </c>
      <c r="BL245" s="17" t="s">
        <v>150</v>
      </c>
      <c r="BM245" s="229" t="s">
        <v>385</v>
      </c>
    </row>
    <row r="246" spans="1:47" s="2" customFormat="1" ht="12">
      <c r="A246" s="38"/>
      <c r="B246" s="39"/>
      <c r="C246" s="40"/>
      <c r="D246" s="231" t="s">
        <v>152</v>
      </c>
      <c r="E246" s="40"/>
      <c r="F246" s="232" t="s">
        <v>384</v>
      </c>
      <c r="G246" s="40"/>
      <c r="H246" s="40"/>
      <c r="I246" s="136"/>
      <c r="J246" s="40"/>
      <c r="K246" s="40"/>
      <c r="L246" s="44"/>
      <c r="M246" s="233"/>
      <c r="N246" s="234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152</v>
      </c>
      <c r="AU246" s="17" t="s">
        <v>81</v>
      </c>
    </row>
    <row r="247" spans="1:51" s="13" customFormat="1" ht="12">
      <c r="A247" s="13"/>
      <c r="B247" s="235"/>
      <c r="C247" s="236"/>
      <c r="D247" s="231" t="s">
        <v>154</v>
      </c>
      <c r="E247" s="237" t="s">
        <v>19</v>
      </c>
      <c r="F247" s="238" t="s">
        <v>335</v>
      </c>
      <c r="G247" s="236"/>
      <c r="H247" s="239">
        <v>53.3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154</v>
      </c>
      <c r="AU247" s="245" t="s">
        <v>81</v>
      </c>
      <c r="AV247" s="13" t="s">
        <v>81</v>
      </c>
      <c r="AW247" s="13" t="s">
        <v>33</v>
      </c>
      <c r="AX247" s="13" t="s">
        <v>79</v>
      </c>
      <c r="AY247" s="245" t="s">
        <v>143</v>
      </c>
    </row>
    <row r="248" spans="1:65" s="2" customFormat="1" ht="16.5" customHeight="1">
      <c r="A248" s="38"/>
      <c r="B248" s="39"/>
      <c r="C248" s="246" t="s">
        <v>386</v>
      </c>
      <c r="D248" s="246" t="s">
        <v>199</v>
      </c>
      <c r="E248" s="247" t="s">
        <v>387</v>
      </c>
      <c r="F248" s="248" t="s">
        <v>388</v>
      </c>
      <c r="G248" s="249" t="s">
        <v>330</v>
      </c>
      <c r="H248" s="250">
        <v>53.3</v>
      </c>
      <c r="I248" s="251"/>
      <c r="J248" s="252">
        <f>ROUND(I248*H248,2)</f>
        <v>0</v>
      </c>
      <c r="K248" s="248" t="s">
        <v>149</v>
      </c>
      <c r="L248" s="253"/>
      <c r="M248" s="254" t="s">
        <v>19</v>
      </c>
      <c r="N248" s="255" t="s">
        <v>42</v>
      </c>
      <c r="O248" s="84"/>
      <c r="P248" s="227">
        <f>O248*H248</f>
        <v>0</v>
      </c>
      <c r="Q248" s="227">
        <v>0.0002</v>
      </c>
      <c r="R248" s="227">
        <f>Q248*H248</f>
        <v>0.01066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187</v>
      </c>
      <c r="AT248" s="229" t="s">
        <v>199</v>
      </c>
      <c r="AU248" s="229" t="s">
        <v>81</v>
      </c>
      <c r="AY248" s="17" t="s">
        <v>143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79</v>
      </c>
      <c r="BK248" s="230">
        <f>ROUND(I248*H248,2)</f>
        <v>0</v>
      </c>
      <c r="BL248" s="17" t="s">
        <v>150</v>
      </c>
      <c r="BM248" s="229" t="s">
        <v>389</v>
      </c>
    </row>
    <row r="249" spans="1:47" s="2" customFormat="1" ht="12">
      <c r="A249" s="38"/>
      <c r="B249" s="39"/>
      <c r="C249" s="40"/>
      <c r="D249" s="231" t="s">
        <v>152</v>
      </c>
      <c r="E249" s="40"/>
      <c r="F249" s="232" t="s">
        <v>388</v>
      </c>
      <c r="G249" s="40"/>
      <c r="H249" s="40"/>
      <c r="I249" s="136"/>
      <c r="J249" s="40"/>
      <c r="K249" s="40"/>
      <c r="L249" s="44"/>
      <c r="M249" s="233"/>
      <c r="N249" s="234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152</v>
      </c>
      <c r="AU249" s="17" t="s">
        <v>81</v>
      </c>
    </row>
    <row r="250" spans="1:65" s="2" customFormat="1" ht="16.5" customHeight="1">
      <c r="A250" s="38"/>
      <c r="B250" s="39"/>
      <c r="C250" s="218" t="s">
        <v>390</v>
      </c>
      <c r="D250" s="218" t="s">
        <v>145</v>
      </c>
      <c r="E250" s="219" t="s">
        <v>391</v>
      </c>
      <c r="F250" s="220" t="s">
        <v>392</v>
      </c>
      <c r="G250" s="221" t="s">
        <v>148</v>
      </c>
      <c r="H250" s="222">
        <v>29.56</v>
      </c>
      <c r="I250" s="223"/>
      <c r="J250" s="224">
        <f>ROUND(I250*H250,2)</f>
        <v>0</v>
      </c>
      <c r="K250" s="220" t="s">
        <v>19</v>
      </c>
      <c r="L250" s="44"/>
      <c r="M250" s="225" t="s">
        <v>19</v>
      </c>
      <c r="N250" s="226" t="s">
        <v>42</v>
      </c>
      <c r="O250" s="84"/>
      <c r="P250" s="227">
        <f>O250*H250</f>
        <v>0</v>
      </c>
      <c r="Q250" s="227">
        <v>0.02363</v>
      </c>
      <c r="R250" s="227">
        <f>Q250*H250</f>
        <v>0.6985028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150</v>
      </c>
      <c r="AT250" s="229" t="s">
        <v>145</v>
      </c>
      <c r="AU250" s="229" t="s">
        <v>81</v>
      </c>
      <c r="AY250" s="17" t="s">
        <v>143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79</v>
      </c>
      <c r="BK250" s="230">
        <f>ROUND(I250*H250,2)</f>
        <v>0</v>
      </c>
      <c r="BL250" s="17" t="s">
        <v>150</v>
      </c>
      <c r="BM250" s="229" t="s">
        <v>393</v>
      </c>
    </row>
    <row r="251" spans="1:47" s="2" customFormat="1" ht="12">
      <c r="A251" s="38"/>
      <c r="B251" s="39"/>
      <c r="C251" s="40"/>
      <c r="D251" s="231" t="s">
        <v>152</v>
      </c>
      <c r="E251" s="40"/>
      <c r="F251" s="232" t="s">
        <v>392</v>
      </c>
      <c r="G251" s="40"/>
      <c r="H251" s="40"/>
      <c r="I251" s="136"/>
      <c r="J251" s="40"/>
      <c r="K251" s="40"/>
      <c r="L251" s="44"/>
      <c r="M251" s="233"/>
      <c r="N251" s="234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152</v>
      </c>
      <c r="AU251" s="17" t="s">
        <v>81</v>
      </c>
    </row>
    <row r="252" spans="1:51" s="13" customFormat="1" ht="12">
      <c r="A252" s="13"/>
      <c r="B252" s="235"/>
      <c r="C252" s="236"/>
      <c r="D252" s="231" t="s">
        <v>154</v>
      </c>
      <c r="E252" s="237" t="s">
        <v>19</v>
      </c>
      <c r="F252" s="238" t="s">
        <v>394</v>
      </c>
      <c r="G252" s="236"/>
      <c r="H252" s="239">
        <v>29.56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154</v>
      </c>
      <c r="AU252" s="245" t="s">
        <v>81</v>
      </c>
      <c r="AV252" s="13" t="s">
        <v>81</v>
      </c>
      <c r="AW252" s="13" t="s">
        <v>33</v>
      </c>
      <c r="AX252" s="13" t="s">
        <v>79</v>
      </c>
      <c r="AY252" s="245" t="s">
        <v>143</v>
      </c>
    </row>
    <row r="253" spans="1:65" s="2" customFormat="1" ht="16.5" customHeight="1">
      <c r="A253" s="38"/>
      <c r="B253" s="39"/>
      <c r="C253" s="218" t="s">
        <v>395</v>
      </c>
      <c r="D253" s="218" t="s">
        <v>145</v>
      </c>
      <c r="E253" s="219" t="s">
        <v>396</v>
      </c>
      <c r="F253" s="220" t="s">
        <v>397</v>
      </c>
      <c r="G253" s="221" t="s">
        <v>148</v>
      </c>
      <c r="H253" s="222">
        <v>0.75</v>
      </c>
      <c r="I253" s="223"/>
      <c r="J253" s="224">
        <f>ROUND(I253*H253,2)</f>
        <v>0</v>
      </c>
      <c r="K253" s="220" t="s">
        <v>149</v>
      </c>
      <c r="L253" s="44"/>
      <c r="M253" s="225" t="s">
        <v>19</v>
      </c>
      <c r="N253" s="226" t="s">
        <v>42</v>
      </c>
      <c r="O253" s="84"/>
      <c r="P253" s="227">
        <f>O253*H253</f>
        <v>0</v>
      </c>
      <c r="Q253" s="227">
        <v>0.00368</v>
      </c>
      <c r="R253" s="227">
        <f>Q253*H253</f>
        <v>0.0027600000000000003</v>
      </c>
      <c r="S253" s="227">
        <v>0</v>
      </c>
      <c r="T253" s="22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150</v>
      </c>
      <c r="AT253" s="229" t="s">
        <v>145</v>
      </c>
      <c r="AU253" s="229" t="s">
        <v>81</v>
      </c>
      <c r="AY253" s="17" t="s">
        <v>143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7" t="s">
        <v>79</v>
      </c>
      <c r="BK253" s="230">
        <f>ROUND(I253*H253,2)</f>
        <v>0</v>
      </c>
      <c r="BL253" s="17" t="s">
        <v>150</v>
      </c>
      <c r="BM253" s="229" t="s">
        <v>398</v>
      </c>
    </row>
    <row r="254" spans="1:47" s="2" customFormat="1" ht="12">
      <c r="A254" s="38"/>
      <c r="B254" s="39"/>
      <c r="C254" s="40"/>
      <c r="D254" s="231" t="s">
        <v>152</v>
      </c>
      <c r="E254" s="40"/>
      <c r="F254" s="232" t="s">
        <v>399</v>
      </c>
      <c r="G254" s="40"/>
      <c r="H254" s="40"/>
      <c r="I254" s="136"/>
      <c r="J254" s="40"/>
      <c r="K254" s="40"/>
      <c r="L254" s="44"/>
      <c r="M254" s="233"/>
      <c r="N254" s="234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152</v>
      </c>
      <c r="AU254" s="17" t="s">
        <v>81</v>
      </c>
    </row>
    <row r="255" spans="1:51" s="13" customFormat="1" ht="12">
      <c r="A255" s="13"/>
      <c r="B255" s="235"/>
      <c r="C255" s="236"/>
      <c r="D255" s="231" t="s">
        <v>154</v>
      </c>
      <c r="E255" s="237" t="s">
        <v>19</v>
      </c>
      <c r="F255" s="238" t="s">
        <v>400</v>
      </c>
      <c r="G255" s="236"/>
      <c r="H255" s="239">
        <v>0.75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5" t="s">
        <v>154</v>
      </c>
      <c r="AU255" s="245" t="s">
        <v>81</v>
      </c>
      <c r="AV255" s="13" t="s">
        <v>81</v>
      </c>
      <c r="AW255" s="13" t="s">
        <v>33</v>
      </c>
      <c r="AX255" s="13" t="s">
        <v>79</v>
      </c>
      <c r="AY255" s="245" t="s">
        <v>143</v>
      </c>
    </row>
    <row r="256" spans="1:65" s="2" customFormat="1" ht="16.5" customHeight="1">
      <c r="A256" s="38"/>
      <c r="B256" s="39"/>
      <c r="C256" s="218" t="s">
        <v>401</v>
      </c>
      <c r="D256" s="218" t="s">
        <v>145</v>
      </c>
      <c r="E256" s="219" t="s">
        <v>402</v>
      </c>
      <c r="F256" s="220" t="s">
        <v>403</v>
      </c>
      <c r="G256" s="221" t="s">
        <v>148</v>
      </c>
      <c r="H256" s="222">
        <v>553.9</v>
      </c>
      <c r="I256" s="223"/>
      <c r="J256" s="224">
        <f>ROUND(I256*H256,2)</f>
        <v>0</v>
      </c>
      <c r="K256" s="220" t="s">
        <v>149</v>
      </c>
      <c r="L256" s="44"/>
      <c r="M256" s="225" t="s">
        <v>19</v>
      </c>
      <c r="N256" s="226" t="s">
        <v>42</v>
      </c>
      <c r="O256" s="84"/>
      <c r="P256" s="227">
        <f>O256*H256</f>
        <v>0</v>
      </c>
      <c r="Q256" s="227">
        <v>0.00268</v>
      </c>
      <c r="R256" s="227">
        <f>Q256*H256</f>
        <v>1.4844519999999999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150</v>
      </c>
      <c r="AT256" s="229" t="s">
        <v>145</v>
      </c>
      <c r="AU256" s="229" t="s">
        <v>81</v>
      </c>
      <c r="AY256" s="17" t="s">
        <v>143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79</v>
      </c>
      <c r="BK256" s="230">
        <f>ROUND(I256*H256,2)</f>
        <v>0</v>
      </c>
      <c r="BL256" s="17" t="s">
        <v>150</v>
      </c>
      <c r="BM256" s="229" t="s">
        <v>404</v>
      </c>
    </row>
    <row r="257" spans="1:47" s="2" customFormat="1" ht="12">
      <c r="A257" s="38"/>
      <c r="B257" s="39"/>
      <c r="C257" s="40"/>
      <c r="D257" s="231" t="s">
        <v>152</v>
      </c>
      <c r="E257" s="40"/>
      <c r="F257" s="232" t="s">
        <v>403</v>
      </c>
      <c r="G257" s="40"/>
      <c r="H257" s="40"/>
      <c r="I257" s="136"/>
      <c r="J257" s="40"/>
      <c r="K257" s="40"/>
      <c r="L257" s="44"/>
      <c r="M257" s="233"/>
      <c r="N257" s="234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152</v>
      </c>
      <c r="AU257" s="17" t="s">
        <v>81</v>
      </c>
    </row>
    <row r="258" spans="1:51" s="13" customFormat="1" ht="12">
      <c r="A258" s="13"/>
      <c r="B258" s="235"/>
      <c r="C258" s="236"/>
      <c r="D258" s="231" t="s">
        <v>154</v>
      </c>
      <c r="E258" s="237" t="s">
        <v>19</v>
      </c>
      <c r="F258" s="238" t="s">
        <v>405</v>
      </c>
      <c r="G258" s="236"/>
      <c r="H258" s="239">
        <v>553.9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154</v>
      </c>
      <c r="AU258" s="245" t="s">
        <v>81</v>
      </c>
      <c r="AV258" s="13" t="s">
        <v>81</v>
      </c>
      <c r="AW258" s="13" t="s">
        <v>33</v>
      </c>
      <c r="AX258" s="13" t="s">
        <v>79</v>
      </c>
      <c r="AY258" s="245" t="s">
        <v>143</v>
      </c>
    </row>
    <row r="259" spans="1:65" s="2" customFormat="1" ht="16.5" customHeight="1">
      <c r="A259" s="38"/>
      <c r="B259" s="39"/>
      <c r="C259" s="218" t="s">
        <v>406</v>
      </c>
      <c r="D259" s="218" t="s">
        <v>145</v>
      </c>
      <c r="E259" s="219" t="s">
        <v>407</v>
      </c>
      <c r="F259" s="220" t="s">
        <v>408</v>
      </c>
      <c r="G259" s="221" t="s">
        <v>330</v>
      </c>
      <c r="H259" s="222">
        <v>119.72</v>
      </c>
      <c r="I259" s="223"/>
      <c r="J259" s="224">
        <f>ROUND(I259*H259,2)</f>
        <v>0</v>
      </c>
      <c r="K259" s="220" t="s">
        <v>19</v>
      </c>
      <c r="L259" s="44"/>
      <c r="M259" s="225" t="s">
        <v>19</v>
      </c>
      <c r="N259" s="226" t="s">
        <v>42</v>
      </c>
      <c r="O259" s="84"/>
      <c r="P259" s="227">
        <f>O259*H259</f>
        <v>0</v>
      </c>
      <c r="Q259" s="227">
        <v>0.0005</v>
      </c>
      <c r="R259" s="227">
        <f>Q259*H259</f>
        <v>0.059860000000000003</v>
      </c>
      <c r="S259" s="227">
        <v>0</v>
      </c>
      <c r="T259" s="22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9" t="s">
        <v>150</v>
      </c>
      <c r="AT259" s="229" t="s">
        <v>145</v>
      </c>
      <c r="AU259" s="229" t="s">
        <v>81</v>
      </c>
      <c r="AY259" s="17" t="s">
        <v>143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7" t="s">
        <v>79</v>
      </c>
      <c r="BK259" s="230">
        <f>ROUND(I259*H259,2)</f>
        <v>0</v>
      </c>
      <c r="BL259" s="17" t="s">
        <v>150</v>
      </c>
      <c r="BM259" s="229" t="s">
        <v>409</v>
      </c>
    </row>
    <row r="260" spans="1:47" s="2" customFormat="1" ht="12">
      <c r="A260" s="38"/>
      <c r="B260" s="39"/>
      <c r="C260" s="40"/>
      <c r="D260" s="231" t="s">
        <v>152</v>
      </c>
      <c r="E260" s="40"/>
      <c r="F260" s="232" t="s">
        <v>410</v>
      </c>
      <c r="G260" s="40"/>
      <c r="H260" s="40"/>
      <c r="I260" s="136"/>
      <c r="J260" s="40"/>
      <c r="K260" s="40"/>
      <c r="L260" s="44"/>
      <c r="M260" s="233"/>
      <c r="N260" s="234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152</v>
      </c>
      <c r="AU260" s="17" t="s">
        <v>81</v>
      </c>
    </row>
    <row r="261" spans="1:51" s="13" customFormat="1" ht="12">
      <c r="A261" s="13"/>
      <c r="B261" s="235"/>
      <c r="C261" s="236"/>
      <c r="D261" s="231" t="s">
        <v>154</v>
      </c>
      <c r="E261" s="237" t="s">
        <v>19</v>
      </c>
      <c r="F261" s="238" t="s">
        <v>411</v>
      </c>
      <c r="G261" s="236"/>
      <c r="H261" s="239">
        <v>52.7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154</v>
      </c>
      <c r="AU261" s="245" t="s">
        <v>81</v>
      </c>
      <c r="AV261" s="13" t="s">
        <v>81</v>
      </c>
      <c r="AW261" s="13" t="s">
        <v>33</v>
      </c>
      <c r="AX261" s="13" t="s">
        <v>71</v>
      </c>
      <c r="AY261" s="245" t="s">
        <v>143</v>
      </c>
    </row>
    <row r="262" spans="1:51" s="13" customFormat="1" ht="12">
      <c r="A262" s="13"/>
      <c r="B262" s="235"/>
      <c r="C262" s="236"/>
      <c r="D262" s="231" t="s">
        <v>154</v>
      </c>
      <c r="E262" s="237" t="s">
        <v>19</v>
      </c>
      <c r="F262" s="238" t="s">
        <v>412</v>
      </c>
      <c r="G262" s="236"/>
      <c r="H262" s="239">
        <v>31.16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154</v>
      </c>
      <c r="AU262" s="245" t="s">
        <v>81</v>
      </c>
      <c r="AV262" s="13" t="s">
        <v>81</v>
      </c>
      <c r="AW262" s="13" t="s">
        <v>33</v>
      </c>
      <c r="AX262" s="13" t="s">
        <v>71</v>
      </c>
      <c r="AY262" s="245" t="s">
        <v>143</v>
      </c>
    </row>
    <row r="263" spans="1:51" s="13" customFormat="1" ht="12">
      <c r="A263" s="13"/>
      <c r="B263" s="235"/>
      <c r="C263" s="236"/>
      <c r="D263" s="231" t="s">
        <v>154</v>
      </c>
      <c r="E263" s="237" t="s">
        <v>19</v>
      </c>
      <c r="F263" s="238" t="s">
        <v>413</v>
      </c>
      <c r="G263" s="236"/>
      <c r="H263" s="239">
        <v>4.7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154</v>
      </c>
      <c r="AU263" s="245" t="s">
        <v>81</v>
      </c>
      <c r="AV263" s="13" t="s">
        <v>81</v>
      </c>
      <c r="AW263" s="13" t="s">
        <v>33</v>
      </c>
      <c r="AX263" s="13" t="s">
        <v>71</v>
      </c>
      <c r="AY263" s="245" t="s">
        <v>143</v>
      </c>
    </row>
    <row r="264" spans="1:51" s="13" customFormat="1" ht="12">
      <c r="A264" s="13"/>
      <c r="B264" s="235"/>
      <c r="C264" s="236"/>
      <c r="D264" s="231" t="s">
        <v>154</v>
      </c>
      <c r="E264" s="237" t="s">
        <v>19</v>
      </c>
      <c r="F264" s="238" t="s">
        <v>412</v>
      </c>
      <c r="G264" s="236"/>
      <c r="H264" s="239">
        <v>31.16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5" t="s">
        <v>154</v>
      </c>
      <c r="AU264" s="245" t="s">
        <v>81</v>
      </c>
      <c r="AV264" s="13" t="s">
        <v>81</v>
      </c>
      <c r="AW264" s="13" t="s">
        <v>33</v>
      </c>
      <c r="AX264" s="13" t="s">
        <v>71</v>
      </c>
      <c r="AY264" s="245" t="s">
        <v>143</v>
      </c>
    </row>
    <row r="265" spans="1:51" s="14" customFormat="1" ht="12">
      <c r="A265" s="14"/>
      <c r="B265" s="256"/>
      <c r="C265" s="257"/>
      <c r="D265" s="231" t="s">
        <v>154</v>
      </c>
      <c r="E265" s="258" t="s">
        <v>19</v>
      </c>
      <c r="F265" s="259" t="s">
        <v>227</v>
      </c>
      <c r="G265" s="257"/>
      <c r="H265" s="260">
        <v>119.72</v>
      </c>
      <c r="I265" s="261"/>
      <c r="J265" s="257"/>
      <c r="K265" s="257"/>
      <c r="L265" s="262"/>
      <c r="M265" s="263"/>
      <c r="N265" s="264"/>
      <c r="O265" s="264"/>
      <c r="P265" s="264"/>
      <c r="Q265" s="264"/>
      <c r="R265" s="264"/>
      <c r="S265" s="264"/>
      <c r="T265" s="26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6" t="s">
        <v>154</v>
      </c>
      <c r="AU265" s="266" t="s">
        <v>81</v>
      </c>
      <c r="AV265" s="14" t="s">
        <v>150</v>
      </c>
      <c r="AW265" s="14" t="s">
        <v>33</v>
      </c>
      <c r="AX265" s="14" t="s">
        <v>79</v>
      </c>
      <c r="AY265" s="266" t="s">
        <v>143</v>
      </c>
    </row>
    <row r="266" spans="1:65" s="2" customFormat="1" ht="16.5" customHeight="1">
      <c r="A266" s="38"/>
      <c r="B266" s="39"/>
      <c r="C266" s="246" t="s">
        <v>414</v>
      </c>
      <c r="D266" s="246" t="s">
        <v>199</v>
      </c>
      <c r="E266" s="247" t="s">
        <v>415</v>
      </c>
      <c r="F266" s="248" t="s">
        <v>416</v>
      </c>
      <c r="G266" s="249" t="s">
        <v>148</v>
      </c>
      <c r="H266" s="250">
        <v>58.2</v>
      </c>
      <c r="I266" s="251"/>
      <c r="J266" s="252">
        <f>ROUND(I266*H266,2)</f>
        <v>0</v>
      </c>
      <c r="K266" s="248" t="s">
        <v>19</v>
      </c>
      <c r="L266" s="253"/>
      <c r="M266" s="254" t="s">
        <v>19</v>
      </c>
      <c r="N266" s="255" t="s">
        <v>42</v>
      </c>
      <c r="O266" s="84"/>
      <c r="P266" s="227">
        <f>O266*H266</f>
        <v>0</v>
      </c>
      <c r="Q266" s="227">
        <v>0.0001</v>
      </c>
      <c r="R266" s="227">
        <f>Q266*H266</f>
        <v>0.0058200000000000005</v>
      </c>
      <c r="S266" s="227">
        <v>0</v>
      </c>
      <c r="T266" s="228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9" t="s">
        <v>187</v>
      </c>
      <c r="AT266" s="229" t="s">
        <v>199</v>
      </c>
      <c r="AU266" s="229" t="s">
        <v>81</v>
      </c>
      <c r="AY266" s="17" t="s">
        <v>143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7" t="s">
        <v>79</v>
      </c>
      <c r="BK266" s="230">
        <f>ROUND(I266*H266,2)</f>
        <v>0</v>
      </c>
      <c r="BL266" s="17" t="s">
        <v>150</v>
      </c>
      <c r="BM266" s="229" t="s">
        <v>417</v>
      </c>
    </row>
    <row r="267" spans="1:47" s="2" customFormat="1" ht="12">
      <c r="A267" s="38"/>
      <c r="B267" s="39"/>
      <c r="C267" s="40"/>
      <c r="D267" s="231" t="s">
        <v>152</v>
      </c>
      <c r="E267" s="40"/>
      <c r="F267" s="232" t="s">
        <v>416</v>
      </c>
      <c r="G267" s="40"/>
      <c r="H267" s="40"/>
      <c r="I267" s="136"/>
      <c r="J267" s="40"/>
      <c r="K267" s="40"/>
      <c r="L267" s="44"/>
      <c r="M267" s="233"/>
      <c r="N267" s="234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152</v>
      </c>
      <c r="AU267" s="17" t="s">
        <v>81</v>
      </c>
    </row>
    <row r="268" spans="1:51" s="13" customFormat="1" ht="12">
      <c r="A268" s="13"/>
      <c r="B268" s="235"/>
      <c r="C268" s="236"/>
      <c r="D268" s="231" t="s">
        <v>154</v>
      </c>
      <c r="E268" s="237" t="s">
        <v>19</v>
      </c>
      <c r="F268" s="238" t="s">
        <v>418</v>
      </c>
      <c r="G268" s="236"/>
      <c r="H268" s="239">
        <v>58.2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154</v>
      </c>
      <c r="AU268" s="245" t="s">
        <v>81</v>
      </c>
      <c r="AV268" s="13" t="s">
        <v>81</v>
      </c>
      <c r="AW268" s="13" t="s">
        <v>33</v>
      </c>
      <c r="AX268" s="13" t="s">
        <v>79</v>
      </c>
      <c r="AY268" s="245" t="s">
        <v>143</v>
      </c>
    </row>
    <row r="269" spans="1:65" s="2" customFormat="1" ht="16.5" customHeight="1">
      <c r="A269" s="38"/>
      <c r="B269" s="39"/>
      <c r="C269" s="218" t="s">
        <v>419</v>
      </c>
      <c r="D269" s="218" t="s">
        <v>145</v>
      </c>
      <c r="E269" s="219" t="s">
        <v>420</v>
      </c>
      <c r="F269" s="220" t="s">
        <v>421</v>
      </c>
      <c r="G269" s="221" t="s">
        <v>148</v>
      </c>
      <c r="H269" s="222">
        <v>4.384</v>
      </c>
      <c r="I269" s="223"/>
      <c r="J269" s="224">
        <f>ROUND(I269*H269,2)</f>
        <v>0</v>
      </c>
      <c r="K269" s="220" t="s">
        <v>149</v>
      </c>
      <c r="L269" s="44"/>
      <c r="M269" s="225" t="s">
        <v>19</v>
      </c>
      <c r="N269" s="226" t="s">
        <v>42</v>
      </c>
      <c r="O269" s="84"/>
      <c r="P269" s="227">
        <f>O269*H269</f>
        <v>0</v>
      </c>
      <c r="Q269" s="227">
        <v>0.00446</v>
      </c>
      <c r="R269" s="227">
        <f>Q269*H269</f>
        <v>0.019552640000000003</v>
      </c>
      <c r="S269" s="227">
        <v>0</v>
      </c>
      <c r="T269" s="22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9" t="s">
        <v>150</v>
      </c>
      <c r="AT269" s="229" t="s">
        <v>145</v>
      </c>
      <c r="AU269" s="229" t="s">
        <v>81</v>
      </c>
      <c r="AY269" s="17" t="s">
        <v>143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17" t="s">
        <v>79</v>
      </c>
      <c r="BK269" s="230">
        <f>ROUND(I269*H269,2)</f>
        <v>0</v>
      </c>
      <c r="BL269" s="17" t="s">
        <v>150</v>
      </c>
      <c r="BM269" s="229" t="s">
        <v>422</v>
      </c>
    </row>
    <row r="270" spans="1:47" s="2" customFormat="1" ht="12">
      <c r="A270" s="38"/>
      <c r="B270" s="39"/>
      <c r="C270" s="40"/>
      <c r="D270" s="231" t="s">
        <v>152</v>
      </c>
      <c r="E270" s="40"/>
      <c r="F270" s="232" t="s">
        <v>423</v>
      </c>
      <c r="G270" s="40"/>
      <c r="H270" s="40"/>
      <c r="I270" s="136"/>
      <c r="J270" s="40"/>
      <c r="K270" s="40"/>
      <c r="L270" s="44"/>
      <c r="M270" s="233"/>
      <c r="N270" s="234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152</v>
      </c>
      <c r="AU270" s="17" t="s">
        <v>81</v>
      </c>
    </row>
    <row r="271" spans="1:51" s="13" customFormat="1" ht="12">
      <c r="A271" s="13"/>
      <c r="B271" s="235"/>
      <c r="C271" s="236"/>
      <c r="D271" s="231" t="s">
        <v>154</v>
      </c>
      <c r="E271" s="237" t="s">
        <v>19</v>
      </c>
      <c r="F271" s="238" t="s">
        <v>424</v>
      </c>
      <c r="G271" s="236"/>
      <c r="H271" s="239">
        <v>4.384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154</v>
      </c>
      <c r="AU271" s="245" t="s">
        <v>81</v>
      </c>
      <c r="AV271" s="13" t="s">
        <v>81</v>
      </c>
      <c r="AW271" s="13" t="s">
        <v>33</v>
      </c>
      <c r="AX271" s="13" t="s">
        <v>79</v>
      </c>
      <c r="AY271" s="245" t="s">
        <v>143</v>
      </c>
    </row>
    <row r="272" spans="1:65" s="2" customFormat="1" ht="16.5" customHeight="1">
      <c r="A272" s="38"/>
      <c r="B272" s="39"/>
      <c r="C272" s="218" t="s">
        <v>425</v>
      </c>
      <c r="D272" s="218" t="s">
        <v>145</v>
      </c>
      <c r="E272" s="219" t="s">
        <v>426</v>
      </c>
      <c r="F272" s="220" t="s">
        <v>427</v>
      </c>
      <c r="G272" s="221" t="s">
        <v>148</v>
      </c>
      <c r="H272" s="222">
        <v>84</v>
      </c>
      <c r="I272" s="223"/>
      <c r="J272" s="224">
        <f>ROUND(I272*H272,2)</f>
        <v>0</v>
      </c>
      <c r="K272" s="220" t="s">
        <v>149</v>
      </c>
      <c r="L272" s="44"/>
      <c r="M272" s="225" t="s">
        <v>19</v>
      </c>
      <c r="N272" s="226" t="s">
        <v>42</v>
      </c>
      <c r="O272" s="84"/>
      <c r="P272" s="227">
        <f>O272*H272</f>
        <v>0</v>
      </c>
      <c r="Q272" s="227">
        <v>0</v>
      </c>
      <c r="R272" s="227">
        <f>Q272*H272</f>
        <v>0</v>
      </c>
      <c r="S272" s="227">
        <v>0</v>
      </c>
      <c r="T272" s="22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9" t="s">
        <v>150</v>
      </c>
      <c r="AT272" s="229" t="s">
        <v>145</v>
      </c>
      <c r="AU272" s="229" t="s">
        <v>81</v>
      </c>
      <c r="AY272" s="17" t="s">
        <v>143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7" t="s">
        <v>79</v>
      </c>
      <c r="BK272" s="230">
        <f>ROUND(I272*H272,2)</f>
        <v>0</v>
      </c>
      <c r="BL272" s="17" t="s">
        <v>150</v>
      </c>
      <c r="BM272" s="229" t="s">
        <v>428</v>
      </c>
    </row>
    <row r="273" spans="1:47" s="2" customFormat="1" ht="12">
      <c r="A273" s="38"/>
      <c r="B273" s="39"/>
      <c r="C273" s="40"/>
      <c r="D273" s="231" t="s">
        <v>152</v>
      </c>
      <c r="E273" s="40"/>
      <c r="F273" s="232" t="s">
        <v>427</v>
      </c>
      <c r="G273" s="40"/>
      <c r="H273" s="40"/>
      <c r="I273" s="136"/>
      <c r="J273" s="40"/>
      <c r="K273" s="40"/>
      <c r="L273" s="44"/>
      <c r="M273" s="233"/>
      <c r="N273" s="234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152</v>
      </c>
      <c r="AU273" s="17" t="s">
        <v>81</v>
      </c>
    </row>
    <row r="274" spans="1:65" s="2" customFormat="1" ht="16.5" customHeight="1">
      <c r="A274" s="38"/>
      <c r="B274" s="39"/>
      <c r="C274" s="218" t="s">
        <v>429</v>
      </c>
      <c r="D274" s="218" t="s">
        <v>145</v>
      </c>
      <c r="E274" s="219" t="s">
        <v>430</v>
      </c>
      <c r="F274" s="220" t="s">
        <v>431</v>
      </c>
      <c r="G274" s="221" t="s">
        <v>148</v>
      </c>
      <c r="H274" s="222">
        <v>120</v>
      </c>
      <c r="I274" s="223"/>
      <c r="J274" s="224">
        <f>ROUND(I274*H274,2)</f>
        <v>0</v>
      </c>
      <c r="K274" s="220" t="s">
        <v>149</v>
      </c>
      <c r="L274" s="44"/>
      <c r="M274" s="225" t="s">
        <v>19</v>
      </c>
      <c r="N274" s="226" t="s">
        <v>42</v>
      </c>
      <c r="O274" s="84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150</v>
      </c>
      <c r="AT274" s="229" t="s">
        <v>145</v>
      </c>
      <c r="AU274" s="229" t="s">
        <v>81</v>
      </c>
      <c r="AY274" s="17" t="s">
        <v>143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79</v>
      </c>
      <c r="BK274" s="230">
        <f>ROUND(I274*H274,2)</f>
        <v>0</v>
      </c>
      <c r="BL274" s="17" t="s">
        <v>150</v>
      </c>
      <c r="BM274" s="229" t="s">
        <v>432</v>
      </c>
    </row>
    <row r="275" spans="1:47" s="2" customFormat="1" ht="12">
      <c r="A275" s="38"/>
      <c r="B275" s="39"/>
      <c r="C275" s="40"/>
      <c r="D275" s="231" t="s">
        <v>152</v>
      </c>
      <c r="E275" s="40"/>
      <c r="F275" s="232" t="s">
        <v>433</v>
      </c>
      <c r="G275" s="40"/>
      <c r="H275" s="40"/>
      <c r="I275" s="136"/>
      <c r="J275" s="40"/>
      <c r="K275" s="40"/>
      <c r="L275" s="44"/>
      <c r="M275" s="233"/>
      <c r="N275" s="234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152</v>
      </c>
      <c r="AU275" s="17" t="s">
        <v>81</v>
      </c>
    </row>
    <row r="276" spans="1:65" s="2" customFormat="1" ht="16.5" customHeight="1">
      <c r="A276" s="38"/>
      <c r="B276" s="39"/>
      <c r="C276" s="218" t="s">
        <v>434</v>
      </c>
      <c r="D276" s="218" t="s">
        <v>145</v>
      </c>
      <c r="E276" s="219" t="s">
        <v>435</v>
      </c>
      <c r="F276" s="220" t="s">
        <v>436</v>
      </c>
      <c r="G276" s="221" t="s">
        <v>148</v>
      </c>
      <c r="H276" s="222">
        <v>90</v>
      </c>
      <c r="I276" s="223"/>
      <c r="J276" s="224">
        <f>ROUND(I276*H276,2)</f>
        <v>0</v>
      </c>
      <c r="K276" s="220" t="s">
        <v>19</v>
      </c>
      <c r="L276" s="44"/>
      <c r="M276" s="225" t="s">
        <v>19</v>
      </c>
      <c r="N276" s="226" t="s">
        <v>42</v>
      </c>
      <c r="O276" s="84"/>
      <c r="P276" s="227">
        <f>O276*H276</f>
        <v>0</v>
      </c>
      <c r="Q276" s="227">
        <v>0.024</v>
      </c>
      <c r="R276" s="227">
        <f>Q276*H276</f>
        <v>2.16</v>
      </c>
      <c r="S276" s="227">
        <v>0.024</v>
      </c>
      <c r="T276" s="228">
        <f>S276*H276</f>
        <v>2.16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150</v>
      </c>
      <c r="AT276" s="229" t="s">
        <v>145</v>
      </c>
      <c r="AU276" s="229" t="s">
        <v>81</v>
      </c>
      <c r="AY276" s="17" t="s">
        <v>143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79</v>
      </c>
      <c r="BK276" s="230">
        <f>ROUND(I276*H276,2)</f>
        <v>0</v>
      </c>
      <c r="BL276" s="17" t="s">
        <v>150</v>
      </c>
      <c r="BM276" s="229" t="s">
        <v>437</v>
      </c>
    </row>
    <row r="277" spans="1:47" s="2" customFormat="1" ht="12">
      <c r="A277" s="38"/>
      <c r="B277" s="39"/>
      <c r="C277" s="40"/>
      <c r="D277" s="231" t="s">
        <v>152</v>
      </c>
      <c r="E277" s="40"/>
      <c r="F277" s="232" t="s">
        <v>436</v>
      </c>
      <c r="G277" s="40"/>
      <c r="H277" s="40"/>
      <c r="I277" s="136"/>
      <c r="J277" s="40"/>
      <c r="K277" s="40"/>
      <c r="L277" s="44"/>
      <c r="M277" s="233"/>
      <c r="N277" s="234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152</v>
      </c>
      <c r="AU277" s="17" t="s">
        <v>81</v>
      </c>
    </row>
    <row r="278" spans="1:51" s="13" customFormat="1" ht="12">
      <c r="A278" s="13"/>
      <c r="B278" s="235"/>
      <c r="C278" s="236"/>
      <c r="D278" s="231" t="s">
        <v>154</v>
      </c>
      <c r="E278" s="237" t="s">
        <v>19</v>
      </c>
      <c r="F278" s="238" t="s">
        <v>438</v>
      </c>
      <c r="G278" s="236"/>
      <c r="H278" s="239">
        <v>90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154</v>
      </c>
      <c r="AU278" s="245" t="s">
        <v>81</v>
      </c>
      <c r="AV278" s="13" t="s">
        <v>81</v>
      </c>
      <c r="AW278" s="13" t="s">
        <v>33</v>
      </c>
      <c r="AX278" s="13" t="s">
        <v>79</v>
      </c>
      <c r="AY278" s="245" t="s">
        <v>143</v>
      </c>
    </row>
    <row r="279" spans="1:65" s="2" customFormat="1" ht="16.5" customHeight="1">
      <c r="A279" s="38"/>
      <c r="B279" s="39"/>
      <c r="C279" s="218" t="s">
        <v>439</v>
      </c>
      <c r="D279" s="218" t="s">
        <v>145</v>
      </c>
      <c r="E279" s="219" t="s">
        <v>440</v>
      </c>
      <c r="F279" s="220" t="s">
        <v>441</v>
      </c>
      <c r="G279" s="221" t="s">
        <v>207</v>
      </c>
      <c r="H279" s="222">
        <v>3</v>
      </c>
      <c r="I279" s="223"/>
      <c r="J279" s="224">
        <f>ROUND(I279*H279,2)</f>
        <v>0</v>
      </c>
      <c r="K279" s="220" t="s">
        <v>19</v>
      </c>
      <c r="L279" s="44"/>
      <c r="M279" s="225" t="s">
        <v>19</v>
      </c>
      <c r="N279" s="226" t="s">
        <v>42</v>
      </c>
      <c r="O279" s="84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9" t="s">
        <v>150</v>
      </c>
      <c r="AT279" s="229" t="s">
        <v>145</v>
      </c>
      <c r="AU279" s="229" t="s">
        <v>81</v>
      </c>
      <c r="AY279" s="17" t="s">
        <v>143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7" t="s">
        <v>79</v>
      </c>
      <c r="BK279" s="230">
        <f>ROUND(I279*H279,2)</f>
        <v>0</v>
      </c>
      <c r="BL279" s="17" t="s">
        <v>150</v>
      </c>
      <c r="BM279" s="229" t="s">
        <v>442</v>
      </c>
    </row>
    <row r="280" spans="1:47" s="2" customFormat="1" ht="12">
      <c r="A280" s="38"/>
      <c r="B280" s="39"/>
      <c r="C280" s="40"/>
      <c r="D280" s="231" t="s">
        <v>152</v>
      </c>
      <c r="E280" s="40"/>
      <c r="F280" s="232" t="s">
        <v>441</v>
      </c>
      <c r="G280" s="40"/>
      <c r="H280" s="40"/>
      <c r="I280" s="136"/>
      <c r="J280" s="40"/>
      <c r="K280" s="40"/>
      <c r="L280" s="44"/>
      <c r="M280" s="233"/>
      <c r="N280" s="234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152</v>
      </c>
      <c r="AU280" s="17" t="s">
        <v>81</v>
      </c>
    </row>
    <row r="281" spans="1:65" s="2" customFormat="1" ht="16.5" customHeight="1">
      <c r="A281" s="38"/>
      <c r="B281" s="39"/>
      <c r="C281" s="218" t="s">
        <v>443</v>
      </c>
      <c r="D281" s="218" t="s">
        <v>145</v>
      </c>
      <c r="E281" s="219" t="s">
        <v>444</v>
      </c>
      <c r="F281" s="220" t="s">
        <v>445</v>
      </c>
      <c r="G281" s="221" t="s">
        <v>446</v>
      </c>
      <c r="H281" s="222">
        <v>150</v>
      </c>
      <c r="I281" s="223"/>
      <c r="J281" s="224">
        <f>ROUND(I281*H281,2)</f>
        <v>0</v>
      </c>
      <c r="K281" s="220" t="s">
        <v>19</v>
      </c>
      <c r="L281" s="44"/>
      <c r="M281" s="225" t="s">
        <v>19</v>
      </c>
      <c r="N281" s="226" t="s">
        <v>42</v>
      </c>
      <c r="O281" s="84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9" t="s">
        <v>150</v>
      </c>
      <c r="AT281" s="229" t="s">
        <v>145</v>
      </c>
      <c r="AU281" s="229" t="s">
        <v>81</v>
      </c>
      <c r="AY281" s="17" t="s">
        <v>143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7" t="s">
        <v>79</v>
      </c>
      <c r="BK281" s="230">
        <f>ROUND(I281*H281,2)</f>
        <v>0</v>
      </c>
      <c r="BL281" s="17" t="s">
        <v>150</v>
      </c>
      <c r="BM281" s="229" t="s">
        <v>447</v>
      </c>
    </row>
    <row r="282" spans="1:47" s="2" customFormat="1" ht="12">
      <c r="A282" s="38"/>
      <c r="B282" s="39"/>
      <c r="C282" s="40"/>
      <c r="D282" s="231" t="s">
        <v>152</v>
      </c>
      <c r="E282" s="40"/>
      <c r="F282" s="232" t="s">
        <v>445</v>
      </c>
      <c r="G282" s="40"/>
      <c r="H282" s="40"/>
      <c r="I282" s="136"/>
      <c r="J282" s="40"/>
      <c r="K282" s="40"/>
      <c r="L282" s="44"/>
      <c r="M282" s="233"/>
      <c r="N282" s="234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152</v>
      </c>
      <c r="AU282" s="17" t="s">
        <v>81</v>
      </c>
    </row>
    <row r="283" spans="1:65" s="2" customFormat="1" ht="16.5" customHeight="1">
      <c r="A283" s="38"/>
      <c r="B283" s="39"/>
      <c r="C283" s="218" t="s">
        <v>448</v>
      </c>
      <c r="D283" s="218" t="s">
        <v>145</v>
      </c>
      <c r="E283" s="219" t="s">
        <v>449</v>
      </c>
      <c r="F283" s="220" t="s">
        <v>450</v>
      </c>
      <c r="G283" s="221" t="s">
        <v>207</v>
      </c>
      <c r="H283" s="222">
        <v>1</v>
      </c>
      <c r="I283" s="223"/>
      <c r="J283" s="224">
        <f>ROUND(I283*H283,2)</f>
        <v>0</v>
      </c>
      <c r="K283" s="220" t="s">
        <v>19</v>
      </c>
      <c r="L283" s="44"/>
      <c r="M283" s="225" t="s">
        <v>19</v>
      </c>
      <c r="N283" s="226" t="s">
        <v>42</v>
      </c>
      <c r="O283" s="84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9" t="s">
        <v>150</v>
      </c>
      <c r="AT283" s="229" t="s">
        <v>145</v>
      </c>
      <c r="AU283" s="229" t="s">
        <v>81</v>
      </c>
      <c r="AY283" s="17" t="s">
        <v>143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7" t="s">
        <v>79</v>
      </c>
      <c r="BK283" s="230">
        <f>ROUND(I283*H283,2)</f>
        <v>0</v>
      </c>
      <c r="BL283" s="17" t="s">
        <v>150</v>
      </c>
      <c r="BM283" s="229" t="s">
        <v>451</v>
      </c>
    </row>
    <row r="284" spans="1:47" s="2" customFormat="1" ht="12">
      <c r="A284" s="38"/>
      <c r="B284" s="39"/>
      <c r="C284" s="40"/>
      <c r="D284" s="231" t="s">
        <v>152</v>
      </c>
      <c r="E284" s="40"/>
      <c r="F284" s="232" t="s">
        <v>450</v>
      </c>
      <c r="G284" s="40"/>
      <c r="H284" s="40"/>
      <c r="I284" s="136"/>
      <c r="J284" s="40"/>
      <c r="K284" s="40"/>
      <c r="L284" s="44"/>
      <c r="M284" s="233"/>
      <c r="N284" s="234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152</v>
      </c>
      <c r="AU284" s="17" t="s">
        <v>81</v>
      </c>
    </row>
    <row r="285" spans="1:65" s="2" customFormat="1" ht="16.5" customHeight="1">
      <c r="A285" s="38"/>
      <c r="B285" s="39"/>
      <c r="C285" s="218" t="s">
        <v>452</v>
      </c>
      <c r="D285" s="218" t="s">
        <v>145</v>
      </c>
      <c r="E285" s="219" t="s">
        <v>453</v>
      </c>
      <c r="F285" s="220" t="s">
        <v>454</v>
      </c>
      <c r="G285" s="221" t="s">
        <v>148</v>
      </c>
      <c r="H285" s="222">
        <v>2.2</v>
      </c>
      <c r="I285" s="223"/>
      <c r="J285" s="224">
        <f>ROUND(I285*H285,2)</f>
        <v>0</v>
      </c>
      <c r="K285" s="220" t="s">
        <v>149</v>
      </c>
      <c r="L285" s="44"/>
      <c r="M285" s="225" t="s">
        <v>19</v>
      </c>
      <c r="N285" s="226" t="s">
        <v>42</v>
      </c>
      <c r="O285" s="84"/>
      <c r="P285" s="227">
        <f>O285*H285</f>
        <v>0</v>
      </c>
      <c r="Q285" s="227">
        <v>0.06702</v>
      </c>
      <c r="R285" s="227">
        <f>Q285*H285</f>
        <v>0.147444</v>
      </c>
      <c r="S285" s="227">
        <v>0</v>
      </c>
      <c r="T285" s="22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9" t="s">
        <v>150</v>
      </c>
      <c r="AT285" s="229" t="s">
        <v>145</v>
      </c>
      <c r="AU285" s="229" t="s">
        <v>81</v>
      </c>
      <c r="AY285" s="17" t="s">
        <v>143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7" t="s">
        <v>79</v>
      </c>
      <c r="BK285" s="230">
        <f>ROUND(I285*H285,2)</f>
        <v>0</v>
      </c>
      <c r="BL285" s="17" t="s">
        <v>150</v>
      </c>
      <c r="BM285" s="229" t="s">
        <v>455</v>
      </c>
    </row>
    <row r="286" spans="1:47" s="2" customFormat="1" ht="12">
      <c r="A286" s="38"/>
      <c r="B286" s="39"/>
      <c r="C286" s="40"/>
      <c r="D286" s="231" t="s">
        <v>152</v>
      </c>
      <c r="E286" s="40"/>
      <c r="F286" s="232" t="s">
        <v>454</v>
      </c>
      <c r="G286" s="40"/>
      <c r="H286" s="40"/>
      <c r="I286" s="136"/>
      <c r="J286" s="40"/>
      <c r="K286" s="40"/>
      <c r="L286" s="44"/>
      <c r="M286" s="233"/>
      <c r="N286" s="234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152</v>
      </c>
      <c r="AU286" s="17" t="s">
        <v>81</v>
      </c>
    </row>
    <row r="287" spans="1:51" s="13" customFormat="1" ht="12">
      <c r="A287" s="13"/>
      <c r="B287" s="235"/>
      <c r="C287" s="236"/>
      <c r="D287" s="231" t="s">
        <v>154</v>
      </c>
      <c r="E287" s="237" t="s">
        <v>19</v>
      </c>
      <c r="F287" s="238" t="s">
        <v>456</v>
      </c>
      <c r="G287" s="236"/>
      <c r="H287" s="239">
        <v>2.2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154</v>
      </c>
      <c r="AU287" s="245" t="s">
        <v>81</v>
      </c>
      <c r="AV287" s="13" t="s">
        <v>81</v>
      </c>
      <c r="AW287" s="13" t="s">
        <v>33</v>
      </c>
      <c r="AX287" s="13" t="s">
        <v>79</v>
      </c>
      <c r="AY287" s="245" t="s">
        <v>143</v>
      </c>
    </row>
    <row r="288" spans="1:65" s="2" customFormat="1" ht="16.5" customHeight="1">
      <c r="A288" s="38"/>
      <c r="B288" s="39"/>
      <c r="C288" s="218" t="s">
        <v>457</v>
      </c>
      <c r="D288" s="218" t="s">
        <v>145</v>
      </c>
      <c r="E288" s="219" t="s">
        <v>458</v>
      </c>
      <c r="F288" s="220" t="s">
        <v>459</v>
      </c>
      <c r="G288" s="221" t="s">
        <v>207</v>
      </c>
      <c r="H288" s="222">
        <v>9</v>
      </c>
      <c r="I288" s="223"/>
      <c r="J288" s="224">
        <f>ROUND(I288*H288,2)</f>
        <v>0</v>
      </c>
      <c r="K288" s="220" t="s">
        <v>149</v>
      </c>
      <c r="L288" s="44"/>
      <c r="M288" s="225" t="s">
        <v>19</v>
      </c>
      <c r="N288" s="226" t="s">
        <v>42</v>
      </c>
      <c r="O288" s="84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150</v>
      </c>
      <c r="AT288" s="229" t="s">
        <v>145</v>
      </c>
      <c r="AU288" s="229" t="s">
        <v>81</v>
      </c>
      <c r="AY288" s="17" t="s">
        <v>143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79</v>
      </c>
      <c r="BK288" s="230">
        <f>ROUND(I288*H288,2)</f>
        <v>0</v>
      </c>
      <c r="BL288" s="17" t="s">
        <v>150</v>
      </c>
      <c r="BM288" s="229" t="s">
        <v>460</v>
      </c>
    </row>
    <row r="289" spans="1:47" s="2" customFormat="1" ht="12">
      <c r="A289" s="38"/>
      <c r="B289" s="39"/>
      <c r="C289" s="40"/>
      <c r="D289" s="231" t="s">
        <v>152</v>
      </c>
      <c r="E289" s="40"/>
      <c r="F289" s="232" t="s">
        <v>459</v>
      </c>
      <c r="G289" s="40"/>
      <c r="H289" s="40"/>
      <c r="I289" s="136"/>
      <c r="J289" s="40"/>
      <c r="K289" s="40"/>
      <c r="L289" s="44"/>
      <c r="M289" s="233"/>
      <c r="N289" s="234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152</v>
      </c>
      <c r="AU289" s="17" t="s">
        <v>81</v>
      </c>
    </row>
    <row r="290" spans="1:65" s="2" customFormat="1" ht="16.5" customHeight="1">
      <c r="A290" s="38"/>
      <c r="B290" s="39"/>
      <c r="C290" s="246" t="s">
        <v>461</v>
      </c>
      <c r="D290" s="246" t="s">
        <v>199</v>
      </c>
      <c r="E290" s="247" t="s">
        <v>462</v>
      </c>
      <c r="F290" s="248" t="s">
        <v>463</v>
      </c>
      <c r="G290" s="249" t="s">
        <v>207</v>
      </c>
      <c r="H290" s="250">
        <v>8</v>
      </c>
      <c r="I290" s="251"/>
      <c r="J290" s="252">
        <f>ROUND(I290*H290,2)</f>
        <v>0</v>
      </c>
      <c r="K290" s="248" t="s">
        <v>149</v>
      </c>
      <c r="L290" s="253"/>
      <c r="M290" s="254" t="s">
        <v>19</v>
      </c>
      <c r="N290" s="255" t="s">
        <v>42</v>
      </c>
      <c r="O290" s="84"/>
      <c r="P290" s="227">
        <f>O290*H290</f>
        <v>0</v>
      </c>
      <c r="Q290" s="227">
        <v>0.00164</v>
      </c>
      <c r="R290" s="227">
        <f>Q290*H290</f>
        <v>0.01312</v>
      </c>
      <c r="S290" s="227">
        <v>0</v>
      </c>
      <c r="T290" s="22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9" t="s">
        <v>187</v>
      </c>
      <c r="AT290" s="229" t="s">
        <v>199</v>
      </c>
      <c r="AU290" s="229" t="s">
        <v>81</v>
      </c>
      <c r="AY290" s="17" t="s">
        <v>143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7" t="s">
        <v>79</v>
      </c>
      <c r="BK290" s="230">
        <f>ROUND(I290*H290,2)</f>
        <v>0</v>
      </c>
      <c r="BL290" s="17" t="s">
        <v>150</v>
      </c>
      <c r="BM290" s="229" t="s">
        <v>464</v>
      </c>
    </row>
    <row r="291" spans="1:47" s="2" customFormat="1" ht="12">
      <c r="A291" s="38"/>
      <c r="B291" s="39"/>
      <c r="C291" s="40"/>
      <c r="D291" s="231" t="s">
        <v>152</v>
      </c>
      <c r="E291" s="40"/>
      <c r="F291" s="232" t="s">
        <v>465</v>
      </c>
      <c r="G291" s="40"/>
      <c r="H291" s="40"/>
      <c r="I291" s="136"/>
      <c r="J291" s="40"/>
      <c r="K291" s="40"/>
      <c r="L291" s="44"/>
      <c r="M291" s="233"/>
      <c r="N291" s="234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152</v>
      </c>
      <c r="AU291" s="17" t="s">
        <v>81</v>
      </c>
    </row>
    <row r="292" spans="1:51" s="13" customFormat="1" ht="12">
      <c r="A292" s="13"/>
      <c r="B292" s="235"/>
      <c r="C292" s="236"/>
      <c r="D292" s="231" t="s">
        <v>154</v>
      </c>
      <c r="E292" s="237" t="s">
        <v>19</v>
      </c>
      <c r="F292" s="238" t="s">
        <v>187</v>
      </c>
      <c r="G292" s="236"/>
      <c r="H292" s="239">
        <v>8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5" t="s">
        <v>154</v>
      </c>
      <c r="AU292" s="245" t="s">
        <v>81</v>
      </c>
      <c r="AV292" s="13" t="s">
        <v>81</v>
      </c>
      <c r="AW292" s="13" t="s">
        <v>33</v>
      </c>
      <c r="AX292" s="13" t="s">
        <v>79</v>
      </c>
      <c r="AY292" s="245" t="s">
        <v>143</v>
      </c>
    </row>
    <row r="293" spans="1:65" s="2" customFormat="1" ht="16.5" customHeight="1">
      <c r="A293" s="38"/>
      <c r="B293" s="39"/>
      <c r="C293" s="246" t="s">
        <v>466</v>
      </c>
      <c r="D293" s="246" t="s">
        <v>199</v>
      </c>
      <c r="E293" s="247" t="s">
        <v>467</v>
      </c>
      <c r="F293" s="248" t="s">
        <v>468</v>
      </c>
      <c r="G293" s="249" t="s">
        <v>207</v>
      </c>
      <c r="H293" s="250">
        <v>1</v>
      </c>
      <c r="I293" s="251"/>
      <c r="J293" s="252">
        <f>ROUND(I293*H293,2)</f>
        <v>0</v>
      </c>
      <c r="K293" s="248" t="s">
        <v>19</v>
      </c>
      <c r="L293" s="253"/>
      <c r="M293" s="254" t="s">
        <v>19</v>
      </c>
      <c r="N293" s="255" t="s">
        <v>42</v>
      </c>
      <c r="O293" s="84"/>
      <c r="P293" s="227">
        <f>O293*H293</f>
        <v>0</v>
      </c>
      <c r="Q293" s="227">
        <v>0.00012</v>
      </c>
      <c r="R293" s="227">
        <f>Q293*H293</f>
        <v>0.00012</v>
      </c>
      <c r="S293" s="227">
        <v>0</v>
      </c>
      <c r="T293" s="22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9" t="s">
        <v>187</v>
      </c>
      <c r="AT293" s="229" t="s">
        <v>199</v>
      </c>
      <c r="AU293" s="229" t="s">
        <v>81</v>
      </c>
      <c r="AY293" s="17" t="s">
        <v>143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7" t="s">
        <v>79</v>
      </c>
      <c r="BK293" s="230">
        <f>ROUND(I293*H293,2)</f>
        <v>0</v>
      </c>
      <c r="BL293" s="17" t="s">
        <v>150</v>
      </c>
      <c r="BM293" s="229" t="s">
        <v>469</v>
      </c>
    </row>
    <row r="294" spans="1:47" s="2" customFormat="1" ht="12">
      <c r="A294" s="38"/>
      <c r="B294" s="39"/>
      <c r="C294" s="40"/>
      <c r="D294" s="231" t="s">
        <v>152</v>
      </c>
      <c r="E294" s="40"/>
      <c r="F294" s="232" t="s">
        <v>468</v>
      </c>
      <c r="G294" s="40"/>
      <c r="H294" s="40"/>
      <c r="I294" s="136"/>
      <c r="J294" s="40"/>
      <c r="K294" s="40"/>
      <c r="L294" s="44"/>
      <c r="M294" s="233"/>
      <c r="N294" s="234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152</v>
      </c>
      <c r="AU294" s="17" t="s">
        <v>81</v>
      </c>
    </row>
    <row r="295" spans="1:63" s="12" customFormat="1" ht="22.8" customHeight="1">
      <c r="A295" s="12"/>
      <c r="B295" s="202"/>
      <c r="C295" s="203"/>
      <c r="D295" s="204" t="s">
        <v>70</v>
      </c>
      <c r="E295" s="216" t="s">
        <v>194</v>
      </c>
      <c r="F295" s="216" t="s">
        <v>470</v>
      </c>
      <c r="G295" s="203"/>
      <c r="H295" s="203"/>
      <c r="I295" s="206"/>
      <c r="J295" s="217">
        <f>BK295</f>
        <v>0</v>
      </c>
      <c r="K295" s="203"/>
      <c r="L295" s="208"/>
      <c r="M295" s="209"/>
      <c r="N295" s="210"/>
      <c r="O295" s="210"/>
      <c r="P295" s="211">
        <f>SUM(P296:P443)</f>
        <v>0</v>
      </c>
      <c r="Q295" s="210"/>
      <c r="R295" s="211">
        <f>SUM(R296:R443)</f>
        <v>0.3327626000000001</v>
      </c>
      <c r="S295" s="210"/>
      <c r="T295" s="212">
        <f>SUM(T296:T443)</f>
        <v>57.930941000000004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3" t="s">
        <v>79</v>
      </c>
      <c r="AT295" s="214" t="s">
        <v>70</v>
      </c>
      <c r="AU295" s="214" t="s">
        <v>79</v>
      </c>
      <c r="AY295" s="213" t="s">
        <v>143</v>
      </c>
      <c r="BK295" s="215">
        <f>SUM(BK296:BK443)</f>
        <v>0</v>
      </c>
    </row>
    <row r="296" spans="1:65" s="2" customFormat="1" ht="16.5" customHeight="1">
      <c r="A296" s="38"/>
      <c r="B296" s="39"/>
      <c r="C296" s="218" t="s">
        <v>471</v>
      </c>
      <c r="D296" s="218" t="s">
        <v>145</v>
      </c>
      <c r="E296" s="219" t="s">
        <v>472</v>
      </c>
      <c r="F296" s="220" t="s">
        <v>473</v>
      </c>
      <c r="G296" s="221" t="s">
        <v>148</v>
      </c>
      <c r="H296" s="222">
        <v>737.6</v>
      </c>
      <c r="I296" s="223"/>
      <c r="J296" s="224">
        <f>ROUND(I296*H296,2)</f>
        <v>0</v>
      </c>
      <c r="K296" s="220" t="s">
        <v>149</v>
      </c>
      <c r="L296" s="44"/>
      <c r="M296" s="225" t="s">
        <v>19</v>
      </c>
      <c r="N296" s="226" t="s">
        <v>42</v>
      </c>
      <c r="O296" s="84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150</v>
      </c>
      <c r="AT296" s="229" t="s">
        <v>145</v>
      </c>
      <c r="AU296" s="229" t="s">
        <v>81</v>
      </c>
      <c r="AY296" s="17" t="s">
        <v>143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79</v>
      </c>
      <c r="BK296" s="230">
        <f>ROUND(I296*H296,2)</f>
        <v>0</v>
      </c>
      <c r="BL296" s="17" t="s">
        <v>150</v>
      </c>
      <c r="BM296" s="229" t="s">
        <v>474</v>
      </c>
    </row>
    <row r="297" spans="1:47" s="2" customFormat="1" ht="12">
      <c r="A297" s="38"/>
      <c r="B297" s="39"/>
      <c r="C297" s="40"/>
      <c r="D297" s="231" t="s">
        <v>152</v>
      </c>
      <c r="E297" s="40"/>
      <c r="F297" s="232" t="s">
        <v>473</v>
      </c>
      <c r="G297" s="40"/>
      <c r="H297" s="40"/>
      <c r="I297" s="136"/>
      <c r="J297" s="40"/>
      <c r="K297" s="40"/>
      <c r="L297" s="44"/>
      <c r="M297" s="233"/>
      <c r="N297" s="234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152</v>
      </c>
      <c r="AU297" s="17" t="s">
        <v>81</v>
      </c>
    </row>
    <row r="298" spans="1:51" s="13" customFormat="1" ht="12">
      <c r="A298" s="13"/>
      <c r="B298" s="235"/>
      <c r="C298" s="236"/>
      <c r="D298" s="231" t="s">
        <v>154</v>
      </c>
      <c r="E298" s="237" t="s">
        <v>19</v>
      </c>
      <c r="F298" s="238" t="s">
        <v>475</v>
      </c>
      <c r="G298" s="236"/>
      <c r="H298" s="239">
        <v>390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5" t="s">
        <v>154</v>
      </c>
      <c r="AU298" s="245" t="s">
        <v>81</v>
      </c>
      <c r="AV298" s="13" t="s">
        <v>81</v>
      </c>
      <c r="AW298" s="13" t="s">
        <v>33</v>
      </c>
      <c r="AX298" s="13" t="s">
        <v>71</v>
      </c>
      <c r="AY298" s="245" t="s">
        <v>143</v>
      </c>
    </row>
    <row r="299" spans="1:51" s="13" customFormat="1" ht="12">
      <c r="A299" s="13"/>
      <c r="B299" s="235"/>
      <c r="C299" s="236"/>
      <c r="D299" s="231" t="s">
        <v>154</v>
      </c>
      <c r="E299" s="237" t="s">
        <v>19</v>
      </c>
      <c r="F299" s="238" t="s">
        <v>476</v>
      </c>
      <c r="G299" s="236"/>
      <c r="H299" s="239">
        <v>347.6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154</v>
      </c>
      <c r="AU299" s="245" t="s">
        <v>81</v>
      </c>
      <c r="AV299" s="13" t="s">
        <v>81</v>
      </c>
      <c r="AW299" s="13" t="s">
        <v>33</v>
      </c>
      <c r="AX299" s="13" t="s">
        <v>71</v>
      </c>
      <c r="AY299" s="245" t="s">
        <v>143</v>
      </c>
    </row>
    <row r="300" spans="1:51" s="14" customFormat="1" ht="12">
      <c r="A300" s="14"/>
      <c r="B300" s="256"/>
      <c r="C300" s="257"/>
      <c r="D300" s="231" t="s">
        <v>154</v>
      </c>
      <c r="E300" s="258" t="s">
        <v>19</v>
      </c>
      <c r="F300" s="259" t="s">
        <v>227</v>
      </c>
      <c r="G300" s="257"/>
      <c r="H300" s="260">
        <v>737.6</v>
      </c>
      <c r="I300" s="261"/>
      <c r="J300" s="257"/>
      <c r="K300" s="257"/>
      <c r="L300" s="262"/>
      <c r="M300" s="263"/>
      <c r="N300" s="264"/>
      <c r="O300" s="264"/>
      <c r="P300" s="264"/>
      <c r="Q300" s="264"/>
      <c r="R300" s="264"/>
      <c r="S300" s="264"/>
      <c r="T300" s="26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6" t="s">
        <v>154</v>
      </c>
      <c r="AU300" s="266" t="s">
        <v>81</v>
      </c>
      <c r="AV300" s="14" t="s">
        <v>150</v>
      </c>
      <c r="AW300" s="14" t="s">
        <v>33</v>
      </c>
      <c r="AX300" s="14" t="s">
        <v>79</v>
      </c>
      <c r="AY300" s="266" t="s">
        <v>143</v>
      </c>
    </row>
    <row r="301" spans="1:65" s="2" customFormat="1" ht="16.5" customHeight="1">
      <c r="A301" s="38"/>
      <c r="B301" s="39"/>
      <c r="C301" s="218" t="s">
        <v>477</v>
      </c>
      <c r="D301" s="218" t="s">
        <v>145</v>
      </c>
      <c r="E301" s="219" t="s">
        <v>478</v>
      </c>
      <c r="F301" s="220" t="s">
        <v>479</v>
      </c>
      <c r="G301" s="221" t="s">
        <v>148</v>
      </c>
      <c r="H301" s="222">
        <v>88512</v>
      </c>
      <c r="I301" s="223"/>
      <c r="J301" s="224">
        <f>ROUND(I301*H301,2)</f>
        <v>0</v>
      </c>
      <c r="K301" s="220" t="s">
        <v>149</v>
      </c>
      <c r="L301" s="44"/>
      <c r="M301" s="225" t="s">
        <v>19</v>
      </c>
      <c r="N301" s="226" t="s">
        <v>42</v>
      </c>
      <c r="O301" s="84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9" t="s">
        <v>150</v>
      </c>
      <c r="AT301" s="229" t="s">
        <v>145</v>
      </c>
      <c r="AU301" s="229" t="s">
        <v>81</v>
      </c>
      <c r="AY301" s="17" t="s">
        <v>143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7" t="s">
        <v>79</v>
      </c>
      <c r="BK301" s="230">
        <f>ROUND(I301*H301,2)</f>
        <v>0</v>
      </c>
      <c r="BL301" s="17" t="s">
        <v>150</v>
      </c>
      <c r="BM301" s="229" t="s">
        <v>480</v>
      </c>
    </row>
    <row r="302" spans="1:47" s="2" customFormat="1" ht="12">
      <c r="A302" s="38"/>
      <c r="B302" s="39"/>
      <c r="C302" s="40"/>
      <c r="D302" s="231" t="s">
        <v>152</v>
      </c>
      <c r="E302" s="40"/>
      <c r="F302" s="232" t="s">
        <v>479</v>
      </c>
      <c r="G302" s="40"/>
      <c r="H302" s="40"/>
      <c r="I302" s="136"/>
      <c r="J302" s="40"/>
      <c r="K302" s="40"/>
      <c r="L302" s="44"/>
      <c r="M302" s="233"/>
      <c r="N302" s="234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152</v>
      </c>
      <c r="AU302" s="17" t="s">
        <v>81</v>
      </c>
    </row>
    <row r="303" spans="1:51" s="13" customFormat="1" ht="12">
      <c r="A303" s="13"/>
      <c r="B303" s="235"/>
      <c r="C303" s="236"/>
      <c r="D303" s="231" t="s">
        <v>154</v>
      </c>
      <c r="E303" s="237" t="s">
        <v>19</v>
      </c>
      <c r="F303" s="238" t="s">
        <v>481</v>
      </c>
      <c r="G303" s="236"/>
      <c r="H303" s="239">
        <v>737.6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154</v>
      </c>
      <c r="AU303" s="245" t="s">
        <v>81</v>
      </c>
      <c r="AV303" s="13" t="s">
        <v>81</v>
      </c>
      <c r="AW303" s="13" t="s">
        <v>33</v>
      </c>
      <c r="AX303" s="13" t="s">
        <v>71</v>
      </c>
      <c r="AY303" s="245" t="s">
        <v>143</v>
      </c>
    </row>
    <row r="304" spans="1:51" s="13" customFormat="1" ht="12">
      <c r="A304" s="13"/>
      <c r="B304" s="235"/>
      <c r="C304" s="236"/>
      <c r="D304" s="231" t="s">
        <v>154</v>
      </c>
      <c r="E304" s="237" t="s">
        <v>19</v>
      </c>
      <c r="F304" s="238" t="s">
        <v>482</v>
      </c>
      <c r="G304" s="236"/>
      <c r="H304" s="239">
        <v>88512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5" t="s">
        <v>154</v>
      </c>
      <c r="AU304" s="245" t="s">
        <v>81</v>
      </c>
      <c r="AV304" s="13" t="s">
        <v>81</v>
      </c>
      <c r="AW304" s="13" t="s">
        <v>33</v>
      </c>
      <c r="AX304" s="13" t="s">
        <v>79</v>
      </c>
      <c r="AY304" s="245" t="s">
        <v>143</v>
      </c>
    </row>
    <row r="305" spans="1:65" s="2" customFormat="1" ht="16.5" customHeight="1">
      <c r="A305" s="38"/>
      <c r="B305" s="39"/>
      <c r="C305" s="218" t="s">
        <v>483</v>
      </c>
      <c r="D305" s="218" t="s">
        <v>145</v>
      </c>
      <c r="E305" s="219" t="s">
        <v>484</v>
      </c>
      <c r="F305" s="220" t="s">
        <v>485</v>
      </c>
      <c r="G305" s="221" t="s">
        <v>148</v>
      </c>
      <c r="H305" s="222">
        <v>737.6</v>
      </c>
      <c r="I305" s="223"/>
      <c r="J305" s="224">
        <f>ROUND(I305*H305,2)</f>
        <v>0</v>
      </c>
      <c r="K305" s="220" t="s">
        <v>149</v>
      </c>
      <c r="L305" s="44"/>
      <c r="M305" s="225" t="s">
        <v>19</v>
      </c>
      <c r="N305" s="226" t="s">
        <v>42</v>
      </c>
      <c r="O305" s="84"/>
      <c r="P305" s="227">
        <f>O305*H305</f>
        <v>0</v>
      </c>
      <c r="Q305" s="227">
        <v>0</v>
      </c>
      <c r="R305" s="227">
        <f>Q305*H305</f>
        <v>0</v>
      </c>
      <c r="S305" s="227">
        <v>0</v>
      </c>
      <c r="T305" s="228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9" t="s">
        <v>150</v>
      </c>
      <c r="AT305" s="229" t="s">
        <v>145</v>
      </c>
      <c r="AU305" s="229" t="s">
        <v>81</v>
      </c>
      <c r="AY305" s="17" t="s">
        <v>143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17" t="s">
        <v>79</v>
      </c>
      <c r="BK305" s="230">
        <f>ROUND(I305*H305,2)</f>
        <v>0</v>
      </c>
      <c r="BL305" s="17" t="s">
        <v>150</v>
      </c>
      <c r="BM305" s="229" t="s">
        <v>486</v>
      </c>
    </row>
    <row r="306" spans="1:47" s="2" customFormat="1" ht="12">
      <c r="A306" s="38"/>
      <c r="B306" s="39"/>
      <c r="C306" s="40"/>
      <c r="D306" s="231" t="s">
        <v>152</v>
      </c>
      <c r="E306" s="40"/>
      <c r="F306" s="232" t="s">
        <v>485</v>
      </c>
      <c r="G306" s="40"/>
      <c r="H306" s="40"/>
      <c r="I306" s="136"/>
      <c r="J306" s="40"/>
      <c r="K306" s="40"/>
      <c r="L306" s="44"/>
      <c r="M306" s="233"/>
      <c r="N306" s="234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152</v>
      </c>
      <c r="AU306" s="17" t="s">
        <v>81</v>
      </c>
    </row>
    <row r="307" spans="1:65" s="2" customFormat="1" ht="16.5" customHeight="1">
      <c r="A307" s="38"/>
      <c r="B307" s="39"/>
      <c r="C307" s="218" t="s">
        <v>487</v>
      </c>
      <c r="D307" s="218" t="s">
        <v>145</v>
      </c>
      <c r="E307" s="219" t="s">
        <v>488</v>
      </c>
      <c r="F307" s="220" t="s">
        <v>489</v>
      </c>
      <c r="G307" s="221" t="s">
        <v>148</v>
      </c>
      <c r="H307" s="222">
        <v>737.6</v>
      </c>
      <c r="I307" s="223"/>
      <c r="J307" s="224">
        <f>ROUND(I307*H307,2)</f>
        <v>0</v>
      </c>
      <c r="K307" s="220" t="s">
        <v>149</v>
      </c>
      <c r="L307" s="44"/>
      <c r="M307" s="225" t="s">
        <v>19</v>
      </c>
      <c r="N307" s="226" t="s">
        <v>42</v>
      </c>
      <c r="O307" s="84"/>
      <c r="P307" s="227">
        <f>O307*H307</f>
        <v>0</v>
      </c>
      <c r="Q307" s="227">
        <v>0</v>
      </c>
      <c r="R307" s="227">
        <f>Q307*H307</f>
        <v>0</v>
      </c>
      <c r="S307" s="227">
        <v>0</v>
      </c>
      <c r="T307" s="228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9" t="s">
        <v>150</v>
      </c>
      <c r="AT307" s="229" t="s">
        <v>145</v>
      </c>
      <c r="AU307" s="229" t="s">
        <v>81</v>
      </c>
      <c r="AY307" s="17" t="s">
        <v>143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7" t="s">
        <v>79</v>
      </c>
      <c r="BK307" s="230">
        <f>ROUND(I307*H307,2)</f>
        <v>0</v>
      </c>
      <c r="BL307" s="17" t="s">
        <v>150</v>
      </c>
      <c r="BM307" s="229" t="s">
        <v>490</v>
      </c>
    </row>
    <row r="308" spans="1:47" s="2" customFormat="1" ht="12">
      <c r="A308" s="38"/>
      <c r="B308" s="39"/>
      <c r="C308" s="40"/>
      <c r="D308" s="231" t="s">
        <v>152</v>
      </c>
      <c r="E308" s="40"/>
      <c r="F308" s="232" t="s">
        <v>489</v>
      </c>
      <c r="G308" s="40"/>
      <c r="H308" s="40"/>
      <c r="I308" s="136"/>
      <c r="J308" s="40"/>
      <c r="K308" s="40"/>
      <c r="L308" s="44"/>
      <c r="M308" s="233"/>
      <c r="N308" s="234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152</v>
      </c>
      <c r="AU308" s="17" t="s">
        <v>81</v>
      </c>
    </row>
    <row r="309" spans="1:65" s="2" customFormat="1" ht="16.5" customHeight="1">
      <c r="A309" s="38"/>
      <c r="B309" s="39"/>
      <c r="C309" s="218" t="s">
        <v>491</v>
      </c>
      <c r="D309" s="218" t="s">
        <v>145</v>
      </c>
      <c r="E309" s="219" t="s">
        <v>492</v>
      </c>
      <c r="F309" s="220" t="s">
        <v>493</v>
      </c>
      <c r="G309" s="221" t="s">
        <v>148</v>
      </c>
      <c r="H309" s="222">
        <v>88512</v>
      </c>
      <c r="I309" s="223"/>
      <c r="J309" s="224">
        <f>ROUND(I309*H309,2)</f>
        <v>0</v>
      </c>
      <c r="K309" s="220" t="s">
        <v>149</v>
      </c>
      <c r="L309" s="44"/>
      <c r="M309" s="225" t="s">
        <v>19</v>
      </c>
      <c r="N309" s="226" t="s">
        <v>42</v>
      </c>
      <c r="O309" s="84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9" t="s">
        <v>150</v>
      </c>
      <c r="AT309" s="229" t="s">
        <v>145</v>
      </c>
      <c r="AU309" s="229" t="s">
        <v>81</v>
      </c>
      <c r="AY309" s="17" t="s">
        <v>143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7" t="s">
        <v>79</v>
      </c>
      <c r="BK309" s="230">
        <f>ROUND(I309*H309,2)</f>
        <v>0</v>
      </c>
      <c r="BL309" s="17" t="s">
        <v>150</v>
      </c>
      <c r="BM309" s="229" t="s">
        <v>494</v>
      </c>
    </row>
    <row r="310" spans="1:47" s="2" customFormat="1" ht="12">
      <c r="A310" s="38"/>
      <c r="B310" s="39"/>
      <c r="C310" s="40"/>
      <c r="D310" s="231" t="s">
        <v>152</v>
      </c>
      <c r="E310" s="40"/>
      <c r="F310" s="232" t="s">
        <v>493</v>
      </c>
      <c r="G310" s="40"/>
      <c r="H310" s="40"/>
      <c r="I310" s="136"/>
      <c r="J310" s="40"/>
      <c r="K310" s="40"/>
      <c r="L310" s="44"/>
      <c r="M310" s="233"/>
      <c r="N310" s="234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152</v>
      </c>
      <c r="AU310" s="17" t="s">
        <v>81</v>
      </c>
    </row>
    <row r="311" spans="1:51" s="13" customFormat="1" ht="12">
      <c r="A311" s="13"/>
      <c r="B311" s="235"/>
      <c r="C311" s="236"/>
      <c r="D311" s="231" t="s">
        <v>154</v>
      </c>
      <c r="E311" s="237" t="s">
        <v>19</v>
      </c>
      <c r="F311" s="238" t="s">
        <v>481</v>
      </c>
      <c r="G311" s="236"/>
      <c r="H311" s="239">
        <v>737.6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5" t="s">
        <v>154</v>
      </c>
      <c r="AU311" s="245" t="s">
        <v>81</v>
      </c>
      <c r="AV311" s="13" t="s">
        <v>81</v>
      </c>
      <c r="AW311" s="13" t="s">
        <v>33</v>
      </c>
      <c r="AX311" s="13" t="s">
        <v>71</v>
      </c>
      <c r="AY311" s="245" t="s">
        <v>143</v>
      </c>
    </row>
    <row r="312" spans="1:51" s="13" customFormat="1" ht="12">
      <c r="A312" s="13"/>
      <c r="B312" s="235"/>
      <c r="C312" s="236"/>
      <c r="D312" s="231" t="s">
        <v>154</v>
      </c>
      <c r="E312" s="237" t="s">
        <v>19</v>
      </c>
      <c r="F312" s="238" t="s">
        <v>482</v>
      </c>
      <c r="G312" s="236"/>
      <c r="H312" s="239">
        <v>88512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154</v>
      </c>
      <c r="AU312" s="245" t="s">
        <v>81</v>
      </c>
      <c r="AV312" s="13" t="s">
        <v>81</v>
      </c>
      <c r="AW312" s="13" t="s">
        <v>33</v>
      </c>
      <c r="AX312" s="13" t="s">
        <v>79</v>
      </c>
      <c r="AY312" s="245" t="s">
        <v>143</v>
      </c>
    </row>
    <row r="313" spans="1:65" s="2" customFormat="1" ht="16.5" customHeight="1">
      <c r="A313" s="38"/>
      <c r="B313" s="39"/>
      <c r="C313" s="218" t="s">
        <v>495</v>
      </c>
      <c r="D313" s="218" t="s">
        <v>145</v>
      </c>
      <c r="E313" s="219" t="s">
        <v>496</v>
      </c>
      <c r="F313" s="220" t="s">
        <v>497</v>
      </c>
      <c r="G313" s="221" t="s">
        <v>148</v>
      </c>
      <c r="H313" s="222">
        <v>737.6</v>
      </c>
      <c r="I313" s="223"/>
      <c r="J313" s="224">
        <f>ROUND(I313*H313,2)</f>
        <v>0</v>
      </c>
      <c r="K313" s="220" t="s">
        <v>149</v>
      </c>
      <c r="L313" s="44"/>
      <c r="M313" s="225" t="s">
        <v>19</v>
      </c>
      <c r="N313" s="226" t="s">
        <v>42</v>
      </c>
      <c r="O313" s="84"/>
      <c r="P313" s="227">
        <f>O313*H313</f>
        <v>0</v>
      </c>
      <c r="Q313" s="227">
        <v>0</v>
      </c>
      <c r="R313" s="227">
        <f>Q313*H313</f>
        <v>0</v>
      </c>
      <c r="S313" s="227">
        <v>0</v>
      </c>
      <c r="T313" s="22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9" t="s">
        <v>150</v>
      </c>
      <c r="AT313" s="229" t="s">
        <v>145</v>
      </c>
      <c r="AU313" s="229" t="s">
        <v>81</v>
      </c>
      <c r="AY313" s="17" t="s">
        <v>143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7" t="s">
        <v>79</v>
      </c>
      <c r="BK313" s="230">
        <f>ROUND(I313*H313,2)</f>
        <v>0</v>
      </c>
      <c r="BL313" s="17" t="s">
        <v>150</v>
      </c>
      <c r="BM313" s="229" t="s">
        <v>498</v>
      </c>
    </row>
    <row r="314" spans="1:47" s="2" customFormat="1" ht="12">
      <c r="A314" s="38"/>
      <c r="B314" s="39"/>
      <c r="C314" s="40"/>
      <c r="D314" s="231" t="s">
        <v>152</v>
      </c>
      <c r="E314" s="40"/>
      <c r="F314" s="232" t="s">
        <v>497</v>
      </c>
      <c r="G314" s="40"/>
      <c r="H314" s="40"/>
      <c r="I314" s="136"/>
      <c r="J314" s="40"/>
      <c r="K314" s="40"/>
      <c r="L314" s="44"/>
      <c r="M314" s="233"/>
      <c r="N314" s="234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152</v>
      </c>
      <c r="AU314" s="17" t="s">
        <v>81</v>
      </c>
    </row>
    <row r="315" spans="1:65" s="2" customFormat="1" ht="16.5" customHeight="1">
      <c r="A315" s="38"/>
      <c r="B315" s="39"/>
      <c r="C315" s="218" t="s">
        <v>499</v>
      </c>
      <c r="D315" s="218" t="s">
        <v>145</v>
      </c>
      <c r="E315" s="219" t="s">
        <v>500</v>
      </c>
      <c r="F315" s="220" t="s">
        <v>501</v>
      </c>
      <c r="G315" s="221" t="s">
        <v>330</v>
      </c>
      <c r="H315" s="222">
        <v>7</v>
      </c>
      <c r="I315" s="223"/>
      <c r="J315" s="224">
        <f>ROUND(I315*H315,2)</f>
        <v>0</v>
      </c>
      <c r="K315" s="220" t="s">
        <v>149</v>
      </c>
      <c r="L315" s="44"/>
      <c r="M315" s="225" t="s">
        <v>19</v>
      </c>
      <c r="N315" s="226" t="s">
        <v>42</v>
      </c>
      <c r="O315" s="84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9" t="s">
        <v>150</v>
      </c>
      <c r="AT315" s="229" t="s">
        <v>145</v>
      </c>
      <c r="AU315" s="229" t="s">
        <v>81</v>
      </c>
      <c r="AY315" s="17" t="s">
        <v>143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7" t="s">
        <v>79</v>
      </c>
      <c r="BK315" s="230">
        <f>ROUND(I315*H315,2)</f>
        <v>0</v>
      </c>
      <c r="BL315" s="17" t="s">
        <v>150</v>
      </c>
      <c r="BM315" s="229" t="s">
        <v>502</v>
      </c>
    </row>
    <row r="316" spans="1:47" s="2" customFormat="1" ht="12">
      <c r="A316" s="38"/>
      <c r="B316" s="39"/>
      <c r="C316" s="40"/>
      <c r="D316" s="231" t="s">
        <v>152</v>
      </c>
      <c r="E316" s="40"/>
      <c r="F316" s="232" t="s">
        <v>501</v>
      </c>
      <c r="G316" s="40"/>
      <c r="H316" s="40"/>
      <c r="I316" s="136"/>
      <c r="J316" s="40"/>
      <c r="K316" s="40"/>
      <c r="L316" s="44"/>
      <c r="M316" s="233"/>
      <c r="N316" s="234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152</v>
      </c>
      <c r="AU316" s="17" t="s">
        <v>81</v>
      </c>
    </row>
    <row r="317" spans="1:65" s="2" customFormat="1" ht="16.5" customHeight="1">
      <c r="A317" s="38"/>
      <c r="B317" s="39"/>
      <c r="C317" s="218" t="s">
        <v>503</v>
      </c>
      <c r="D317" s="218" t="s">
        <v>145</v>
      </c>
      <c r="E317" s="219" t="s">
        <v>504</v>
      </c>
      <c r="F317" s="220" t="s">
        <v>505</v>
      </c>
      <c r="G317" s="221" t="s">
        <v>330</v>
      </c>
      <c r="H317" s="222">
        <v>840</v>
      </c>
      <c r="I317" s="223"/>
      <c r="J317" s="224">
        <f>ROUND(I317*H317,2)</f>
        <v>0</v>
      </c>
      <c r="K317" s="220" t="s">
        <v>149</v>
      </c>
      <c r="L317" s="44"/>
      <c r="M317" s="225" t="s">
        <v>19</v>
      </c>
      <c r="N317" s="226" t="s">
        <v>42</v>
      </c>
      <c r="O317" s="84"/>
      <c r="P317" s="227">
        <f>O317*H317</f>
        <v>0</v>
      </c>
      <c r="Q317" s="227">
        <v>0</v>
      </c>
      <c r="R317" s="227">
        <f>Q317*H317</f>
        <v>0</v>
      </c>
      <c r="S317" s="227">
        <v>0</v>
      </c>
      <c r="T317" s="228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9" t="s">
        <v>150</v>
      </c>
      <c r="AT317" s="229" t="s">
        <v>145</v>
      </c>
      <c r="AU317" s="229" t="s">
        <v>81</v>
      </c>
      <c r="AY317" s="17" t="s">
        <v>143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17" t="s">
        <v>79</v>
      </c>
      <c r="BK317" s="230">
        <f>ROUND(I317*H317,2)</f>
        <v>0</v>
      </c>
      <c r="BL317" s="17" t="s">
        <v>150</v>
      </c>
      <c r="BM317" s="229" t="s">
        <v>506</v>
      </c>
    </row>
    <row r="318" spans="1:47" s="2" customFormat="1" ht="12">
      <c r="A318" s="38"/>
      <c r="B318" s="39"/>
      <c r="C318" s="40"/>
      <c r="D318" s="231" t="s">
        <v>152</v>
      </c>
      <c r="E318" s="40"/>
      <c r="F318" s="232" t="s">
        <v>505</v>
      </c>
      <c r="G318" s="40"/>
      <c r="H318" s="40"/>
      <c r="I318" s="136"/>
      <c r="J318" s="40"/>
      <c r="K318" s="40"/>
      <c r="L318" s="44"/>
      <c r="M318" s="233"/>
      <c r="N318" s="234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152</v>
      </c>
      <c r="AU318" s="17" t="s">
        <v>81</v>
      </c>
    </row>
    <row r="319" spans="1:51" s="13" customFormat="1" ht="12">
      <c r="A319" s="13"/>
      <c r="B319" s="235"/>
      <c r="C319" s="236"/>
      <c r="D319" s="231" t="s">
        <v>154</v>
      </c>
      <c r="E319" s="237" t="s">
        <v>19</v>
      </c>
      <c r="F319" s="238" t="s">
        <v>183</v>
      </c>
      <c r="G319" s="236"/>
      <c r="H319" s="239">
        <v>7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5" t="s">
        <v>154</v>
      </c>
      <c r="AU319" s="245" t="s">
        <v>81</v>
      </c>
      <c r="AV319" s="13" t="s">
        <v>81</v>
      </c>
      <c r="AW319" s="13" t="s">
        <v>33</v>
      </c>
      <c r="AX319" s="13" t="s">
        <v>71</v>
      </c>
      <c r="AY319" s="245" t="s">
        <v>143</v>
      </c>
    </row>
    <row r="320" spans="1:51" s="13" customFormat="1" ht="12">
      <c r="A320" s="13"/>
      <c r="B320" s="235"/>
      <c r="C320" s="236"/>
      <c r="D320" s="231" t="s">
        <v>154</v>
      </c>
      <c r="E320" s="237" t="s">
        <v>19</v>
      </c>
      <c r="F320" s="238" t="s">
        <v>507</v>
      </c>
      <c r="G320" s="236"/>
      <c r="H320" s="239">
        <v>840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5" t="s">
        <v>154</v>
      </c>
      <c r="AU320" s="245" t="s">
        <v>81</v>
      </c>
      <c r="AV320" s="13" t="s">
        <v>81</v>
      </c>
      <c r="AW320" s="13" t="s">
        <v>33</v>
      </c>
      <c r="AX320" s="13" t="s">
        <v>79</v>
      </c>
      <c r="AY320" s="245" t="s">
        <v>143</v>
      </c>
    </row>
    <row r="321" spans="1:65" s="2" customFormat="1" ht="16.5" customHeight="1">
      <c r="A321" s="38"/>
      <c r="B321" s="39"/>
      <c r="C321" s="218" t="s">
        <v>508</v>
      </c>
      <c r="D321" s="218" t="s">
        <v>145</v>
      </c>
      <c r="E321" s="219" t="s">
        <v>509</v>
      </c>
      <c r="F321" s="220" t="s">
        <v>510</v>
      </c>
      <c r="G321" s="221" t="s">
        <v>330</v>
      </c>
      <c r="H321" s="222">
        <v>7</v>
      </c>
      <c r="I321" s="223"/>
      <c r="J321" s="224">
        <f>ROUND(I321*H321,2)</f>
        <v>0</v>
      </c>
      <c r="K321" s="220" t="s">
        <v>149</v>
      </c>
      <c r="L321" s="44"/>
      <c r="M321" s="225" t="s">
        <v>19</v>
      </c>
      <c r="N321" s="226" t="s">
        <v>42</v>
      </c>
      <c r="O321" s="84"/>
      <c r="P321" s="227">
        <f>O321*H321</f>
        <v>0</v>
      </c>
      <c r="Q321" s="227">
        <v>0</v>
      </c>
      <c r="R321" s="227">
        <f>Q321*H321</f>
        <v>0</v>
      </c>
      <c r="S321" s="227">
        <v>0</v>
      </c>
      <c r="T321" s="228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9" t="s">
        <v>150</v>
      </c>
      <c r="AT321" s="229" t="s">
        <v>145</v>
      </c>
      <c r="AU321" s="229" t="s">
        <v>81</v>
      </c>
      <c r="AY321" s="17" t="s">
        <v>143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7" t="s">
        <v>79</v>
      </c>
      <c r="BK321" s="230">
        <f>ROUND(I321*H321,2)</f>
        <v>0</v>
      </c>
      <c r="BL321" s="17" t="s">
        <v>150</v>
      </c>
      <c r="BM321" s="229" t="s">
        <v>511</v>
      </c>
    </row>
    <row r="322" spans="1:47" s="2" customFormat="1" ht="12">
      <c r="A322" s="38"/>
      <c r="B322" s="39"/>
      <c r="C322" s="40"/>
      <c r="D322" s="231" t="s">
        <v>152</v>
      </c>
      <c r="E322" s="40"/>
      <c r="F322" s="232" t="s">
        <v>510</v>
      </c>
      <c r="G322" s="40"/>
      <c r="H322" s="40"/>
      <c r="I322" s="136"/>
      <c r="J322" s="40"/>
      <c r="K322" s="40"/>
      <c r="L322" s="44"/>
      <c r="M322" s="233"/>
      <c r="N322" s="234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152</v>
      </c>
      <c r="AU322" s="17" t="s">
        <v>81</v>
      </c>
    </row>
    <row r="323" spans="1:65" s="2" customFormat="1" ht="16.5" customHeight="1">
      <c r="A323" s="38"/>
      <c r="B323" s="39"/>
      <c r="C323" s="218" t="s">
        <v>512</v>
      </c>
      <c r="D323" s="218" t="s">
        <v>145</v>
      </c>
      <c r="E323" s="219" t="s">
        <v>513</v>
      </c>
      <c r="F323" s="220" t="s">
        <v>514</v>
      </c>
      <c r="G323" s="221" t="s">
        <v>148</v>
      </c>
      <c r="H323" s="222">
        <v>150</v>
      </c>
      <c r="I323" s="223"/>
      <c r="J323" s="224">
        <f>ROUND(I323*H323,2)</f>
        <v>0</v>
      </c>
      <c r="K323" s="220" t="s">
        <v>149</v>
      </c>
      <c r="L323" s="44"/>
      <c r="M323" s="225" t="s">
        <v>19</v>
      </c>
      <c r="N323" s="226" t="s">
        <v>42</v>
      </c>
      <c r="O323" s="84"/>
      <c r="P323" s="227">
        <f>O323*H323</f>
        <v>0</v>
      </c>
      <c r="Q323" s="227">
        <v>0.00013</v>
      </c>
      <c r="R323" s="227">
        <f>Q323*H323</f>
        <v>0.0195</v>
      </c>
      <c r="S323" s="227">
        <v>0</v>
      </c>
      <c r="T323" s="228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9" t="s">
        <v>150</v>
      </c>
      <c r="AT323" s="229" t="s">
        <v>145</v>
      </c>
      <c r="AU323" s="229" t="s">
        <v>81</v>
      </c>
      <c r="AY323" s="17" t="s">
        <v>143</v>
      </c>
      <c r="BE323" s="230">
        <f>IF(N323="základní",J323,0)</f>
        <v>0</v>
      </c>
      <c r="BF323" s="230">
        <f>IF(N323="snížená",J323,0)</f>
        <v>0</v>
      </c>
      <c r="BG323" s="230">
        <f>IF(N323="zákl. přenesená",J323,0)</f>
        <v>0</v>
      </c>
      <c r="BH323" s="230">
        <f>IF(N323="sníž. přenesená",J323,0)</f>
        <v>0</v>
      </c>
      <c r="BI323" s="230">
        <f>IF(N323="nulová",J323,0)</f>
        <v>0</v>
      </c>
      <c r="BJ323" s="17" t="s">
        <v>79</v>
      </c>
      <c r="BK323" s="230">
        <f>ROUND(I323*H323,2)</f>
        <v>0</v>
      </c>
      <c r="BL323" s="17" t="s">
        <v>150</v>
      </c>
      <c r="BM323" s="229" t="s">
        <v>515</v>
      </c>
    </row>
    <row r="324" spans="1:47" s="2" customFormat="1" ht="12">
      <c r="A324" s="38"/>
      <c r="B324" s="39"/>
      <c r="C324" s="40"/>
      <c r="D324" s="231" t="s">
        <v>152</v>
      </c>
      <c r="E324" s="40"/>
      <c r="F324" s="232" t="s">
        <v>516</v>
      </c>
      <c r="G324" s="40"/>
      <c r="H324" s="40"/>
      <c r="I324" s="136"/>
      <c r="J324" s="40"/>
      <c r="K324" s="40"/>
      <c r="L324" s="44"/>
      <c r="M324" s="233"/>
      <c r="N324" s="234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152</v>
      </c>
      <c r="AU324" s="17" t="s">
        <v>81</v>
      </c>
    </row>
    <row r="325" spans="1:51" s="13" customFormat="1" ht="12">
      <c r="A325" s="13"/>
      <c r="B325" s="235"/>
      <c r="C325" s="236"/>
      <c r="D325" s="231" t="s">
        <v>154</v>
      </c>
      <c r="E325" s="237" t="s">
        <v>19</v>
      </c>
      <c r="F325" s="238" t="s">
        <v>517</v>
      </c>
      <c r="G325" s="236"/>
      <c r="H325" s="239">
        <v>150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154</v>
      </c>
      <c r="AU325" s="245" t="s">
        <v>81</v>
      </c>
      <c r="AV325" s="13" t="s">
        <v>81</v>
      </c>
      <c r="AW325" s="13" t="s">
        <v>33</v>
      </c>
      <c r="AX325" s="13" t="s">
        <v>79</v>
      </c>
      <c r="AY325" s="245" t="s">
        <v>143</v>
      </c>
    </row>
    <row r="326" spans="1:65" s="2" customFormat="1" ht="16.5" customHeight="1">
      <c r="A326" s="38"/>
      <c r="B326" s="39"/>
      <c r="C326" s="218" t="s">
        <v>518</v>
      </c>
      <c r="D326" s="218" t="s">
        <v>145</v>
      </c>
      <c r="E326" s="219" t="s">
        <v>519</v>
      </c>
      <c r="F326" s="220" t="s">
        <v>520</v>
      </c>
      <c r="G326" s="221" t="s">
        <v>148</v>
      </c>
      <c r="H326" s="222">
        <v>6.4</v>
      </c>
      <c r="I326" s="223"/>
      <c r="J326" s="224">
        <f>ROUND(I326*H326,2)</f>
        <v>0</v>
      </c>
      <c r="K326" s="220" t="s">
        <v>149</v>
      </c>
      <c r="L326" s="44"/>
      <c r="M326" s="225" t="s">
        <v>19</v>
      </c>
      <c r="N326" s="226" t="s">
        <v>42</v>
      </c>
      <c r="O326" s="84"/>
      <c r="P326" s="227">
        <f>O326*H326</f>
        <v>0</v>
      </c>
      <c r="Q326" s="227">
        <v>0</v>
      </c>
      <c r="R326" s="227">
        <f>Q326*H326</f>
        <v>0</v>
      </c>
      <c r="S326" s="227">
        <v>0</v>
      </c>
      <c r="T326" s="228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9" t="s">
        <v>150</v>
      </c>
      <c r="AT326" s="229" t="s">
        <v>145</v>
      </c>
      <c r="AU326" s="229" t="s">
        <v>81</v>
      </c>
      <c r="AY326" s="17" t="s">
        <v>143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17" t="s">
        <v>79</v>
      </c>
      <c r="BK326" s="230">
        <f>ROUND(I326*H326,2)</f>
        <v>0</v>
      </c>
      <c r="BL326" s="17" t="s">
        <v>150</v>
      </c>
      <c r="BM326" s="229" t="s">
        <v>521</v>
      </c>
    </row>
    <row r="327" spans="1:47" s="2" customFormat="1" ht="12">
      <c r="A327" s="38"/>
      <c r="B327" s="39"/>
      <c r="C327" s="40"/>
      <c r="D327" s="231" t="s">
        <v>152</v>
      </c>
      <c r="E327" s="40"/>
      <c r="F327" s="232" t="s">
        <v>522</v>
      </c>
      <c r="G327" s="40"/>
      <c r="H327" s="40"/>
      <c r="I327" s="136"/>
      <c r="J327" s="40"/>
      <c r="K327" s="40"/>
      <c r="L327" s="44"/>
      <c r="M327" s="233"/>
      <c r="N327" s="234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152</v>
      </c>
      <c r="AU327" s="17" t="s">
        <v>81</v>
      </c>
    </row>
    <row r="328" spans="1:51" s="13" customFormat="1" ht="12">
      <c r="A328" s="13"/>
      <c r="B328" s="235"/>
      <c r="C328" s="236"/>
      <c r="D328" s="231" t="s">
        <v>154</v>
      </c>
      <c r="E328" s="237" t="s">
        <v>19</v>
      </c>
      <c r="F328" s="238" t="s">
        <v>523</v>
      </c>
      <c r="G328" s="236"/>
      <c r="H328" s="239">
        <v>6.4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5" t="s">
        <v>154</v>
      </c>
      <c r="AU328" s="245" t="s">
        <v>81</v>
      </c>
      <c r="AV328" s="13" t="s">
        <v>81</v>
      </c>
      <c r="AW328" s="13" t="s">
        <v>33</v>
      </c>
      <c r="AX328" s="13" t="s">
        <v>79</v>
      </c>
      <c r="AY328" s="245" t="s">
        <v>143</v>
      </c>
    </row>
    <row r="329" spans="1:65" s="2" customFormat="1" ht="16.5" customHeight="1">
      <c r="A329" s="38"/>
      <c r="B329" s="39"/>
      <c r="C329" s="218" t="s">
        <v>524</v>
      </c>
      <c r="D329" s="218" t="s">
        <v>145</v>
      </c>
      <c r="E329" s="219" t="s">
        <v>525</v>
      </c>
      <c r="F329" s="220" t="s">
        <v>526</v>
      </c>
      <c r="G329" s="221" t="s">
        <v>330</v>
      </c>
      <c r="H329" s="222">
        <v>1.5</v>
      </c>
      <c r="I329" s="223"/>
      <c r="J329" s="224">
        <f>ROUND(I329*H329,2)</f>
        <v>0</v>
      </c>
      <c r="K329" s="220" t="s">
        <v>149</v>
      </c>
      <c r="L329" s="44"/>
      <c r="M329" s="225" t="s">
        <v>19</v>
      </c>
      <c r="N329" s="226" t="s">
        <v>42</v>
      </c>
      <c r="O329" s="84"/>
      <c r="P329" s="227">
        <f>O329*H329</f>
        <v>0</v>
      </c>
      <c r="Q329" s="227">
        <v>0</v>
      </c>
      <c r="R329" s="227">
        <f>Q329*H329</f>
        <v>0</v>
      </c>
      <c r="S329" s="227">
        <v>0</v>
      </c>
      <c r="T329" s="228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9" t="s">
        <v>150</v>
      </c>
      <c r="AT329" s="229" t="s">
        <v>145</v>
      </c>
      <c r="AU329" s="229" t="s">
        <v>81</v>
      </c>
      <c r="AY329" s="17" t="s">
        <v>143</v>
      </c>
      <c r="BE329" s="230">
        <f>IF(N329="základní",J329,0)</f>
        <v>0</v>
      </c>
      <c r="BF329" s="230">
        <f>IF(N329="snížená",J329,0)</f>
        <v>0</v>
      </c>
      <c r="BG329" s="230">
        <f>IF(N329="zákl. přenesená",J329,0)</f>
        <v>0</v>
      </c>
      <c r="BH329" s="230">
        <f>IF(N329="sníž. přenesená",J329,0)</f>
        <v>0</v>
      </c>
      <c r="BI329" s="230">
        <f>IF(N329="nulová",J329,0)</f>
        <v>0</v>
      </c>
      <c r="BJ329" s="17" t="s">
        <v>79</v>
      </c>
      <c r="BK329" s="230">
        <f>ROUND(I329*H329,2)</f>
        <v>0</v>
      </c>
      <c r="BL329" s="17" t="s">
        <v>150</v>
      </c>
      <c r="BM329" s="229" t="s">
        <v>527</v>
      </c>
    </row>
    <row r="330" spans="1:47" s="2" customFormat="1" ht="12">
      <c r="A330" s="38"/>
      <c r="B330" s="39"/>
      <c r="C330" s="40"/>
      <c r="D330" s="231" t="s">
        <v>152</v>
      </c>
      <c r="E330" s="40"/>
      <c r="F330" s="232" t="s">
        <v>526</v>
      </c>
      <c r="G330" s="40"/>
      <c r="H330" s="40"/>
      <c r="I330" s="136"/>
      <c r="J330" s="40"/>
      <c r="K330" s="40"/>
      <c r="L330" s="44"/>
      <c r="M330" s="233"/>
      <c r="N330" s="234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152</v>
      </c>
      <c r="AU330" s="17" t="s">
        <v>81</v>
      </c>
    </row>
    <row r="331" spans="1:65" s="2" customFormat="1" ht="16.5" customHeight="1">
      <c r="A331" s="38"/>
      <c r="B331" s="39"/>
      <c r="C331" s="218" t="s">
        <v>528</v>
      </c>
      <c r="D331" s="218" t="s">
        <v>145</v>
      </c>
      <c r="E331" s="219" t="s">
        <v>529</v>
      </c>
      <c r="F331" s="220" t="s">
        <v>530</v>
      </c>
      <c r="G331" s="221" t="s">
        <v>330</v>
      </c>
      <c r="H331" s="222">
        <v>180</v>
      </c>
      <c r="I331" s="223"/>
      <c r="J331" s="224">
        <f>ROUND(I331*H331,2)</f>
        <v>0</v>
      </c>
      <c r="K331" s="220" t="s">
        <v>149</v>
      </c>
      <c r="L331" s="44"/>
      <c r="M331" s="225" t="s">
        <v>19</v>
      </c>
      <c r="N331" s="226" t="s">
        <v>42</v>
      </c>
      <c r="O331" s="84"/>
      <c r="P331" s="227">
        <f>O331*H331</f>
        <v>0</v>
      </c>
      <c r="Q331" s="227">
        <v>0</v>
      </c>
      <c r="R331" s="227">
        <f>Q331*H331</f>
        <v>0</v>
      </c>
      <c r="S331" s="227">
        <v>0</v>
      </c>
      <c r="T331" s="228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9" t="s">
        <v>150</v>
      </c>
      <c r="AT331" s="229" t="s">
        <v>145</v>
      </c>
      <c r="AU331" s="229" t="s">
        <v>81</v>
      </c>
      <c r="AY331" s="17" t="s">
        <v>143</v>
      </c>
      <c r="BE331" s="230">
        <f>IF(N331="základní",J331,0)</f>
        <v>0</v>
      </c>
      <c r="BF331" s="230">
        <f>IF(N331="snížená",J331,0)</f>
        <v>0</v>
      </c>
      <c r="BG331" s="230">
        <f>IF(N331="zákl. přenesená",J331,0)</f>
        <v>0</v>
      </c>
      <c r="BH331" s="230">
        <f>IF(N331="sníž. přenesená",J331,0)</f>
        <v>0</v>
      </c>
      <c r="BI331" s="230">
        <f>IF(N331="nulová",J331,0)</f>
        <v>0</v>
      </c>
      <c r="BJ331" s="17" t="s">
        <v>79</v>
      </c>
      <c r="BK331" s="230">
        <f>ROUND(I331*H331,2)</f>
        <v>0</v>
      </c>
      <c r="BL331" s="17" t="s">
        <v>150</v>
      </c>
      <c r="BM331" s="229" t="s">
        <v>531</v>
      </c>
    </row>
    <row r="332" spans="1:47" s="2" customFormat="1" ht="12">
      <c r="A332" s="38"/>
      <c r="B332" s="39"/>
      <c r="C332" s="40"/>
      <c r="D332" s="231" t="s">
        <v>152</v>
      </c>
      <c r="E332" s="40"/>
      <c r="F332" s="232" t="s">
        <v>530</v>
      </c>
      <c r="G332" s="40"/>
      <c r="H332" s="40"/>
      <c r="I332" s="136"/>
      <c r="J332" s="40"/>
      <c r="K332" s="40"/>
      <c r="L332" s="44"/>
      <c r="M332" s="233"/>
      <c r="N332" s="234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152</v>
      </c>
      <c r="AU332" s="17" t="s">
        <v>81</v>
      </c>
    </row>
    <row r="333" spans="1:51" s="13" customFormat="1" ht="12">
      <c r="A333" s="13"/>
      <c r="B333" s="235"/>
      <c r="C333" s="236"/>
      <c r="D333" s="231" t="s">
        <v>154</v>
      </c>
      <c r="E333" s="237" t="s">
        <v>19</v>
      </c>
      <c r="F333" s="238" t="s">
        <v>532</v>
      </c>
      <c r="G333" s="236"/>
      <c r="H333" s="239">
        <v>1.5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5" t="s">
        <v>154</v>
      </c>
      <c r="AU333" s="245" t="s">
        <v>81</v>
      </c>
      <c r="AV333" s="13" t="s">
        <v>81</v>
      </c>
      <c r="AW333" s="13" t="s">
        <v>33</v>
      </c>
      <c r="AX333" s="13" t="s">
        <v>71</v>
      </c>
      <c r="AY333" s="245" t="s">
        <v>143</v>
      </c>
    </row>
    <row r="334" spans="1:51" s="13" customFormat="1" ht="12">
      <c r="A334" s="13"/>
      <c r="B334" s="235"/>
      <c r="C334" s="236"/>
      <c r="D334" s="231" t="s">
        <v>154</v>
      </c>
      <c r="E334" s="237" t="s">
        <v>19</v>
      </c>
      <c r="F334" s="238" t="s">
        <v>533</v>
      </c>
      <c r="G334" s="236"/>
      <c r="H334" s="239">
        <v>180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5" t="s">
        <v>154</v>
      </c>
      <c r="AU334" s="245" t="s">
        <v>81</v>
      </c>
      <c r="AV334" s="13" t="s">
        <v>81</v>
      </c>
      <c r="AW334" s="13" t="s">
        <v>33</v>
      </c>
      <c r="AX334" s="13" t="s">
        <v>79</v>
      </c>
      <c r="AY334" s="245" t="s">
        <v>143</v>
      </c>
    </row>
    <row r="335" spans="1:65" s="2" customFormat="1" ht="16.5" customHeight="1">
      <c r="A335" s="38"/>
      <c r="B335" s="39"/>
      <c r="C335" s="218" t="s">
        <v>534</v>
      </c>
      <c r="D335" s="218" t="s">
        <v>145</v>
      </c>
      <c r="E335" s="219" t="s">
        <v>535</v>
      </c>
      <c r="F335" s="220" t="s">
        <v>536</v>
      </c>
      <c r="G335" s="221" t="s">
        <v>330</v>
      </c>
      <c r="H335" s="222">
        <v>1.5</v>
      </c>
      <c r="I335" s="223"/>
      <c r="J335" s="224">
        <f>ROUND(I335*H335,2)</f>
        <v>0</v>
      </c>
      <c r="K335" s="220" t="s">
        <v>149</v>
      </c>
      <c r="L335" s="44"/>
      <c r="M335" s="225" t="s">
        <v>19</v>
      </c>
      <c r="N335" s="226" t="s">
        <v>42</v>
      </c>
      <c r="O335" s="84"/>
      <c r="P335" s="227">
        <f>O335*H335</f>
        <v>0</v>
      </c>
      <c r="Q335" s="227">
        <v>0</v>
      </c>
      <c r="R335" s="227">
        <f>Q335*H335</f>
        <v>0</v>
      </c>
      <c r="S335" s="227">
        <v>0</v>
      </c>
      <c r="T335" s="228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9" t="s">
        <v>150</v>
      </c>
      <c r="AT335" s="229" t="s">
        <v>145</v>
      </c>
      <c r="AU335" s="229" t="s">
        <v>81</v>
      </c>
      <c r="AY335" s="17" t="s">
        <v>143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7" t="s">
        <v>79</v>
      </c>
      <c r="BK335" s="230">
        <f>ROUND(I335*H335,2)</f>
        <v>0</v>
      </c>
      <c r="BL335" s="17" t="s">
        <v>150</v>
      </c>
      <c r="BM335" s="229" t="s">
        <v>537</v>
      </c>
    </row>
    <row r="336" spans="1:47" s="2" customFormat="1" ht="12">
      <c r="A336" s="38"/>
      <c r="B336" s="39"/>
      <c r="C336" s="40"/>
      <c r="D336" s="231" t="s">
        <v>152</v>
      </c>
      <c r="E336" s="40"/>
      <c r="F336" s="232" t="s">
        <v>536</v>
      </c>
      <c r="G336" s="40"/>
      <c r="H336" s="40"/>
      <c r="I336" s="136"/>
      <c r="J336" s="40"/>
      <c r="K336" s="40"/>
      <c r="L336" s="44"/>
      <c r="M336" s="233"/>
      <c r="N336" s="234"/>
      <c r="O336" s="84"/>
      <c r="P336" s="84"/>
      <c r="Q336" s="84"/>
      <c r="R336" s="84"/>
      <c r="S336" s="84"/>
      <c r="T336" s="85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152</v>
      </c>
      <c r="AU336" s="17" t="s">
        <v>81</v>
      </c>
    </row>
    <row r="337" spans="1:65" s="2" customFormat="1" ht="16.5" customHeight="1">
      <c r="A337" s="38"/>
      <c r="B337" s="39"/>
      <c r="C337" s="218" t="s">
        <v>538</v>
      </c>
      <c r="D337" s="218" t="s">
        <v>145</v>
      </c>
      <c r="E337" s="219" t="s">
        <v>539</v>
      </c>
      <c r="F337" s="220" t="s">
        <v>540</v>
      </c>
      <c r="G337" s="221" t="s">
        <v>148</v>
      </c>
      <c r="H337" s="222">
        <v>684</v>
      </c>
      <c r="I337" s="223"/>
      <c r="J337" s="224">
        <f>ROUND(I337*H337,2)</f>
        <v>0</v>
      </c>
      <c r="K337" s="220" t="s">
        <v>149</v>
      </c>
      <c r="L337" s="44"/>
      <c r="M337" s="225" t="s">
        <v>19</v>
      </c>
      <c r="N337" s="226" t="s">
        <v>42</v>
      </c>
      <c r="O337" s="84"/>
      <c r="P337" s="227">
        <f>O337*H337</f>
        <v>0</v>
      </c>
      <c r="Q337" s="227">
        <v>4E-05</v>
      </c>
      <c r="R337" s="227">
        <f>Q337*H337</f>
        <v>0.027360000000000002</v>
      </c>
      <c r="S337" s="227">
        <v>0</v>
      </c>
      <c r="T337" s="228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9" t="s">
        <v>150</v>
      </c>
      <c r="AT337" s="229" t="s">
        <v>145</v>
      </c>
      <c r="AU337" s="229" t="s">
        <v>81</v>
      </c>
      <c r="AY337" s="17" t="s">
        <v>143</v>
      </c>
      <c r="BE337" s="230">
        <f>IF(N337="základní",J337,0)</f>
        <v>0</v>
      </c>
      <c r="BF337" s="230">
        <f>IF(N337="snížená",J337,0)</f>
        <v>0</v>
      </c>
      <c r="BG337" s="230">
        <f>IF(N337="zákl. přenesená",J337,0)</f>
        <v>0</v>
      </c>
      <c r="BH337" s="230">
        <f>IF(N337="sníž. přenesená",J337,0)</f>
        <v>0</v>
      </c>
      <c r="BI337" s="230">
        <f>IF(N337="nulová",J337,0)</f>
        <v>0</v>
      </c>
      <c r="BJ337" s="17" t="s">
        <v>79</v>
      </c>
      <c r="BK337" s="230">
        <f>ROUND(I337*H337,2)</f>
        <v>0</v>
      </c>
      <c r="BL337" s="17" t="s">
        <v>150</v>
      </c>
      <c r="BM337" s="229" t="s">
        <v>541</v>
      </c>
    </row>
    <row r="338" spans="1:47" s="2" customFormat="1" ht="12">
      <c r="A338" s="38"/>
      <c r="B338" s="39"/>
      <c r="C338" s="40"/>
      <c r="D338" s="231" t="s">
        <v>152</v>
      </c>
      <c r="E338" s="40"/>
      <c r="F338" s="232" t="s">
        <v>540</v>
      </c>
      <c r="G338" s="40"/>
      <c r="H338" s="40"/>
      <c r="I338" s="136"/>
      <c r="J338" s="40"/>
      <c r="K338" s="40"/>
      <c r="L338" s="44"/>
      <c r="M338" s="233"/>
      <c r="N338" s="234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152</v>
      </c>
      <c r="AU338" s="17" t="s">
        <v>81</v>
      </c>
    </row>
    <row r="339" spans="1:51" s="13" customFormat="1" ht="12">
      <c r="A339" s="13"/>
      <c r="B339" s="235"/>
      <c r="C339" s="236"/>
      <c r="D339" s="231" t="s">
        <v>154</v>
      </c>
      <c r="E339" s="237" t="s">
        <v>19</v>
      </c>
      <c r="F339" s="238" t="s">
        <v>542</v>
      </c>
      <c r="G339" s="236"/>
      <c r="H339" s="239">
        <v>684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5" t="s">
        <v>154</v>
      </c>
      <c r="AU339" s="245" t="s">
        <v>81</v>
      </c>
      <c r="AV339" s="13" t="s">
        <v>81</v>
      </c>
      <c r="AW339" s="13" t="s">
        <v>33</v>
      </c>
      <c r="AX339" s="13" t="s">
        <v>79</v>
      </c>
      <c r="AY339" s="245" t="s">
        <v>143</v>
      </c>
    </row>
    <row r="340" spans="1:65" s="2" customFormat="1" ht="16.5" customHeight="1">
      <c r="A340" s="38"/>
      <c r="B340" s="39"/>
      <c r="C340" s="218" t="s">
        <v>543</v>
      </c>
      <c r="D340" s="218" t="s">
        <v>145</v>
      </c>
      <c r="E340" s="219" t="s">
        <v>544</v>
      </c>
      <c r="F340" s="220" t="s">
        <v>545</v>
      </c>
      <c r="G340" s="221" t="s">
        <v>207</v>
      </c>
      <c r="H340" s="222">
        <v>2</v>
      </c>
      <c r="I340" s="223"/>
      <c r="J340" s="224">
        <f>ROUND(I340*H340,2)</f>
        <v>0</v>
      </c>
      <c r="K340" s="220" t="s">
        <v>149</v>
      </c>
      <c r="L340" s="44"/>
      <c r="M340" s="225" t="s">
        <v>19</v>
      </c>
      <c r="N340" s="226" t="s">
        <v>42</v>
      </c>
      <c r="O340" s="84"/>
      <c r="P340" s="227">
        <f>O340*H340</f>
        <v>0</v>
      </c>
      <c r="Q340" s="227">
        <v>0.01547</v>
      </c>
      <c r="R340" s="227">
        <f>Q340*H340</f>
        <v>0.03094</v>
      </c>
      <c r="S340" s="227">
        <v>0</v>
      </c>
      <c r="T340" s="228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9" t="s">
        <v>150</v>
      </c>
      <c r="AT340" s="229" t="s">
        <v>145</v>
      </c>
      <c r="AU340" s="229" t="s">
        <v>81</v>
      </c>
      <c r="AY340" s="17" t="s">
        <v>143</v>
      </c>
      <c r="BE340" s="230">
        <f>IF(N340="základní",J340,0)</f>
        <v>0</v>
      </c>
      <c r="BF340" s="230">
        <f>IF(N340="snížená",J340,0)</f>
        <v>0</v>
      </c>
      <c r="BG340" s="230">
        <f>IF(N340="zákl. přenesená",J340,0)</f>
        <v>0</v>
      </c>
      <c r="BH340" s="230">
        <f>IF(N340="sníž. přenesená",J340,0)</f>
        <v>0</v>
      </c>
      <c r="BI340" s="230">
        <f>IF(N340="nulová",J340,0)</f>
        <v>0</v>
      </c>
      <c r="BJ340" s="17" t="s">
        <v>79</v>
      </c>
      <c r="BK340" s="230">
        <f>ROUND(I340*H340,2)</f>
        <v>0</v>
      </c>
      <c r="BL340" s="17" t="s">
        <v>150</v>
      </c>
      <c r="BM340" s="229" t="s">
        <v>546</v>
      </c>
    </row>
    <row r="341" spans="1:47" s="2" customFormat="1" ht="12">
      <c r="A341" s="38"/>
      <c r="B341" s="39"/>
      <c r="C341" s="40"/>
      <c r="D341" s="231" t="s">
        <v>152</v>
      </c>
      <c r="E341" s="40"/>
      <c r="F341" s="232" t="s">
        <v>547</v>
      </c>
      <c r="G341" s="40"/>
      <c r="H341" s="40"/>
      <c r="I341" s="136"/>
      <c r="J341" s="40"/>
      <c r="K341" s="40"/>
      <c r="L341" s="44"/>
      <c r="M341" s="233"/>
      <c r="N341" s="234"/>
      <c r="O341" s="84"/>
      <c r="P341" s="84"/>
      <c r="Q341" s="84"/>
      <c r="R341" s="84"/>
      <c r="S341" s="84"/>
      <c r="T341" s="8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152</v>
      </c>
      <c r="AU341" s="17" t="s">
        <v>81</v>
      </c>
    </row>
    <row r="342" spans="1:65" s="2" customFormat="1" ht="16.5" customHeight="1">
      <c r="A342" s="38"/>
      <c r="B342" s="39"/>
      <c r="C342" s="246" t="s">
        <v>548</v>
      </c>
      <c r="D342" s="246" t="s">
        <v>199</v>
      </c>
      <c r="E342" s="247" t="s">
        <v>549</v>
      </c>
      <c r="F342" s="248" t="s">
        <v>550</v>
      </c>
      <c r="G342" s="249" t="s">
        <v>207</v>
      </c>
      <c r="H342" s="250">
        <v>2</v>
      </c>
      <c r="I342" s="251"/>
      <c r="J342" s="252">
        <f>ROUND(I342*H342,2)</f>
        <v>0</v>
      </c>
      <c r="K342" s="248" t="s">
        <v>19</v>
      </c>
      <c r="L342" s="253"/>
      <c r="M342" s="254" t="s">
        <v>19</v>
      </c>
      <c r="N342" s="255" t="s">
        <v>42</v>
      </c>
      <c r="O342" s="84"/>
      <c r="P342" s="227">
        <f>O342*H342</f>
        <v>0</v>
      </c>
      <c r="Q342" s="227">
        <v>0.0022</v>
      </c>
      <c r="R342" s="227">
        <f>Q342*H342</f>
        <v>0.0044</v>
      </c>
      <c r="S342" s="227">
        <v>0</v>
      </c>
      <c r="T342" s="228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9" t="s">
        <v>187</v>
      </c>
      <c r="AT342" s="229" t="s">
        <v>199</v>
      </c>
      <c r="AU342" s="229" t="s">
        <v>81</v>
      </c>
      <c r="AY342" s="17" t="s">
        <v>143</v>
      </c>
      <c r="BE342" s="230">
        <f>IF(N342="základní",J342,0)</f>
        <v>0</v>
      </c>
      <c r="BF342" s="230">
        <f>IF(N342="snížená",J342,0)</f>
        <v>0</v>
      </c>
      <c r="BG342" s="230">
        <f>IF(N342="zákl. přenesená",J342,0)</f>
        <v>0</v>
      </c>
      <c r="BH342" s="230">
        <f>IF(N342="sníž. přenesená",J342,0)</f>
        <v>0</v>
      </c>
      <c r="BI342" s="230">
        <f>IF(N342="nulová",J342,0)</f>
        <v>0</v>
      </c>
      <c r="BJ342" s="17" t="s">
        <v>79</v>
      </c>
      <c r="BK342" s="230">
        <f>ROUND(I342*H342,2)</f>
        <v>0</v>
      </c>
      <c r="BL342" s="17" t="s">
        <v>150</v>
      </c>
      <c r="BM342" s="229" t="s">
        <v>551</v>
      </c>
    </row>
    <row r="343" spans="1:47" s="2" customFormat="1" ht="12">
      <c r="A343" s="38"/>
      <c r="B343" s="39"/>
      <c r="C343" s="40"/>
      <c r="D343" s="231" t="s">
        <v>152</v>
      </c>
      <c r="E343" s="40"/>
      <c r="F343" s="232" t="s">
        <v>550</v>
      </c>
      <c r="G343" s="40"/>
      <c r="H343" s="40"/>
      <c r="I343" s="136"/>
      <c r="J343" s="40"/>
      <c r="K343" s="40"/>
      <c r="L343" s="44"/>
      <c r="M343" s="233"/>
      <c r="N343" s="234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152</v>
      </c>
      <c r="AU343" s="17" t="s">
        <v>81</v>
      </c>
    </row>
    <row r="344" spans="1:65" s="2" customFormat="1" ht="16.5" customHeight="1">
      <c r="A344" s="38"/>
      <c r="B344" s="39"/>
      <c r="C344" s="218" t="s">
        <v>552</v>
      </c>
      <c r="D344" s="218" t="s">
        <v>145</v>
      </c>
      <c r="E344" s="219" t="s">
        <v>553</v>
      </c>
      <c r="F344" s="220" t="s">
        <v>554</v>
      </c>
      <c r="G344" s="221" t="s">
        <v>207</v>
      </c>
      <c r="H344" s="222">
        <v>5</v>
      </c>
      <c r="I344" s="223"/>
      <c r="J344" s="224">
        <f>ROUND(I344*H344,2)</f>
        <v>0</v>
      </c>
      <c r="K344" s="220" t="s">
        <v>149</v>
      </c>
      <c r="L344" s="44"/>
      <c r="M344" s="225" t="s">
        <v>19</v>
      </c>
      <c r="N344" s="226" t="s">
        <v>42</v>
      </c>
      <c r="O344" s="84"/>
      <c r="P344" s="227">
        <f>O344*H344</f>
        <v>0</v>
      </c>
      <c r="Q344" s="227">
        <v>0.00468</v>
      </c>
      <c r="R344" s="227">
        <f>Q344*H344</f>
        <v>0.0234</v>
      </c>
      <c r="S344" s="227">
        <v>0</v>
      </c>
      <c r="T344" s="228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9" t="s">
        <v>150</v>
      </c>
      <c r="AT344" s="229" t="s">
        <v>145</v>
      </c>
      <c r="AU344" s="229" t="s">
        <v>81</v>
      </c>
      <c r="AY344" s="17" t="s">
        <v>143</v>
      </c>
      <c r="BE344" s="230">
        <f>IF(N344="základní",J344,0)</f>
        <v>0</v>
      </c>
      <c r="BF344" s="230">
        <f>IF(N344="snížená",J344,0)</f>
        <v>0</v>
      </c>
      <c r="BG344" s="230">
        <f>IF(N344="zákl. přenesená",J344,0)</f>
        <v>0</v>
      </c>
      <c r="BH344" s="230">
        <f>IF(N344="sníž. přenesená",J344,0)</f>
        <v>0</v>
      </c>
      <c r="BI344" s="230">
        <f>IF(N344="nulová",J344,0)</f>
        <v>0</v>
      </c>
      <c r="BJ344" s="17" t="s">
        <v>79</v>
      </c>
      <c r="BK344" s="230">
        <f>ROUND(I344*H344,2)</f>
        <v>0</v>
      </c>
      <c r="BL344" s="17" t="s">
        <v>150</v>
      </c>
      <c r="BM344" s="229" t="s">
        <v>555</v>
      </c>
    </row>
    <row r="345" spans="1:47" s="2" customFormat="1" ht="12">
      <c r="A345" s="38"/>
      <c r="B345" s="39"/>
      <c r="C345" s="40"/>
      <c r="D345" s="231" t="s">
        <v>152</v>
      </c>
      <c r="E345" s="40"/>
      <c r="F345" s="232" t="s">
        <v>556</v>
      </c>
      <c r="G345" s="40"/>
      <c r="H345" s="40"/>
      <c r="I345" s="136"/>
      <c r="J345" s="40"/>
      <c r="K345" s="40"/>
      <c r="L345" s="44"/>
      <c r="M345" s="233"/>
      <c r="N345" s="234"/>
      <c r="O345" s="84"/>
      <c r="P345" s="84"/>
      <c r="Q345" s="84"/>
      <c r="R345" s="84"/>
      <c r="S345" s="84"/>
      <c r="T345" s="85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152</v>
      </c>
      <c r="AU345" s="17" t="s">
        <v>81</v>
      </c>
    </row>
    <row r="346" spans="1:51" s="13" customFormat="1" ht="12">
      <c r="A346" s="13"/>
      <c r="B346" s="235"/>
      <c r="C346" s="236"/>
      <c r="D346" s="231" t="s">
        <v>154</v>
      </c>
      <c r="E346" s="237" t="s">
        <v>19</v>
      </c>
      <c r="F346" s="238" t="s">
        <v>557</v>
      </c>
      <c r="G346" s="236"/>
      <c r="H346" s="239">
        <v>5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5" t="s">
        <v>154</v>
      </c>
      <c r="AU346" s="245" t="s">
        <v>81</v>
      </c>
      <c r="AV346" s="13" t="s">
        <v>81</v>
      </c>
      <c r="AW346" s="13" t="s">
        <v>33</v>
      </c>
      <c r="AX346" s="13" t="s">
        <v>71</v>
      </c>
      <c r="AY346" s="245" t="s">
        <v>143</v>
      </c>
    </row>
    <row r="347" spans="1:51" s="14" customFormat="1" ht="12">
      <c r="A347" s="14"/>
      <c r="B347" s="256"/>
      <c r="C347" s="257"/>
      <c r="D347" s="231" t="s">
        <v>154</v>
      </c>
      <c r="E347" s="258" t="s">
        <v>19</v>
      </c>
      <c r="F347" s="259" t="s">
        <v>227</v>
      </c>
      <c r="G347" s="257"/>
      <c r="H347" s="260">
        <v>5</v>
      </c>
      <c r="I347" s="261"/>
      <c r="J347" s="257"/>
      <c r="K347" s="257"/>
      <c r="L347" s="262"/>
      <c r="M347" s="263"/>
      <c r="N347" s="264"/>
      <c r="O347" s="264"/>
      <c r="P347" s="264"/>
      <c r="Q347" s="264"/>
      <c r="R347" s="264"/>
      <c r="S347" s="264"/>
      <c r="T347" s="265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6" t="s">
        <v>154</v>
      </c>
      <c r="AU347" s="266" t="s">
        <v>81</v>
      </c>
      <c r="AV347" s="14" t="s">
        <v>150</v>
      </c>
      <c r="AW347" s="14" t="s">
        <v>33</v>
      </c>
      <c r="AX347" s="14" t="s">
        <v>79</v>
      </c>
      <c r="AY347" s="266" t="s">
        <v>143</v>
      </c>
    </row>
    <row r="348" spans="1:65" s="2" customFormat="1" ht="16.5" customHeight="1">
      <c r="A348" s="38"/>
      <c r="B348" s="39"/>
      <c r="C348" s="246" t="s">
        <v>558</v>
      </c>
      <c r="D348" s="246" t="s">
        <v>199</v>
      </c>
      <c r="E348" s="247" t="s">
        <v>559</v>
      </c>
      <c r="F348" s="248" t="s">
        <v>560</v>
      </c>
      <c r="G348" s="249" t="s">
        <v>207</v>
      </c>
      <c r="H348" s="250">
        <v>4</v>
      </c>
      <c r="I348" s="251"/>
      <c r="J348" s="252">
        <f>ROUND(I348*H348,2)</f>
        <v>0</v>
      </c>
      <c r="K348" s="248" t="s">
        <v>19</v>
      </c>
      <c r="L348" s="253"/>
      <c r="M348" s="254" t="s">
        <v>19</v>
      </c>
      <c r="N348" s="255" t="s">
        <v>42</v>
      </c>
      <c r="O348" s="84"/>
      <c r="P348" s="227">
        <f>O348*H348</f>
        <v>0</v>
      </c>
      <c r="Q348" s="227">
        <v>0.041</v>
      </c>
      <c r="R348" s="227">
        <f>Q348*H348</f>
        <v>0.164</v>
      </c>
      <c r="S348" s="227">
        <v>0</v>
      </c>
      <c r="T348" s="228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9" t="s">
        <v>187</v>
      </c>
      <c r="AT348" s="229" t="s">
        <v>199</v>
      </c>
      <c r="AU348" s="229" t="s">
        <v>81</v>
      </c>
      <c r="AY348" s="17" t="s">
        <v>143</v>
      </c>
      <c r="BE348" s="230">
        <f>IF(N348="základní",J348,0)</f>
        <v>0</v>
      </c>
      <c r="BF348" s="230">
        <f>IF(N348="snížená",J348,0)</f>
        <v>0</v>
      </c>
      <c r="BG348" s="230">
        <f>IF(N348="zákl. přenesená",J348,0)</f>
        <v>0</v>
      </c>
      <c r="BH348" s="230">
        <f>IF(N348="sníž. přenesená",J348,0)</f>
        <v>0</v>
      </c>
      <c r="BI348" s="230">
        <f>IF(N348="nulová",J348,0)</f>
        <v>0</v>
      </c>
      <c r="BJ348" s="17" t="s">
        <v>79</v>
      </c>
      <c r="BK348" s="230">
        <f>ROUND(I348*H348,2)</f>
        <v>0</v>
      </c>
      <c r="BL348" s="17" t="s">
        <v>150</v>
      </c>
      <c r="BM348" s="229" t="s">
        <v>561</v>
      </c>
    </row>
    <row r="349" spans="1:47" s="2" customFormat="1" ht="12">
      <c r="A349" s="38"/>
      <c r="B349" s="39"/>
      <c r="C349" s="40"/>
      <c r="D349" s="231" t="s">
        <v>152</v>
      </c>
      <c r="E349" s="40"/>
      <c r="F349" s="232" t="s">
        <v>560</v>
      </c>
      <c r="G349" s="40"/>
      <c r="H349" s="40"/>
      <c r="I349" s="136"/>
      <c r="J349" s="40"/>
      <c r="K349" s="40"/>
      <c r="L349" s="44"/>
      <c r="M349" s="233"/>
      <c r="N349" s="234"/>
      <c r="O349" s="84"/>
      <c r="P349" s="84"/>
      <c r="Q349" s="84"/>
      <c r="R349" s="84"/>
      <c r="S349" s="84"/>
      <c r="T349" s="8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152</v>
      </c>
      <c r="AU349" s="17" t="s">
        <v>81</v>
      </c>
    </row>
    <row r="350" spans="1:65" s="2" customFormat="1" ht="16.5" customHeight="1">
      <c r="A350" s="38"/>
      <c r="B350" s="39"/>
      <c r="C350" s="246" t="s">
        <v>562</v>
      </c>
      <c r="D350" s="246" t="s">
        <v>199</v>
      </c>
      <c r="E350" s="247" t="s">
        <v>563</v>
      </c>
      <c r="F350" s="248" t="s">
        <v>564</v>
      </c>
      <c r="G350" s="249" t="s">
        <v>207</v>
      </c>
      <c r="H350" s="250">
        <v>1</v>
      </c>
      <c r="I350" s="251"/>
      <c r="J350" s="252">
        <f>ROUND(I350*H350,2)</f>
        <v>0</v>
      </c>
      <c r="K350" s="248" t="s">
        <v>19</v>
      </c>
      <c r="L350" s="253"/>
      <c r="M350" s="254" t="s">
        <v>19</v>
      </c>
      <c r="N350" s="255" t="s">
        <v>42</v>
      </c>
      <c r="O350" s="84"/>
      <c r="P350" s="227">
        <f>O350*H350</f>
        <v>0</v>
      </c>
      <c r="Q350" s="227">
        <v>0.041</v>
      </c>
      <c r="R350" s="227">
        <f>Q350*H350</f>
        <v>0.041</v>
      </c>
      <c r="S350" s="227">
        <v>0</v>
      </c>
      <c r="T350" s="228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9" t="s">
        <v>187</v>
      </c>
      <c r="AT350" s="229" t="s">
        <v>199</v>
      </c>
      <c r="AU350" s="229" t="s">
        <v>81</v>
      </c>
      <c r="AY350" s="17" t="s">
        <v>143</v>
      </c>
      <c r="BE350" s="230">
        <f>IF(N350="základní",J350,0)</f>
        <v>0</v>
      </c>
      <c r="BF350" s="230">
        <f>IF(N350="snížená",J350,0)</f>
        <v>0</v>
      </c>
      <c r="BG350" s="230">
        <f>IF(N350="zákl. přenesená",J350,0)</f>
        <v>0</v>
      </c>
      <c r="BH350" s="230">
        <f>IF(N350="sníž. přenesená",J350,0)</f>
        <v>0</v>
      </c>
      <c r="BI350" s="230">
        <f>IF(N350="nulová",J350,0)</f>
        <v>0</v>
      </c>
      <c r="BJ350" s="17" t="s">
        <v>79</v>
      </c>
      <c r="BK350" s="230">
        <f>ROUND(I350*H350,2)</f>
        <v>0</v>
      </c>
      <c r="BL350" s="17" t="s">
        <v>150</v>
      </c>
      <c r="BM350" s="229" t="s">
        <v>565</v>
      </c>
    </row>
    <row r="351" spans="1:47" s="2" customFormat="1" ht="12">
      <c r="A351" s="38"/>
      <c r="B351" s="39"/>
      <c r="C351" s="40"/>
      <c r="D351" s="231" t="s">
        <v>152</v>
      </c>
      <c r="E351" s="40"/>
      <c r="F351" s="232" t="s">
        <v>564</v>
      </c>
      <c r="G351" s="40"/>
      <c r="H351" s="40"/>
      <c r="I351" s="136"/>
      <c r="J351" s="40"/>
      <c r="K351" s="40"/>
      <c r="L351" s="44"/>
      <c r="M351" s="233"/>
      <c r="N351" s="234"/>
      <c r="O351" s="84"/>
      <c r="P351" s="84"/>
      <c r="Q351" s="84"/>
      <c r="R351" s="84"/>
      <c r="S351" s="84"/>
      <c r="T351" s="85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152</v>
      </c>
      <c r="AU351" s="17" t="s">
        <v>81</v>
      </c>
    </row>
    <row r="352" spans="1:65" s="2" customFormat="1" ht="16.5" customHeight="1">
      <c r="A352" s="38"/>
      <c r="B352" s="39"/>
      <c r="C352" s="218" t="s">
        <v>566</v>
      </c>
      <c r="D352" s="218" t="s">
        <v>145</v>
      </c>
      <c r="E352" s="219" t="s">
        <v>567</v>
      </c>
      <c r="F352" s="220" t="s">
        <v>568</v>
      </c>
      <c r="G352" s="221" t="s">
        <v>207</v>
      </c>
      <c r="H352" s="222">
        <v>55</v>
      </c>
      <c r="I352" s="223"/>
      <c r="J352" s="224">
        <f>ROUND(I352*H352,2)</f>
        <v>0</v>
      </c>
      <c r="K352" s="220" t="s">
        <v>149</v>
      </c>
      <c r="L352" s="44"/>
      <c r="M352" s="225" t="s">
        <v>19</v>
      </c>
      <c r="N352" s="226" t="s">
        <v>42</v>
      </c>
      <c r="O352" s="84"/>
      <c r="P352" s="227">
        <f>O352*H352</f>
        <v>0</v>
      </c>
      <c r="Q352" s="227">
        <v>1E-05</v>
      </c>
      <c r="R352" s="227">
        <f>Q352*H352</f>
        <v>0.00055</v>
      </c>
      <c r="S352" s="227">
        <v>0</v>
      </c>
      <c r="T352" s="228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9" t="s">
        <v>150</v>
      </c>
      <c r="AT352" s="229" t="s">
        <v>145</v>
      </c>
      <c r="AU352" s="229" t="s">
        <v>81</v>
      </c>
      <c r="AY352" s="17" t="s">
        <v>143</v>
      </c>
      <c r="BE352" s="230">
        <f>IF(N352="základní",J352,0)</f>
        <v>0</v>
      </c>
      <c r="BF352" s="230">
        <f>IF(N352="snížená",J352,0)</f>
        <v>0</v>
      </c>
      <c r="BG352" s="230">
        <f>IF(N352="zákl. přenesená",J352,0)</f>
        <v>0</v>
      </c>
      <c r="BH352" s="230">
        <f>IF(N352="sníž. přenesená",J352,0)</f>
        <v>0</v>
      </c>
      <c r="BI352" s="230">
        <f>IF(N352="nulová",J352,0)</f>
        <v>0</v>
      </c>
      <c r="BJ352" s="17" t="s">
        <v>79</v>
      </c>
      <c r="BK352" s="230">
        <f>ROUND(I352*H352,2)</f>
        <v>0</v>
      </c>
      <c r="BL352" s="17" t="s">
        <v>150</v>
      </c>
      <c r="BM352" s="229" t="s">
        <v>569</v>
      </c>
    </row>
    <row r="353" spans="1:47" s="2" customFormat="1" ht="12">
      <c r="A353" s="38"/>
      <c r="B353" s="39"/>
      <c r="C353" s="40"/>
      <c r="D353" s="231" t="s">
        <v>152</v>
      </c>
      <c r="E353" s="40"/>
      <c r="F353" s="232" t="s">
        <v>570</v>
      </c>
      <c r="G353" s="40"/>
      <c r="H353" s="40"/>
      <c r="I353" s="136"/>
      <c r="J353" s="40"/>
      <c r="K353" s="40"/>
      <c r="L353" s="44"/>
      <c r="M353" s="233"/>
      <c r="N353" s="234"/>
      <c r="O353" s="84"/>
      <c r="P353" s="84"/>
      <c r="Q353" s="84"/>
      <c r="R353" s="84"/>
      <c r="S353" s="84"/>
      <c r="T353" s="85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152</v>
      </c>
      <c r="AU353" s="17" t="s">
        <v>81</v>
      </c>
    </row>
    <row r="354" spans="1:65" s="2" customFormat="1" ht="16.5" customHeight="1">
      <c r="A354" s="38"/>
      <c r="B354" s="39"/>
      <c r="C354" s="218" t="s">
        <v>571</v>
      </c>
      <c r="D354" s="218" t="s">
        <v>145</v>
      </c>
      <c r="E354" s="219" t="s">
        <v>572</v>
      </c>
      <c r="F354" s="220" t="s">
        <v>573</v>
      </c>
      <c r="G354" s="221" t="s">
        <v>207</v>
      </c>
      <c r="H354" s="222">
        <v>14</v>
      </c>
      <c r="I354" s="223"/>
      <c r="J354" s="224">
        <f>ROUND(I354*H354,2)</f>
        <v>0</v>
      </c>
      <c r="K354" s="220" t="s">
        <v>149</v>
      </c>
      <c r="L354" s="44"/>
      <c r="M354" s="225" t="s">
        <v>19</v>
      </c>
      <c r="N354" s="226" t="s">
        <v>42</v>
      </c>
      <c r="O354" s="84"/>
      <c r="P354" s="227">
        <f>O354*H354</f>
        <v>0</v>
      </c>
      <c r="Q354" s="227">
        <v>2E-05</v>
      </c>
      <c r="R354" s="227">
        <f>Q354*H354</f>
        <v>0.00028000000000000003</v>
      </c>
      <c r="S354" s="227">
        <v>0</v>
      </c>
      <c r="T354" s="228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9" t="s">
        <v>150</v>
      </c>
      <c r="AT354" s="229" t="s">
        <v>145</v>
      </c>
      <c r="AU354" s="229" t="s">
        <v>81</v>
      </c>
      <c r="AY354" s="17" t="s">
        <v>143</v>
      </c>
      <c r="BE354" s="230">
        <f>IF(N354="základní",J354,0)</f>
        <v>0</v>
      </c>
      <c r="BF354" s="230">
        <f>IF(N354="snížená",J354,0)</f>
        <v>0</v>
      </c>
      <c r="BG354" s="230">
        <f>IF(N354="zákl. přenesená",J354,0)</f>
        <v>0</v>
      </c>
      <c r="BH354" s="230">
        <f>IF(N354="sníž. přenesená",J354,0)</f>
        <v>0</v>
      </c>
      <c r="BI354" s="230">
        <f>IF(N354="nulová",J354,0)</f>
        <v>0</v>
      </c>
      <c r="BJ354" s="17" t="s">
        <v>79</v>
      </c>
      <c r="BK354" s="230">
        <f>ROUND(I354*H354,2)</f>
        <v>0</v>
      </c>
      <c r="BL354" s="17" t="s">
        <v>150</v>
      </c>
      <c r="BM354" s="229" t="s">
        <v>574</v>
      </c>
    </row>
    <row r="355" spans="1:47" s="2" customFormat="1" ht="12">
      <c r="A355" s="38"/>
      <c r="B355" s="39"/>
      <c r="C355" s="40"/>
      <c r="D355" s="231" t="s">
        <v>152</v>
      </c>
      <c r="E355" s="40"/>
      <c r="F355" s="232" t="s">
        <v>575</v>
      </c>
      <c r="G355" s="40"/>
      <c r="H355" s="40"/>
      <c r="I355" s="136"/>
      <c r="J355" s="40"/>
      <c r="K355" s="40"/>
      <c r="L355" s="44"/>
      <c r="M355" s="233"/>
      <c r="N355" s="234"/>
      <c r="O355" s="84"/>
      <c r="P355" s="84"/>
      <c r="Q355" s="84"/>
      <c r="R355" s="84"/>
      <c r="S355" s="84"/>
      <c r="T355" s="85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152</v>
      </c>
      <c r="AU355" s="17" t="s">
        <v>81</v>
      </c>
    </row>
    <row r="356" spans="1:65" s="2" customFormat="1" ht="16.5" customHeight="1">
      <c r="A356" s="38"/>
      <c r="B356" s="39"/>
      <c r="C356" s="218" t="s">
        <v>576</v>
      </c>
      <c r="D356" s="218" t="s">
        <v>145</v>
      </c>
      <c r="E356" s="219" t="s">
        <v>577</v>
      </c>
      <c r="F356" s="220" t="s">
        <v>578</v>
      </c>
      <c r="G356" s="221" t="s">
        <v>207</v>
      </c>
      <c r="H356" s="222">
        <v>55</v>
      </c>
      <c r="I356" s="223"/>
      <c r="J356" s="224">
        <f>ROUND(I356*H356,2)</f>
        <v>0</v>
      </c>
      <c r="K356" s="220" t="s">
        <v>149</v>
      </c>
      <c r="L356" s="44"/>
      <c r="M356" s="225" t="s">
        <v>19</v>
      </c>
      <c r="N356" s="226" t="s">
        <v>42</v>
      </c>
      <c r="O356" s="84"/>
      <c r="P356" s="227">
        <f>O356*H356</f>
        <v>0</v>
      </c>
      <c r="Q356" s="227">
        <v>0.00025</v>
      </c>
      <c r="R356" s="227">
        <f>Q356*H356</f>
        <v>0.01375</v>
      </c>
      <c r="S356" s="227">
        <v>0</v>
      </c>
      <c r="T356" s="228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9" t="s">
        <v>150</v>
      </c>
      <c r="AT356" s="229" t="s">
        <v>145</v>
      </c>
      <c r="AU356" s="229" t="s">
        <v>81</v>
      </c>
      <c r="AY356" s="17" t="s">
        <v>143</v>
      </c>
      <c r="BE356" s="230">
        <f>IF(N356="základní",J356,0)</f>
        <v>0</v>
      </c>
      <c r="BF356" s="230">
        <f>IF(N356="snížená",J356,0)</f>
        <v>0</v>
      </c>
      <c r="BG356" s="230">
        <f>IF(N356="zákl. přenesená",J356,0)</f>
        <v>0</v>
      </c>
      <c r="BH356" s="230">
        <f>IF(N356="sníž. přenesená",J356,0)</f>
        <v>0</v>
      </c>
      <c r="BI356" s="230">
        <f>IF(N356="nulová",J356,0)</f>
        <v>0</v>
      </c>
      <c r="BJ356" s="17" t="s">
        <v>79</v>
      </c>
      <c r="BK356" s="230">
        <f>ROUND(I356*H356,2)</f>
        <v>0</v>
      </c>
      <c r="BL356" s="17" t="s">
        <v>150</v>
      </c>
      <c r="BM356" s="229" t="s">
        <v>579</v>
      </c>
    </row>
    <row r="357" spans="1:47" s="2" customFormat="1" ht="12">
      <c r="A357" s="38"/>
      <c r="B357" s="39"/>
      <c r="C357" s="40"/>
      <c r="D357" s="231" t="s">
        <v>152</v>
      </c>
      <c r="E357" s="40"/>
      <c r="F357" s="232" t="s">
        <v>580</v>
      </c>
      <c r="G357" s="40"/>
      <c r="H357" s="40"/>
      <c r="I357" s="136"/>
      <c r="J357" s="40"/>
      <c r="K357" s="40"/>
      <c r="L357" s="44"/>
      <c r="M357" s="233"/>
      <c r="N357" s="234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152</v>
      </c>
      <c r="AU357" s="17" t="s">
        <v>81</v>
      </c>
    </row>
    <row r="358" spans="1:65" s="2" customFormat="1" ht="16.5" customHeight="1">
      <c r="A358" s="38"/>
      <c r="B358" s="39"/>
      <c r="C358" s="218" t="s">
        <v>581</v>
      </c>
      <c r="D358" s="218" t="s">
        <v>145</v>
      </c>
      <c r="E358" s="219" t="s">
        <v>582</v>
      </c>
      <c r="F358" s="220" t="s">
        <v>583</v>
      </c>
      <c r="G358" s="221" t="s">
        <v>207</v>
      </c>
      <c r="H358" s="222">
        <v>14</v>
      </c>
      <c r="I358" s="223"/>
      <c r="J358" s="224">
        <f>ROUND(I358*H358,2)</f>
        <v>0</v>
      </c>
      <c r="K358" s="220" t="s">
        <v>149</v>
      </c>
      <c r="L358" s="44"/>
      <c r="M358" s="225" t="s">
        <v>19</v>
      </c>
      <c r="N358" s="226" t="s">
        <v>42</v>
      </c>
      <c r="O358" s="84"/>
      <c r="P358" s="227">
        <f>O358*H358</f>
        <v>0</v>
      </c>
      <c r="Q358" s="227">
        <v>0.00032</v>
      </c>
      <c r="R358" s="227">
        <f>Q358*H358</f>
        <v>0.0044800000000000005</v>
      </c>
      <c r="S358" s="227">
        <v>0</v>
      </c>
      <c r="T358" s="228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9" t="s">
        <v>150</v>
      </c>
      <c r="AT358" s="229" t="s">
        <v>145</v>
      </c>
      <c r="AU358" s="229" t="s">
        <v>81</v>
      </c>
      <c r="AY358" s="17" t="s">
        <v>143</v>
      </c>
      <c r="BE358" s="230">
        <f>IF(N358="základní",J358,0)</f>
        <v>0</v>
      </c>
      <c r="BF358" s="230">
        <f>IF(N358="snížená",J358,0)</f>
        <v>0</v>
      </c>
      <c r="BG358" s="230">
        <f>IF(N358="zákl. přenesená",J358,0)</f>
        <v>0</v>
      </c>
      <c r="BH358" s="230">
        <f>IF(N358="sníž. přenesená",J358,0)</f>
        <v>0</v>
      </c>
      <c r="BI358" s="230">
        <f>IF(N358="nulová",J358,0)</f>
        <v>0</v>
      </c>
      <c r="BJ358" s="17" t="s">
        <v>79</v>
      </c>
      <c r="BK358" s="230">
        <f>ROUND(I358*H358,2)</f>
        <v>0</v>
      </c>
      <c r="BL358" s="17" t="s">
        <v>150</v>
      </c>
      <c r="BM358" s="229" t="s">
        <v>584</v>
      </c>
    </row>
    <row r="359" spans="1:47" s="2" customFormat="1" ht="12">
      <c r="A359" s="38"/>
      <c r="B359" s="39"/>
      <c r="C359" s="40"/>
      <c r="D359" s="231" t="s">
        <v>152</v>
      </c>
      <c r="E359" s="40"/>
      <c r="F359" s="232" t="s">
        <v>585</v>
      </c>
      <c r="G359" s="40"/>
      <c r="H359" s="40"/>
      <c r="I359" s="136"/>
      <c r="J359" s="40"/>
      <c r="K359" s="40"/>
      <c r="L359" s="44"/>
      <c r="M359" s="233"/>
      <c r="N359" s="234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152</v>
      </c>
      <c r="AU359" s="17" t="s">
        <v>81</v>
      </c>
    </row>
    <row r="360" spans="1:65" s="2" customFormat="1" ht="16.5" customHeight="1">
      <c r="A360" s="38"/>
      <c r="B360" s="39"/>
      <c r="C360" s="218" t="s">
        <v>586</v>
      </c>
      <c r="D360" s="218" t="s">
        <v>145</v>
      </c>
      <c r="E360" s="219" t="s">
        <v>587</v>
      </c>
      <c r="F360" s="220" t="s">
        <v>588</v>
      </c>
      <c r="G360" s="221" t="s">
        <v>164</v>
      </c>
      <c r="H360" s="222">
        <v>0.39</v>
      </c>
      <c r="I360" s="223"/>
      <c r="J360" s="224">
        <f>ROUND(I360*H360,2)</f>
        <v>0</v>
      </c>
      <c r="K360" s="220" t="s">
        <v>149</v>
      </c>
      <c r="L360" s="44"/>
      <c r="M360" s="225" t="s">
        <v>19</v>
      </c>
      <c r="N360" s="226" t="s">
        <v>42</v>
      </c>
      <c r="O360" s="84"/>
      <c r="P360" s="227">
        <f>O360*H360</f>
        <v>0</v>
      </c>
      <c r="Q360" s="227">
        <v>0</v>
      </c>
      <c r="R360" s="227">
        <f>Q360*H360</f>
        <v>0</v>
      </c>
      <c r="S360" s="227">
        <v>2</v>
      </c>
      <c r="T360" s="228">
        <f>S360*H360</f>
        <v>0.78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9" t="s">
        <v>150</v>
      </c>
      <c r="AT360" s="229" t="s">
        <v>145</v>
      </c>
      <c r="AU360" s="229" t="s">
        <v>81</v>
      </c>
      <c r="AY360" s="17" t="s">
        <v>143</v>
      </c>
      <c r="BE360" s="230">
        <f>IF(N360="základní",J360,0)</f>
        <v>0</v>
      </c>
      <c r="BF360" s="230">
        <f>IF(N360="snížená",J360,0)</f>
        <v>0</v>
      </c>
      <c r="BG360" s="230">
        <f>IF(N360="zákl. přenesená",J360,0)</f>
        <v>0</v>
      </c>
      <c r="BH360" s="230">
        <f>IF(N360="sníž. přenesená",J360,0)</f>
        <v>0</v>
      </c>
      <c r="BI360" s="230">
        <f>IF(N360="nulová",J360,0)</f>
        <v>0</v>
      </c>
      <c r="BJ360" s="17" t="s">
        <v>79</v>
      </c>
      <c r="BK360" s="230">
        <f>ROUND(I360*H360,2)</f>
        <v>0</v>
      </c>
      <c r="BL360" s="17" t="s">
        <v>150</v>
      </c>
      <c r="BM360" s="229" t="s">
        <v>589</v>
      </c>
    </row>
    <row r="361" spans="1:47" s="2" customFormat="1" ht="12">
      <c r="A361" s="38"/>
      <c r="B361" s="39"/>
      <c r="C361" s="40"/>
      <c r="D361" s="231" t="s">
        <v>152</v>
      </c>
      <c r="E361" s="40"/>
      <c r="F361" s="232" t="s">
        <v>590</v>
      </c>
      <c r="G361" s="40"/>
      <c r="H361" s="40"/>
      <c r="I361" s="136"/>
      <c r="J361" s="40"/>
      <c r="K361" s="40"/>
      <c r="L361" s="44"/>
      <c r="M361" s="233"/>
      <c r="N361" s="234"/>
      <c r="O361" s="84"/>
      <c r="P361" s="84"/>
      <c r="Q361" s="84"/>
      <c r="R361" s="84"/>
      <c r="S361" s="84"/>
      <c r="T361" s="85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152</v>
      </c>
      <c r="AU361" s="17" t="s">
        <v>81</v>
      </c>
    </row>
    <row r="362" spans="1:51" s="13" customFormat="1" ht="12">
      <c r="A362" s="13"/>
      <c r="B362" s="235"/>
      <c r="C362" s="236"/>
      <c r="D362" s="231" t="s">
        <v>154</v>
      </c>
      <c r="E362" s="237" t="s">
        <v>19</v>
      </c>
      <c r="F362" s="238" t="s">
        <v>591</v>
      </c>
      <c r="G362" s="236"/>
      <c r="H362" s="239">
        <v>0.39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5" t="s">
        <v>154</v>
      </c>
      <c r="AU362" s="245" t="s">
        <v>81</v>
      </c>
      <c r="AV362" s="13" t="s">
        <v>81</v>
      </c>
      <c r="AW362" s="13" t="s">
        <v>33</v>
      </c>
      <c r="AX362" s="13" t="s">
        <v>79</v>
      </c>
      <c r="AY362" s="245" t="s">
        <v>143</v>
      </c>
    </row>
    <row r="363" spans="1:65" s="2" customFormat="1" ht="16.5" customHeight="1">
      <c r="A363" s="38"/>
      <c r="B363" s="39"/>
      <c r="C363" s="218" t="s">
        <v>592</v>
      </c>
      <c r="D363" s="218" t="s">
        <v>145</v>
      </c>
      <c r="E363" s="219" t="s">
        <v>593</v>
      </c>
      <c r="F363" s="220" t="s">
        <v>594</v>
      </c>
      <c r="G363" s="221" t="s">
        <v>164</v>
      </c>
      <c r="H363" s="222">
        <v>2.016</v>
      </c>
      <c r="I363" s="223"/>
      <c r="J363" s="224">
        <f>ROUND(I363*H363,2)</f>
        <v>0</v>
      </c>
      <c r="K363" s="220" t="s">
        <v>149</v>
      </c>
      <c r="L363" s="44"/>
      <c r="M363" s="225" t="s">
        <v>19</v>
      </c>
      <c r="N363" s="226" t="s">
        <v>42</v>
      </c>
      <c r="O363" s="84"/>
      <c r="P363" s="227">
        <f>O363*H363</f>
        <v>0</v>
      </c>
      <c r="Q363" s="227">
        <v>0</v>
      </c>
      <c r="R363" s="227">
        <f>Q363*H363</f>
        <v>0</v>
      </c>
      <c r="S363" s="227">
        <v>1.8</v>
      </c>
      <c r="T363" s="228">
        <f>S363*H363</f>
        <v>3.6288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9" t="s">
        <v>150</v>
      </c>
      <c r="AT363" s="229" t="s">
        <v>145</v>
      </c>
      <c r="AU363" s="229" t="s">
        <v>81</v>
      </c>
      <c r="AY363" s="17" t="s">
        <v>143</v>
      </c>
      <c r="BE363" s="230">
        <f>IF(N363="základní",J363,0)</f>
        <v>0</v>
      </c>
      <c r="BF363" s="230">
        <f>IF(N363="snížená",J363,0)</f>
        <v>0</v>
      </c>
      <c r="BG363" s="230">
        <f>IF(N363="zákl. přenesená",J363,0)</f>
        <v>0</v>
      </c>
      <c r="BH363" s="230">
        <f>IF(N363="sníž. přenesená",J363,0)</f>
        <v>0</v>
      </c>
      <c r="BI363" s="230">
        <f>IF(N363="nulová",J363,0)</f>
        <v>0</v>
      </c>
      <c r="BJ363" s="17" t="s">
        <v>79</v>
      </c>
      <c r="BK363" s="230">
        <f>ROUND(I363*H363,2)</f>
        <v>0</v>
      </c>
      <c r="BL363" s="17" t="s">
        <v>150</v>
      </c>
      <c r="BM363" s="229" t="s">
        <v>595</v>
      </c>
    </row>
    <row r="364" spans="1:47" s="2" customFormat="1" ht="12">
      <c r="A364" s="38"/>
      <c r="B364" s="39"/>
      <c r="C364" s="40"/>
      <c r="D364" s="231" t="s">
        <v>152</v>
      </c>
      <c r="E364" s="40"/>
      <c r="F364" s="232" t="s">
        <v>596</v>
      </c>
      <c r="G364" s="40"/>
      <c r="H364" s="40"/>
      <c r="I364" s="136"/>
      <c r="J364" s="40"/>
      <c r="K364" s="40"/>
      <c r="L364" s="44"/>
      <c r="M364" s="233"/>
      <c r="N364" s="234"/>
      <c r="O364" s="84"/>
      <c r="P364" s="84"/>
      <c r="Q364" s="84"/>
      <c r="R364" s="84"/>
      <c r="S364" s="84"/>
      <c r="T364" s="85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152</v>
      </c>
      <c r="AU364" s="17" t="s">
        <v>81</v>
      </c>
    </row>
    <row r="365" spans="1:51" s="13" customFormat="1" ht="12">
      <c r="A365" s="13"/>
      <c r="B365" s="235"/>
      <c r="C365" s="236"/>
      <c r="D365" s="231" t="s">
        <v>154</v>
      </c>
      <c r="E365" s="237" t="s">
        <v>19</v>
      </c>
      <c r="F365" s="238" t="s">
        <v>597</v>
      </c>
      <c r="G365" s="236"/>
      <c r="H365" s="239">
        <v>1.296</v>
      </c>
      <c r="I365" s="240"/>
      <c r="J365" s="236"/>
      <c r="K365" s="236"/>
      <c r="L365" s="241"/>
      <c r="M365" s="242"/>
      <c r="N365" s="243"/>
      <c r="O365" s="243"/>
      <c r="P365" s="243"/>
      <c r="Q365" s="243"/>
      <c r="R365" s="243"/>
      <c r="S365" s="243"/>
      <c r="T365" s="24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5" t="s">
        <v>154</v>
      </c>
      <c r="AU365" s="245" t="s">
        <v>81</v>
      </c>
      <c r="AV365" s="13" t="s">
        <v>81</v>
      </c>
      <c r="AW365" s="13" t="s">
        <v>33</v>
      </c>
      <c r="AX365" s="13" t="s">
        <v>71</v>
      </c>
      <c r="AY365" s="245" t="s">
        <v>143</v>
      </c>
    </row>
    <row r="366" spans="1:51" s="13" customFormat="1" ht="12">
      <c r="A366" s="13"/>
      <c r="B366" s="235"/>
      <c r="C366" s="236"/>
      <c r="D366" s="231" t="s">
        <v>154</v>
      </c>
      <c r="E366" s="237" t="s">
        <v>19</v>
      </c>
      <c r="F366" s="238" t="s">
        <v>598</v>
      </c>
      <c r="G366" s="236"/>
      <c r="H366" s="239">
        <v>0.72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5" t="s">
        <v>154</v>
      </c>
      <c r="AU366" s="245" t="s">
        <v>81</v>
      </c>
      <c r="AV366" s="13" t="s">
        <v>81</v>
      </c>
      <c r="AW366" s="13" t="s">
        <v>33</v>
      </c>
      <c r="AX366" s="13" t="s">
        <v>71</v>
      </c>
      <c r="AY366" s="245" t="s">
        <v>143</v>
      </c>
    </row>
    <row r="367" spans="1:51" s="14" customFormat="1" ht="12">
      <c r="A367" s="14"/>
      <c r="B367" s="256"/>
      <c r="C367" s="257"/>
      <c r="D367" s="231" t="s">
        <v>154</v>
      </c>
      <c r="E367" s="258" t="s">
        <v>19</v>
      </c>
      <c r="F367" s="259" t="s">
        <v>227</v>
      </c>
      <c r="G367" s="257"/>
      <c r="H367" s="260">
        <v>2.016</v>
      </c>
      <c r="I367" s="261"/>
      <c r="J367" s="257"/>
      <c r="K367" s="257"/>
      <c r="L367" s="262"/>
      <c r="M367" s="263"/>
      <c r="N367" s="264"/>
      <c r="O367" s="264"/>
      <c r="P367" s="264"/>
      <c r="Q367" s="264"/>
      <c r="R367" s="264"/>
      <c r="S367" s="264"/>
      <c r="T367" s="265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6" t="s">
        <v>154</v>
      </c>
      <c r="AU367" s="266" t="s">
        <v>81</v>
      </c>
      <c r="AV367" s="14" t="s">
        <v>150</v>
      </c>
      <c r="AW367" s="14" t="s">
        <v>33</v>
      </c>
      <c r="AX367" s="14" t="s">
        <v>79</v>
      </c>
      <c r="AY367" s="266" t="s">
        <v>143</v>
      </c>
    </row>
    <row r="368" spans="1:65" s="2" customFormat="1" ht="16.5" customHeight="1">
      <c r="A368" s="38"/>
      <c r="B368" s="39"/>
      <c r="C368" s="218" t="s">
        <v>599</v>
      </c>
      <c r="D368" s="218" t="s">
        <v>145</v>
      </c>
      <c r="E368" s="219" t="s">
        <v>600</v>
      </c>
      <c r="F368" s="220" t="s">
        <v>601</v>
      </c>
      <c r="G368" s="221" t="s">
        <v>164</v>
      </c>
      <c r="H368" s="222">
        <v>2.387</v>
      </c>
      <c r="I368" s="223"/>
      <c r="J368" s="224">
        <f>ROUND(I368*H368,2)</f>
        <v>0</v>
      </c>
      <c r="K368" s="220" t="s">
        <v>149</v>
      </c>
      <c r="L368" s="44"/>
      <c r="M368" s="225" t="s">
        <v>19</v>
      </c>
      <c r="N368" s="226" t="s">
        <v>42</v>
      </c>
      <c r="O368" s="84"/>
      <c r="P368" s="227">
        <f>O368*H368</f>
        <v>0</v>
      </c>
      <c r="Q368" s="227">
        <v>0</v>
      </c>
      <c r="R368" s="227">
        <f>Q368*H368</f>
        <v>0</v>
      </c>
      <c r="S368" s="227">
        <v>1.594</v>
      </c>
      <c r="T368" s="228">
        <f>S368*H368</f>
        <v>3.8048780000000004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9" t="s">
        <v>150</v>
      </c>
      <c r="AT368" s="229" t="s">
        <v>145</v>
      </c>
      <c r="AU368" s="229" t="s">
        <v>81</v>
      </c>
      <c r="AY368" s="17" t="s">
        <v>143</v>
      </c>
      <c r="BE368" s="230">
        <f>IF(N368="základní",J368,0)</f>
        <v>0</v>
      </c>
      <c r="BF368" s="230">
        <f>IF(N368="snížená",J368,0)</f>
        <v>0</v>
      </c>
      <c r="BG368" s="230">
        <f>IF(N368="zákl. přenesená",J368,0)</f>
        <v>0</v>
      </c>
      <c r="BH368" s="230">
        <f>IF(N368="sníž. přenesená",J368,0)</f>
        <v>0</v>
      </c>
      <c r="BI368" s="230">
        <f>IF(N368="nulová",J368,0)</f>
        <v>0</v>
      </c>
      <c r="BJ368" s="17" t="s">
        <v>79</v>
      </c>
      <c r="BK368" s="230">
        <f>ROUND(I368*H368,2)</f>
        <v>0</v>
      </c>
      <c r="BL368" s="17" t="s">
        <v>150</v>
      </c>
      <c r="BM368" s="229" t="s">
        <v>602</v>
      </c>
    </row>
    <row r="369" spans="1:47" s="2" customFormat="1" ht="12">
      <c r="A369" s="38"/>
      <c r="B369" s="39"/>
      <c r="C369" s="40"/>
      <c r="D369" s="231" t="s">
        <v>152</v>
      </c>
      <c r="E369" s="40"/>
      <c r="F369" s="232" t="s">
        <v>603</v>
      </c>
      <c r="G369" s="40"/>
      <c r="H369" s="40"/>
      <c r="I369" s="136"/>
      <c r="J369" s="40"/>
      <c r="K369" s="40"/>
      <c r="L369" s="44"/>
      <c r="M369" s="233"/>
      <c r="N369" s="234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152</v>
      </c>
      <c r="AU369" s="17" t="s">
        <v>81</v>
      </c>
    </row>
    <row r="370" spans="1:51" s="13" customFormat="1" ht="12">
      <c r="A370" s="13"/>
      <c r="B370" s="235"/>
      <c r="C370" s="236"/>
      <c r="D370" s="231" t="s">
        <v>154</v>
      </c>
      <c r="E370" s="237" t="s">
        <v>19</v>
      </c>
      <c r="F370" s="238" t="s">
        <v>604</v>
      </c>
      <c r="G370" s="236"/>
      <c r="H370" s="239">
        <v>0.888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154</v>
      </c>
      <c r="AU370" s="245" t="s">
        <v>81</v>
      </c>
      <c r="AV370" s="13" t="s">
        <v>81</v>
      </c>
      <c r="AW370" s="13" t="s">
        <v>33</v>
      </c>
      <c r="AX370" s="13" t="s">
        <v>71</v>
      </c>
      <c r="AY370" s="245" t="s">
        <v>143</v>
      </c>
    </row>
    <row r="371" spans="1:51" s="13" customFormat="1" ht="12">
      <c r="A371" s="13"/>
      <c r="B371" s="235"/>
      <c r="C371" s="236"/>
      <c r="D371" s="231" t="s">
        <v>154</v>
      </c>
      <c r="E371" s="237" t="s">
        <v>19</v>
      </c>
      <c r="F371" s="238" t="s">
        <v>605</v>
      </c>
      <c r="G371" s="236"/>
      <c r="H371" s="239">
        <v>1.499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5" t="s">
        <v>154</v>
      </c>
      <c r="AU371" s="245" t="s">
        <v>81</v>
      </c>
      <c r="AV371" s="13" t="s">
        <v>81</v>
      </c>
      <c r="AW371" s="13" t="s">
        <v>33</v>
      </c>
      <c r="AX371" s="13" t="s">
        <v>71</v>
      </c>
      <c r="AY371" s="245" t="s">
        <v>143</v>
      </c>
    </row>
    <row r="372" spans="1:51" s="14" customFormat="1" ht="12">
      <c r="A372" s="14"/>
      <c r="B372" s="256"/>
      <c r="C372" s="257"/>
      <c r="D372" s="231" t="s">
        <v>154</v>
      </c>
      <c r="E372" s="258" t="s">
        <v>19</v>
      </c>
      <c r="F372" s="259" t="s">
        <v>227</v>
      </c>
      <c r="G372" s="257"/>
      <c r="H372" s="260">
        <v>2.387</v>
      </c>
      <c r="I372" s="261"/>
      <c r="J372" s="257"/>
      <c r="K372" s="257"/>
      <c r="L372" s="262"/>
      <c r="M372" s="263"/>
      <c r="N372" s="264"/>
      <c r="O372" s="264"/>
      <c r="P372" s="264"/>
      <c r="Q372" s="264"/>
      <c r="R372" s="264"/>
      <c r="S372" s="264"/>
      <c r="T372" s="26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6" t="s">
        <v>154</v>
      </c>
      <c r="AU372" s="266" t="s">
        <v>81</v>
      </c>
      <c r="AV372" s="14" t="s">
        <v>150</v>
      </c>
      <c r="AW372" s="14" t="s">
        <v>33</v>
      </c>
      <c r="AX372" s="14" t="s">
        <v>79</v>
      </c>
      <c r="AY372" s="266" t="s">
        <v>143</v>
      </c>
    </row>
    <row r="373" spans="1:65" s="2" customFormat="1" ht="16.5" customHeight="1">
      <c r="A373" s="38"/>
      <c r="B373" s="39"/>
      <c r="C373" s="218" t="s">
        <v>606</v>
      </c>
      <c r="D373" s="218" t="s">
        <v>145</v>
      </c>
      <c r="E373" s="219" t="s">
        <v>607</v>
      </c>
      <c r="F373" s="220" t="s">
        <v>608</v>
      </c>
      <c r="G373" s="221" t="s">
        <v>148</v>
      </c>
      <c r="H373" s="222">
        <v>2.2</v>
      </c>
      <c r="I373" s="223"/>
      <c r="J373" s="224">
        <f>ROUND(I373*H373,2)</f>
        <v>0</v>
      </c>
      <c r="K373" s="220" t="s">
        <v>149</v>
      </c>
      <c r="L373" s="44"/>
      <c r="M373" s="225" t="s">
        <v>19</v>
      </c>
      <c r="N373" s="226" t="s">
        <v>42</v>
      </c>
      <c r="O373" s="84"/>
      <c r="P373" s="227">
        <f>O373*H373</f>
        <v>0</v>
      </c>
      <c r="Q373" s="227">
        <v>0</v>
      </c>
      <c r="R373" s="227">
        <f>Q373*H373</f>
        <v>0</v>
      </c>
      <c r="S373" s="227">
        <v>0.074</v>
      </c>
      <c r="T373" s="228">
        <f>S373*H373</f>
        <v>0.1628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9" t="s">
        <v>150</v>
      </c>
      <c r="AT373" s="229" t="s">
        <v>145</v>
      </c>
      <c r="AU373" s="229" t="s">
        <v>81</v>
      </c>
      <c r="AY373" s="17" t="s">
        <v>143</v>
      </c>
      <c r="BE373" s="230">
        <f>IF(N373="základní",J373,0)</f>
        <v>0</v>
      </c>
      <c r="BF373" s="230">
        <f>IF(N373="snížená",J373,0)</f>
        <v>0</v>
      </c>
      <c r="BG373" s="230">
        <f>IF(N373="zákl. přenesená",J373,0)</f>
        <v>0</v>
      </c>
      <c r="BH373" s="230">
        <f>IF(N373="sníž. přenesená",J373,0)</f>
        <v>0</v>
      </c>
      <c r="BI373" s="230">
        <f>IF(N373="nulová",J373,0)</f>
        <v>0</v>
      </c>
      <c r="BJ373" s="17" t="s">
        <v>79</v>
      </c>
      <c r="BK373" s="230">
        <f>ROUND(I373*H373,2)</f>
        <v>0</v>
      </c>
      <c r="BL373" s="17" t="s">
        <v>150</v>
      </c>
      <c r="BM373" s="229" t="s">
        <v>609</v>
      </c>
    </row>
    <row r="374" spans="1:47" s="2" customFormat="1" ht="12">
      <c r="A374" s="38"/>
      <c r="B374" s="39"/>
      <c r="C374" s="40"/>
      <c r="D374" s="231" t="s">
        <v>152</v>
      </c>
      <c r="E374" s="40"/>
      <c r="F374" s="232" t="s">
        <v>610</v>
      </c>
      <c r="G374" s="40"/>
      <c r="H374" s="40"/>
      <c r="I374" s="136"/>
      <c r="J374" s="40"/>
      <c r="K374" s="40"/>
      <c r="L374" s="44"/>
      <c r="M374" s="233"/>
      <c r="N374" s="234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152</v>
      </c>
      <c r="AU374" s="17" t="s">
        <v>81</v>
      </c>
    </row>
    <row r="375" spans="1:51" s="13" customFormat="1" ht="12">
      <c r="A375" s="13"/>
      <c r="B375" s="235"/>
      <c r="C375" s="236"/>
      <c r="D375" s="231" t="s">
        <v>154</v>
      </c>
      <c r="E375" s="237" t="s">
        <v>19</v>
      </c>
      <c r="F375" s="238" t="s">
        <v>611</v>
      </c>
      <c r="G375" s="236"/>
      <c r="H375" s="239">
        <v>2.2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5" t="s">
        <v>154</v>
      </c>
      <c r="AU375" s="245" t="s">
        <v>81</v>
      </c>
      <c r="AV375" s="13" t="s">
        <v>81</v>
      </c>
      <c r="AW375" s="13" t="s">
        <v>33</v>
      </c>
      <c r="AX375" s="13" t="s">
        <v>79</v>
      </c>
      <c r="AY375" s="245" t="s">
        <v>143</v>
      </c>
    </row>
    <row r="376" spans="1:65" s="2" customFormat="1" ht="16.5" customHeight="1">
      <c r="A376" s="38"/>
      <c r="B376" s="39"/>
      <c r="C376" s="218" t="s">
        <v>612</v>
      </c>
      <c r="D376" s="218" t="s">
        <v>145</v>
      </c>
      <c r="E376" s="219" t="s">
        <v>613</v>
      </c>
      <c r="F376" s="220" t="s">
        <v>614</v>
      </c>
      <c r="G376" s="221" t="s">
        <v>148</v>
      </c>
      <c r="H376" s="222">
        <v>21.42</v>
      </c>
      <c r="I376" s="223"/>
      <c r="J376" s="224">
        <f>ROUND(I376*H376,2)</f>
        <v>0</v>
      </c>
      <c r="K376" s="220" t="s">
        <v>149</v>
      </c>
      <c r="L376" s="44"/>
      <c r="M376" s="225" t="s">
        <v>19</v>
      </c>
      <c r="N376" s="226" t="s">
        <v>42</v>
      </c>
      <c r="O376" s="84"/>
      <c r="P376" s="227">
        <f>O376*H376</f>
        <v>0</v>
      </c>
      <c r="Q376" s="227">
        <v>0</v>
      </c>
      <c r="R376" s="227">
        <f>Q376*H376</f>
        <v>0</v>
      </c>
      <c r="S376" s="227">
        <v>0.183</v>
      </c>
      <c r="T376" s="228">
        <f>S376*H376</f>
        <v>3.9198600000000003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9" t="s">
        <v>150</v>
      </c>
      <c r="AT376" s="229" t="s">
        <v>145</v>
      </c>
      <c r="AU376" s="229" t="s">
        <v>81</v>
      </c>
      <c r="AY376" s="17" t="s">
        <v>143</v>
      </c>
      <c r="BE376" s="230">
        <f>IF(N376="základní",J376,0)</f>
        <v>0</v>
      </c>
      <c r="BF376" s="230">
        <f>IF(N376="snížená",J376,0)</f>
        <v>0</v>
      </c>
      <c r="BG376" s="230">
        <f>IF(N376="zákl. přenesená",J376,0)</f>
        <v>0</v>
      </c>
      <c r="BH376" s="230">
        <f>IF(N376="sníž. přenesená",J376,0)</f>
        <v>0</v>
      </c>
      <c r="BI376" s="230">
        <f>IF(N376="nulová",J376,0)</f>
        <v>0</v>
      </c>
      <c r="BJ376" s="17" t="s">
        <v>79</v>
      </c>
      <c r="BK376" s="230">
        <f>ROUND(I376*H376,2)</f>
        <v>0</v>
      </c>
      <c r="BL376" s="17" t="s">
        <v>150</v>
      </c>
      <c r="BM376" s="229" t="s">
        <v>615</v>
      </c>
    </row>
    <row r="377" spans="1:47" s="2" customFormat="1" ht="12">
      <c r="A377" s="38"/>
      <c r="B377" s="39"/>
      <c r="C377" s="40"/>
      <c r="D377" s="231" t="s">
        <v>152</v>
      </c>
      <c r="E377" s="40"/>
      <c r="F377" s="232" t="s">
        <v>616</v>
      </c>
      <c r="G377" s="40"/>
      <c r="H377" s="40"/>
      <c r="I377" s="136"/>
      <c r="J377" s="40"/>
      <c r="K377" s="40"/>
      <c r="L377" s="44"/>
      <c r="M377" s="233"/>
      <c r="N377" s="234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152</v>
      </c>
      <c r="AU377" s="17" t="s">
        <v>81</v>
      </c>
    </row>
    <row r="378" spans="1:51" s="13" customFormat="1" ht="12">
      <c r="A378" s="13"/>
      <c r="B378" s="235"/>
      <c r="C378" s="236"/>
      <c r="D378" s="231" t="s">
        <v>154</v>
      </c>
      <c r="E378" s="237" t="s">
        <v>19</v>
      </c>
      <c r="F378" s="238" t="s">
        <v>617</v>
      </c>
      <c r="G378" s="236"/>
      <c r="H378" s="239">
        <v>21.42</v>
      </c>
      <c r="I378" s="240"/>
      <c r="J378" s="236"/>
      <c r="K378" s="236"/>
      <c r="L378" s="241"/>
      <c r="M378" s="242"/>
      <c r="N378" s="243"/>
      <c r="O378" s="243"/>
      <c r="P378" s="243"/>
      <c r="Q378" s="243"/>
      <c r="R378" s="243"/>
      <c r="S378" s="243"/>
      <c r="T378" s="24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5" t="s">
        <v>154</v>
      </c>
      <c r="AU378" s="245" t="s">
        <v>81</v>
      </c>
      <c r="AV378" s="13" t="s">
        <v>81</v>
      </c>
      <c r="AW378" s="13" t="s">
        <v>33</v>
      </c>
      <c r="AX378" s="13" t="s">
        <v>79</v>
      </c>
      <c r="AY378" s="245" t="s">
        <v>143</v>
      </c>
    </row>
    <row r="379" spans="1:65" s="2" customFormat="1" ht="16.5" customHeight="1">
      <c r="A379" s="38"/>
      <c r="B379" s="39"/>
      <c r="C379" s="218" t="s">
        <v>618</v>
      </c>
      <c r="D379" s="218" t="s">
        <v>145</v>
      </c>
      <c r="E379" s="219" t="s">
        <v>619</v>
      </c>
      <c r="F379" s="220" t="s">
        <v>620</v>
      </c>
      <c r="G379" s="221" t="s">
        <v>148</v>
      </c>
      <c r="H379" s="222">
        <v>39.08</v>
      </c>
      <c r="I379" s="223"/>
      <c r="J379" s="224">
        <f>ROUND(I379*H379,2)</f>
        <v>0</v>
      </c>
      <c r="K379" s="220" t="s">
        <v>149</v>
      </c>
      <c r="L379" s="44"/>
      <c r="M379" s="225" t="s">
        <v>19</v>
      </c>
      <c r="N379" s="226" t="s">
        <v>42</v>
      </c>
      <c r="O379" s="84"/>
      <c r="P379" s="227">
        <f>O379*H379</f>
        <v>0</v>
      </c>
      <c r="Q379" s="227">
        <v>0</v>
      </c>
      <c r="R379" s="227">
        <f>Q379*H379</f>
        <v>0</v>
      </c>
      <c r="S379" s="227">
        <v>0.108</v>
      </c>
      <c r="T379" s="228">
        <f>S379*H379</f>
        <v>4.2206399999999995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9" t="s">
        <v>150</v>
      </c>
      <c r="AT379" s="229" t="s">
        <v>145</v>
      </c>
      <c r="AU379" s="229" t="s">
        <v>81</v>
      </c>
      <c r="AY379" s="17" t="s">
        <v>143</v>
      </c>
      <c r="BE379" s="230">
        <f>IF(N379="základní",J379,0)</f>
        <v>0</v>
      </c>
      <c r="BF379" s="230">
        <f>IF(N379="snížená",J379,0)</f>
        <v>0</v>
      </c>
      <c r="BG379" s="230">
        <f>IF(N379="zákl. přenesená",J379,0)</f>
        <v>0</v>
      </c>
      <c r="BH379" s="230">
        <f>IF(N379="sníž. přenesená",J379,0)</f>
        <v>0</v>
      </c>
      <c r="BI379" s="230">
        <f>IF(N379="nulová",J379,0)</f>
        <v>0</v>
      </c>
      <c r="BJ379" s="17" t="s">
        <v>79</v>
      </c>
      <c r="BK379" s="230">
        <f>ROUND(I379*H379,2)</f>
        <v>0</v>
      </c>
      <c r="BL379" s="17" t="s">
        <v>150</v>
      </c>
      <c r="BM379" s="229" t="s">
        <v>621</v>
      </c>
    </row>
    <row r="380" spans="1:47" s="2" customFormat="1" ht="12">
      <c r="A380" s="38"/>
      <c r="B380" s="39"/>
      <c r="C380" s="40"/>
      <c r="D380" s="231" t="s">
        <v>152</v>
      </c>
      <c r="E380" s="40"/>
      <c r="F380" s="232" t="s">
        <v>622</v>
      </c>
      <c r="G380" s="40"/>
      <c r="H380" s="40"/>
      <c r="I380" s="136"/>
      <c r="J380" s="40"/>
      <c r="K380" s="40"/>
      <c r="L380" s="44"/>
      <c r="M380" s="233"/>
      <c r="N380" s="234"/>
      <c r="O380" s="84"/>
      <c r="P380" s="84"/>
      <c r="Q380" s="84"/>
      <c r="R380" s="84"/>
      <c r="S380" s="84"/>
      <c r="T380" s="85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152</v>
      </c>
      <c r="AU380" s="17" t="s">
        <v>81</v>
      </c>
    </row>
    <row r="381" spans="1:51" s="13" customFormat="1" ht="12">
      <c r="A381" s="13"/>
      <c r="B381" s="235"/>
      <c r="C381" s="236"/>
      <c r="D381" s="231" t="s">
        <v>154</v>
      </c>
      <c r="E381" s="237" t="s">
        <v>19</v>
      </c>
      <c r="F381" s="238" t="s">
        <v>623</v>
      </c>
      <c r="G381" s="236"/>
      <c r="H381" s="239">
        <v>13.84</v>
      </c>
      <c r="I381" s="240"/>
      <c r="J381" s="236"/>
      <c r="K381" s="236"/>
      <c r="L381" s="241"/>
      <c r="M381" s="242"/>
      <c r="N381" s="243"/>
      <c r="O381" s="243"/>
      <c r="P381" s="243"/>
      <c r="Q381" s="243"/>
      <c r="R381" s="243"/>
      <c r="S381" s="243"/>
      <c r="T381" s="24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5" t="s">
        <v>154</v>
      </c>
      <c r="AU381" s="245" t="s">
        <v>81</v>
      </c>
      <c r="AV381" s="13" t="s">
        <v>81</v>
      </c>
      <c r="AW381" s="13" t="s">
        <v>33</v>
      </c>
      <c r="AX381" s="13" t="s">
        <v>71</v>
      </c>
      <c r="AY381" s="245" t="s">
        <v>143</v>
      </c>
    </row>
    <row r="382" spans="1:51" s="13" customFormat="1" ht="12">
      <c r="A382" s="13"/>
      <c r="B382" s="235"/>
      <c r="C382" s="236"/>
      <c r="D382" s="231" t="s">
        <v>154</v>
      </c>
      <c r="E382" s="237" t="s">
        <v>19</v>
      </c>
      <c r="F382" s="238" t="s">
        <v>624</v>
      </c>
      <c r="G382" s="236"/>
      <c r="H382" s="239">
        <v>10.77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5" t="s">
        <v>154</v>
      </c>
      <c r="AU382" s="245" t="s">
        <v>81</v>
      </c>
      <c r="AV382" s="13" t="s">
        <v>81</v>
      </c>
      <c r="AW382" s="13" t="s">
        <v>33</v>
      </c>
      <c r="AX382" s="13" t="s">
        <v>71</v>
      </c>
      <c r="AY382" s="245" t="s">
        <v>143</v>
      </c>
    </row>
    <row r="383" spans="1:51" s="13" customFormat="1" ht="12">
      <c r="A383" s="13"/>
      <c r="B383" s="235"/>
      <c r="C383" s="236"/>
      <c r="D383" s="231" t="s">
        <v>154</v>
      </c>
      <c r="E383" s="237" t="s">
        <v>19</v>
      </c>
      <c r="F383" s="238" t="s">
        <v>625</v>
      </c>
      <c r="G383" s="236"/>
      <c r="H383" s="239">
        <v>7.58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5" t="s">
        <v>154</v>
      </c>
      <c r="AU383" s="245" t="s">
        <v>81</v>
      </c>
      <c r="AV383" s="13" t="s">
        <v>81</v>
      </c>
      <c r="AW383" s="13" t="s">
        <v>33</v>
      </c>
      <c r="AX383" s="13" t="s">
        <v>71</v>
      </c>
      <c r="AY383" s="245" t="s">
        <v>143</v>
      </c>
    </row>
    <row r="384" spans="1:51" s="13" customFormat="1" ht="12">
      <c r="A384" s="13"/>
      <c r="B384" s="235"/>
      <c r="C384" s="236"/>
      <c r="D384" s="231" t="s">
        <v>154</v>
      </c>
      <c r="E384" s="237" t="s">
        <v>19</v>
      </c>
      <c r="F384" s="238" t="s">
        <v>626</v>
      </c>
      <c r="G384" s="236"/>
      <c r="H384" s="239">
        <v>5.67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5" t="s">
        <v>154</v>
      </c>
      <c r="AU384" s="245" t="s">
        <v>81</v>
      </c>
      <c r="AV384" s="13" t="s">
        <v>81</v>
      </c>
      <c r="AW384" s="13" t="s">
        <v>33</v>
      </c>
      <c r="AX384" s="13" t="s">
        <v>71</v>
      </c>
      <c r="AY384" s="245" t="s">
        <v>143</v>
      </c>
    </row>
    <row r="385" spans="1:51" s="13" customFormat="1" ht="12">
      <c r="A385" s="13"/>
      <c r="B385" s="235"/>
      <c r="C385" s="236"/>
      <c r="D385" s="231" t="s">
        <v>154</v>
      </c>
      <c r="E385" s="237" t="s">
        <v>19</v>
      </c>
      <c r="F385" s="238" t="s">
        <v>627</v>
      </c>
      <c r="G385" s="236"/>
      <c r="H385" s="239">
        <v>1.22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5" t="s">
        <v>154</v>
      </c>
      <c r="AU385" s="245" t="s">
        <v>81</v>
      </c>
      <c r="AV385" s="13" t="s">
        <v>81</v>
      </c>
      <c r="AW385" s="13" t="s">
        <v>33</v>
      </c>
      <c r="AX385" s="13" t="s">
        <v>71</v>
      </c>
      <c r="AY385" s="245" t="s">
        <v>143</v>
      </c>
    </row>
    <row r="386" spans="1:51" s="14" customFormat="1" ht="12">
      <c r="A386" s="14"/>
      <c r="B386" s="256"/>
      <c r="C386" s="257"/>
      <c r="D386" s="231" t="s">
        <v>154</v>
      </c>
      <c r="E386" s="258" t="s">
        <v>19</v>
      </c>
      <c r="F386" s="259" t="s">
        <v>227</v>
      </c>
      <c r="G386" s="257"/>
      <c r="H386" s="260">
        <v>39.08</v>
      </c>
      <c r="I386" s="261"/>
      <c r="J386" s="257"/>
      <c r="K386" s="257"/>
      <c r="L386" s="262"/>
      <c r="M386" s="263"/>
      <c r="N386" s="264"/>
      <c r="O386" s="264"/>
      <c r="P386" s="264"/>
      <c r="Q386" s="264"/>
      <c r="R386" s="264"/>
      <c r="S386" s="264"/>
      <c r="T386" s="26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6" t="s">
        <v>154</v>
      </c>
      <c r="AU386" s="266" t="s">
        <v>81</v>
      </c>
      <c r="AV386" s="14" t="s">
        <v>150</v>
      </c>
      <c r="AW386" s="14" t="s">
        <v>33</v>
      </c>
      <c r="AX386" s="14" t="s">
        <v>79</v>
      </c>
      <c r="AY386" s="266" t="s">
        <v>143</v>
      </c>
    </row>
    <row r="387" spans="1:65" s="2" customFormat="1" ht="16.5" customHeight="1">
      <c r="A387" s="38"/>
      <c r="B387" s="39"/>
      <c r="C387" s="218" t="s">
        <v>628</v>
      </c>
      <c r="D387" s="218" t="s">
        <v>145</v>
      </c>
      <c r="E387" s="219" t="s">
        <v>629</v>
      </c>
      <c r="F387" s="220" t="s">
        <v>630</v>
      </c>
      <c r="G387" s="221" t="s">
        <v>148</v>
      </c>
      <c r="H387" s="222">
        <v>23.04</v>
      </c>
      <c r="I387" s="223"/>
      <c r="J387" s="224">
        <f>ROUND(I387*H387,2)</f>
        <v>0</v>
      </c>
      <c r="K387" s="220" t="s">
        <v>149</v>
      </c>
      <c r="L387" s="44"/>
      <c r="M387" s="225" t="s">
        <v>19</v>
      </c>
      <c r="N387" s="226" t="s">
        <v>42</v>
      </c>
      <c r="O387" s="84"/>
      <c r="P387" s="227">
        <f>O387*H387</f>
        <v>0</v>
      </c>
      <c r="Q387" s="227">
        <v>0</v>
      </c>
      <c r="R387" s="227">
        <f>Q387*H387</f>
        <v>0</v>
      </c>
      <c r="S387" s="227">
        <v>0.18</v>
      </c>
      <c r="T387" s="228">
        <f>S387*H387</f>
        <v>4.1472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9" t="s">
        <v>150</v>
      </c>
      <c r="AT387" s="229" t="s">
        <v>145</v>
      </c>
      <c r="AU387" s="229" t="s">
        <v>81</v>
      </c>
      <c r="AY387" s="17" t="s">
        <v>143</v>
      </c>
      <c r="BE387" s="230">
        <f>IF(N387="základní",J387,0)</f>
        <v>0</v>
      </c>
      <c r="BF387" s="230">
        <f>IF(N387="snížená",J387,0)</f>
        <v>0</v>
      </c>
      <c r="BG387" s="230">
        <f>IF(N387="zákl. přenesená",J387,0)</f>
        <v>0</v>
      </c>
      <c r="BH387" s="230">
        <f>IF(N387="sníž. přenesená",J387,0)</f>
        <v>0</v>
      </c>
      <c r="BI387" s="230">
        <f>IF(N387="nulová",J387,0)</f>
        <v>0</v>
      </c>
      <c r="BJ387" s="17" t="s">
        <v>79</v>
      </c>
      <c r="BK387" s="230">
        <f>ROUND(I387*H387,2)</f>
        <v>0</v>
      </c>
      <c r="BL387" s="17" t="s">
        <v>150</v>
      </c>
      <c r="BM387" s="229" t="s">
        <v>631</v>
      </c>
    </row>
    <row r="388" spans="1:47" s="2" customFormat="1" ht="12">
      <c r="A388" s="38"/>
      <c r="B388" s="39"/>
      <c r="C388" s="40"/>
      <c r="D388" s="231" t="s">
        <v>152</v>
      </c>
      <c r="E388" s="40"/>
      <c r="F388" s="232" t="s">
        <v>630</v>
      </c>
      <c r="G388" s="40"/>
      <c r="H388" s="40"/>
      <c r="I388" s="136"/>
      <c r="J388" s="40"/>
      <c r="K388" s="40"/>
      <c r="L388" s="44"/>
      <c r="M388" s="233"/>
      <c r="N388" s="234"/>
      <c r="O388" s="84"/>
      <c r="P388" s="84"/>
      <c r="Q388" s="84"/>
      <c r="R388" s="84"/>
      <c r="S388" s="84"/>
      <c r="T388" s="85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152</v>
      </c>
      <c r="AU388" s="17" t="s">
        <v>81</v>
      </c>
    </row>
    <row r="389" spans="1:51" s="13" customFormat="1" ht="12">
      <c r="A389" s="13"/>
      <c r="B389" s="235"/>
      <c r="C389" s="236"/>
      <c r="D389" s="231" t="s">
        <v>154</v>
      </c>
      <c r="E389" s="237" t="s">
        <v>19</v>
      </c>
      <c r="F389" s="238" t="s">
        <v>632</v>
      </c>
      <c r="G389" s="236"/>
      <c r="H389" s="239">
        <v>5.7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5" t="s">
        <v>154</v>
      </c>
      <c r="AU389" s="245" t="s">
        <v>81</v>
      </c>
      <c r="AV389" s="13" t="s">
        <v>81</v>
      </c>
      <c r="AW389" s="13" t="s">
        <v>33</v>
      </c>
      <c r="AX389" s="13" t="s">
        <v>71</v>
      </c>
      <c r="AY389" s="245" t="s">
        <v>143</v>
      </c>
    </row>
    <row r="390" spans="1:51" s="13" customFormat="1" ht="12">
      <c r="A390" s="13"/>
      <c r="B390" s="235"/>
      <c r="C390" s="236"/>
      <c r="D390" s="231" t="s">
        <v>154</v>
      </c>
      <c r="E390" s="237" t="s">
        <v>19</v>
      </c>
      <c r="F390" s="238" t="s">
        <v>633</v>
      </c>
      <c r="G390" s="236"/>
      <c r="H390" s="239">
        <v>5.45</v>
      </c>
      <c r="I390" s="240"/>
      <c r="J390" s="236"/>
      <c r="K390" s="236"/>
      <c r="L390" s="241"/>
      <c r="M390" s="242"/>
      <c r="N390" s="243"/>
      <c r="O390" s="243"/>
      <c r="P390" s="243"/>
      <c r="Q390" s="243"/>
      <c r="R390" s="243"/>
      <c r="S390" s="243"/>
      <c r="T390" s="24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5" t="s">
        <v>154</v>
      </c>
      <c r="AU390" s="245" t="s">
        <v>81</v>
      </c>
      <c r="AV390" s="13" t="s">
        <v>81</v>
      </c>
      <c r="AW390" s="13" t="s">
        <v>33</v>
      </c>
      <c r="AX390" s="13" t="s">
        <v>71</v>
      </c>
      <c r="AY390" s="245" t="s">
        <v>143</v>
      </c>
    </row>
    <row r="391" spans="1:51" s="13" customFormat="1" ht="12">
      <c r="A391" s="13"/>
      <c r="B391" s="235"/>
      <c r="C391" s="236"/>
      <c r="D391" s="231" t="s">
        <v>154</v>
      </c>
      <c r="E391" s="237" t="s">
        <v>19</v>
      </c>
      <c r="F391" s="238" t="s">
        <v>634</v>
      </c>
      <c r="G391" s="236"/>
      <c r="H391" s="239">
        <v>5.27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5" t="s">
        <v>154</v>
      </c>
      <c r="AU391" s="245" t="s">
        <v>81</v>
      </c>
      <c r="AV391" s="13" t="s">
        <v>81</v>
      </c>
      <c r="AW391" s="13" t="s">
        <v>33</v>
      </c>
      <c r="AX391" s="13" t="s">
        <v>71</v>
      </c>
      <c r="AY391" s="245" t="s">
        <v>143</v>
      </c>
    </row>
    <row r="392" spans="1:51" s="13" customFormat="1" ht="12">
      <c r="A392" s="13"/>
      <c r="B392" s="235"/>
      <c r="C392" s="236"/>
      <c r="D392" s="231" t="s">
        <v>154</v>
      </c>
      <c r="E392" s="237" t="s">
        <v>19</v>
      </c>
      <c r="F392" s="238" t="s">
        <v>635</v>
      </c>
      <c r="G392" s="236"/>
      <c r="H392" s="239">
        <v>6.62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5" t="s">
        <v>154</v>
      </c>
      <c r="AU392" s="245" t="s">
        <v>81</v>
      </c>
      <c r="AV392" s="13" t="s">
        <v>81</v>
      </c>
      <c r="AW392" s="13" t="s">
        <v>33</v>
      </c>
      <c r="AX392" s="13" t="s">
        <v>71</v>
      </c>
      <c r="AY392" s="245" t="s">
        <v>143</v>
      </c>
    </row>
    <row r="393" spans="1:51" s="14" customFormat="1" ht="12">
      <c r="A393" s="14"/>
      <c r="B393" s="256"/>
      <c r="C393" s="257"/>
      <c r="D393" s="231" t="s">
        <v>154</v>
      </c>
      <c r="E393" s="258" t="s">
        <v>19</v>
      </c>
      <c r="F393" s="259" t="s">
        <v>227</v>
      </c>
      <c r="G393" s="257"/>
      <c r="H393" s="260">
        <v>23.040000000000003</v>
      </c>
      <c r="I393" s="261"/>
      <c r="J393" s="257"/>
      <c r="K393" s="257"/>
      <c r="L393" s="262"/>
      <c r="M393" s="263"/>
      <c r="N393" s="264"/>
      <c r="O393" s="264"/>
      <c r="P393" s="264"/>
      <c r="Q393" s="264"/>
      <c r="R393" s="264"/>
      <c r="S393" s="264"/>
      <c r="T393" s="265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6" t="s">
        <v>154</v>
      </c>
      <c r="AU393" s="266" t="s">
        <v>81</v>
      </c>
      <c r="AV393" s="14" t="s">
        <v>150</v>
      </c>
      <c r="AW393" s="14" t="s">
        <v>33</v>
      </c>
      <c r="AX393" s="14" t="s">
        <v>79</v>
      </c>
      <c r="AY393" s="266" t="s">
        <v>143</v>
      </c>
    </row>
    <row r="394" spans="1:65" s="2" customFormat="1" ht="16.5" customHeight="1">
      <c r="A394" s="38"/>
      <c r="B394" s="39"/>
      <c r="C394" s="218" t="s">
        <v>636</v>
      </c>
      <c r="D394" s="218" t="s">
        <v>145</v>
      </c>
      <c r="E394" s="219" t="s">
        <v>637</v>
      </c>
      <c r="F394" s="220" t="s">
        <v>638</v>
      </c>
      <c r="G394" s="221" t="s">
        <v>148</v>
      </c>
      <c r="H394" s="222">
        <v>79.056</v>
      </c>
      <c r="I394" s="223"/>
      <c r="J394" s="224">
        <f>ROUND(I394*H394,2)</f>
        <v>0</v>
      </c>
      <c r="K394" s="220" t="s">
        <v>149</v>
      </c>
      <c r="L394" s="44"/>
      <c r="M394" s="225" t="s">
        <v>19</v>
      </c>
      <c r="N394" s="226" t="s">
        <v>42</v>
      </c>
      <c r="O394" s="84"/>
      <c r="P394" s="227">
        <f>O394*H394</f>
        <v>0</v>
      </c>
      <c r="Q394" s="227">
        <v>0</v>
      </c>
      <c r="R394" s="227">
        <f>Q394*H394</f>
        <v>0</v>
      </c>
      <c r="S394" s="227">
        <v>0.038</v>
      </c>
      <c r="T394" s="228">
        <f>S394*H394</f>
        <v>3.0041279999999997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9" t="s">
        <v>150</v>
      </c>
      <c r="AT394" s="229" t="s">
        <v>145</v>
      </c>
      <c r="AU394" s="229" t="s">
        <v>81</v>
      </c>
      <c r="AY394" s="17" t="s">
        <v>143</v>
      </c>
      <c r="BE394" s="230">
        <f>IF(N394="základní",J394,0)</f>
        <v>0</v>
      </c>
      <c r="BF394" s="230">
        <f>IF(N394="snížená",J394,0)</f>
        <v>0</v>
      </c>
      <c r="BG394" s="230">
        <f>IF(N394="zákl. přenesená",J394,0)</f>
        <v>0</v>
      </c>
      <c r="BH394" s="230">
        <f>IF(N394="sníž. přenesená",J394,0)</f>
        <v>0</v>
      </c>
      <c r="BI394" s="230">
        <f>IF(N394="nulová",J394,0)</f>
        <v>0</v>
      </c>
      <c r="BJ394" s="17" t="s">
        <v>79</v>
      </c>
      <c r="BK394" s="230">
        <f>ROUND(I394*H394,2)</f>
        <v>0</v>
      </c>
      <c r="BL394" s="17" t="s">
        <v>150</v>
      </c>
      <c r="BM394" s="229" t="s">
        <v>639</v>
      </c>
    </row>
    <row r="395" spans="1:47" s="2" customFormat="1" ht="12">
      <c r="A395" s="38"/>
      <c r="B395" s="39"/>
      <c r="C395" s="40"/>
      <c r="D395" s="231" t="s">
        <v>152</v>
      </c>
      <c r="E395" s="40"/>
      <c r="F395" s="232" t="s">
        <v>640</v>
      </c>
      <c r="G395" s="40"/>
      <c r="H395" s="40"/>
      <c r="I395" s="136"/>
      <c r="J395" s="40"/>
      <c r="K395" s="40"/>
      <c r="L395" s="44"/>
      <c r="M395" s="233"/>
      <c r="N395" s="234"/>
      <c r="O395" s="84"/>
      <c r="P395" s="84"/>
      <c r="Q395" s="84"/>
      <c r="R395" s="84"/>
      <c r="S395" s="84"/>
      <c r="T395" s="85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152</v>
      </c>
      <c r="AU395" s="17" t="s">
        <v>81</v>
      </c>
    </row>
    <row r="396" spans="1:51" s="13" customFormat="1" ht="12">
      <c r="A396" s="13"/>
      <c r="B396" s="235"/>
      <c r="C396" s="236"/>
      <c r="D396" s="231" t="s">
        <v>154</v>
      </c>
      <c r="E396" s="237" t="s">
        <v>19</v>
      </c>
      <c r="F396" s="238" t="s">
        <v>641</v>
      </c>
      <c r="G396" s="236"/>
      <c r="H396" s="239">
        <v>79.056</v>
      </c>
      <c r="I396" s="240"/>
      <c r="J396" s="236"/>
      <c r="K396" s="236"/>
      <c r="L396" s="241"/>
      <c r="M396" s="242"/>
      <c r="N396" s="243"/>
      <c r="O396" s="243"/>
      <c r="P396" s="243"/>
      <c r="Q396" s="243"/>
      <c r="R396" s="243"/>
      <c r="S396" s="243"/>
      <c r="T396" s="24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5" t="s">
        <v>154</v>
      </c>
      <c r="AU396" s="245" t="s">
        <v>81</v>
      </c>
      <c r="AV396" s="13" t="s">
        <v>81</v>
      </c>
      <c r="AW396" s="13" t="s">
        <v>33</v>
      </c>
      <c r="AX396" s="13" t="s">
        <v>79</v>
      </c>
      <c r="AY396" s="245" t="s">
        <v>143</v>
      </c>
    </row>
    <row r="397" spans="1:65" s="2" customFormat="1" ht="16.5" customHeight="1">
      <c r="A397" s="38"/>
      <c r="B397" s="39"/>
      <c r="C397" s="218" t="s">
        <v>642</v>
      </c>
      <c r="D397" s="218" t="s">
        <v>145</v>
      </c>
      <c r="E397" s="219" t="s">
        <v>643</v>
      </c>
      <c r="F397" s="220" t="s">
        <v>644</v>
      </c>
      <c r="G397" s="221" t="s">
        <v>148</v>
      </c>
      <c r="H397" s="222">
        <v>1.8</v>
      </c>
      <c r="I397" s="223"/>
      <c r="J397" s="224">
        <f>ROUND(I397*H397,2)</f>
        <v>0</v>
      </c>
      <c r="K397" s="220" t="s">
        <v>149</v>
      </c>
      <c r="L397" s="44"/>
      <c r="M397" s="225" t="s">
        <v>19</v>
      </c>
      <c r="N397" s="226" t="s">
        <v>42</v>
      </c>
      <c r="O397" s="84"/>
      <c r="P397" s="227">
        <f>O397*H397</f>
        <v>0</v>
      </c>
      <c r="Q397" s="227">
        <v>0</v>
      </c>
      <c r="R397" s="227">
        <f>Q397*H397</f>
        <v>0</v>
      </c>
      <c r="S397" s="227">
        <v>0.076</v>
      </c>
      <c r="T397" s="228">
        <f>S397*H397</f>
        <v>0.1368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9" t="s">
        <v>150</v>
      </c>
      <c r="AT397" s="229" t="s">
        <v>145</v>
      </c>
      <c r="AU397" s="229" t="s">
        <v>81</v>
      </c>
      <c r="AY397" s="17" t="s">
        <v>143</v>
      </c>
      <c r="BE397" s="230">
        <f>IF(N397="základní",J397,0)</f>
        <v>0</v>
      </c>
      <c r="BF397" s="230">
        <f>IF(N397="snížená",J397,0)</f>
        <v>0</v>
      </c>
      <c r="BG397" s="230">
        <f>IF(N397="zákl. přenesená",J397,0)</f>
        <v>0</v>
      </c>
      <c r="BH397" s="230">
        <f>IF(N397="sníž. přenesená",J397,0)</f>
        <v>0</v>
      </c>
      <c r="BI397" s="230">
        <f>IF(N397="nulová",J397,0)</f>
        <v>0</v>
      </c>
      <c r="BJ397" s="17" t="s">
        <v>79</v>
      </c>
      <c r="BK397" s="230">
        <f>ROUND(I397*H397,2)</f>
        <v>0</v>
      </c>
      <c r="BL397" s="17" t="s">
        <v>150</v>
      </c>
      <c r="BM397" s="229" t="s">
        <v>645</v>
      </c>
    </row>
    <row r="398" spans="1:47" s="2" customFormat="1" ht="12">
      <c r="A398" s="38"/>
      <c r="B398" s="39"/>
      <c r="C398" s="40"/>
      <c r="D398" s="231" t="s">
        <v>152</v>
      </c>
      <c r="E398" s="40"/>
      <c r="F398" s="232" t="s">
        <v>646</v>
      </c>
      <c r="G398" s="40"/>
      <c r="H398" s="40"/>
      <c r="I398" s="136"/>
      <c r="J398" s="40"/>
      <c r="K398" s="40"/>
      <c r="L398" s="44"/>
      <c r="M398" s="233"/>
      <c r="N398" s="234"/>
      <c r="O398" s="84"/>
      <c r="P398" s="84"/>
      <c r="Q398" s="84"/>
      <c r="R398" s="84"/>
      <c r="S398" s="84"/>
      <c r="T398" s="85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152</v>
      </c>
      <c r="AU398" s="17" t="s">
        <v>81</v>
      </c>
    </row>
    <row r="399" spans="1:65" s="2" customFormat="1" ht="16.5" customHeight="1">
      <c r="A399" s="38"/>
      <c r="B399" s="39"/>
      <c r="C399" s="218" t="s">
        <v>647</v>
      </c>
      <c r="D399" s="218" t="s">
        <v>145</v>
      </c>
      <c r="E399" s="219" t="s">
        <v>648</v>
      </c>
      <c r="F399" s="220" t="s">
        <v>649</v>
      </c>
      <c r="G399" s="221" t="s">
        <v>148</v>
      </c>
      <c r="H399" s="222">
        <v>3.96</v>
      </c>
      <c r="I399" s="223"/>
      <c r="J399" s="224">
        <f>ROUND(I399*H399,2)</f>
        <v>0</v>
      </c>
      <c r="K399" s="220" t="s">
        <v>149</v>
      </c>
      <c r="L399" s="44"/>
      <c r="M399" s="225" t="s">
        <v>19</v>
      </c>
      <c r="N399" s="226" t="s">
        <v>42</v>
      </c>
      <c r="O399" s="84"/>
      <c r="P399" s="227">
        <f>O399*H399</f>
        <v>0</v>
      </c>
      <c r="Q399" s="227">
        <v>0</v>
      </c>
      <c r="R399" s="227">
        <f>Q399*H399</f>
        <v>0</v>
      </c>
      <c r="S399" s="227">
        <v>0.063</v>
      </c>
      <c r="T399" s="228">
        <f>S399*H399</f>
        <v>0.24948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9" t="s">
        <v>150</v>
      </c>
      <c r="AT399" s="229" t="s">
        <v>145</v>
      </c>
      <c r="AU399" s="229" t="s">
        <v>81</v>
      </c>
      <c r="AY399" s="17" t="s">
        <v>143</v>
      </c>
      <c r="BE399" s="230">
        <f>IF(N399="základní",J399,0)</f>
        <v>0</v>
      </c>
      <c r="BF399" s="230">
        <f>IF(N399="snížená",J399,0)</f>
        <v>0</v>
      </c>
      <c r="BG399" s="230">
        <f>IF(N399="zákl. přenesená",J399,0)</f>
        <v>0</v>
      </c>
      <c r="BH399" s="230">
        <f>IF(N399="sníž. přenesená",J399,0)</f>
        <v>0</v>
      </c>
      <c r="BI399" s="230">
        <f>IF(N399="nulová",J399,0)</f>
        <v>0</v>
      </c>
      <c r="BJ399" s="17" t="s">
        <v>79</v>
      </c>
      <c r="BK399" s="230">
        <f>ROUND(I399*H399,2)</f>
        <v>0</v>
      </c>
      <c r="BL399" s="17" t="s">
        <v>150</v>
      </c>
      <c r="BM399" s="229" t="s">
        <v>650</v>
      </c>
    </row>
    <row r="400" spans="1:47" s="2" customFormat="1" ht="12">
      <c r="A400" s="38"/>
      <c r="B400" s="39"/>
      <c r="C400" s="40"/>
      <c r="D400" s="231" t="s">
        <v>152</v>
      </c>
      <c r="E400" s="40"/>
      <c r="F400" s="232" t="s">
        <v>651</v>
      </c>
      <c r="G400" s="40"/>
      <c r="H400" s="40"/>
      <c r="I400" s="136"/>
      <c r="J400" s="40"/>
      <c r="K400" s="40"/>
      <c r="L400" s="44"/>
      <c r="M400" s="233"/>
      <c r="N400" s="234"/>
      <c r="O400" s="84"/>
      <c r="P400" s="84"/>
      <c r="Q400" s="84"/>
      <c r="R400" s="84"/>
      <c r="S400" s="84"/>
      <c r="T400" s="85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152</v>
      </c>
      <c r="AU400" s="17" t="s">
        <v>81</v>
      </c>
    </row>
    <row r="401" spans="1:51" s="13" customFormat="1" ht="12">
      <c r="A401" s="13"/>
      <c r="B401" s="235"/>
      <c r="C401" s="236"/>
      <c r="D401" s="231" t="s">
        <v>154</v>
      </c>
      <c r="E401" s="237" t="s">
        <v>19</v>
      </c>
      <c r="F401" s="238" t="s">
        <v>652</v>
      </c>
      <c r="G401" s="236"/>
      <c r="H401" s="239">
        <v>3.96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5" t="s">
        <v>154</v>
      </c>
      <c r="AU401" s="245" t="s">
        <v>81</v>
      </c>
      <c r="AV401" s="13" t="s">
        <v>81</v>
      </c>
      <c r="AW401" s="13" t="s">
        <v>33</v>
      </c>
      <c r="AX401" s="13" t="s">
        <v>79</v>
      </c>
      <c r="AY401" s="245" t="s">
        <v>143</v>
      </c>
    </row>
    <row r="402" spans="1:65" s="2" customFormat="1" ht="16.5" customHeight="1">
      <c r="A402" s="38"/>
      <c r="B402" s="39"/>
      <c r="C402" s="218" t="s">
        <v>653</v>
      </c>
      <c r="D402" s="218" t="s">
        <v>145</v>
      </c>
      <c r="E402" s="219" t="s">
        <v>654</v>
      </c>
      <c r="F402" s="220" t="s">
        <v>655</v>
      </c>
      <c r="G402" s="221" t="s">
        <v>148</v>
      </c>
      <c r="H402" s="222">
        <v>3.905</v>
      </c>
      <c r="I402" s="223"/>
      <c r="J402" s="224">
        <f>ROUND(I402*H402,2)</f>
        <v>0</v>
      </c>
      <c r="K402" s="220" t="s">
        <v>149</v>
      </c>
      <c r="L402" s="44"/>
      <c r="M402" s="225" t="s">
        <v>19</v>
      </c>
      <c r="N402" s="226" t="s">
        <v>42</v>
      </c>
      <c r="O402" s="84"/>
      <c r="P402" s="227">
        <f>O402*H402</f>
        <v>0</v>
      </c>
      <c r="Q402" s="227">
        <v>0</v>
      </c>
      <c r="R402" s="227">
        <f>Q402*H402</f>
        <v>0</v>
      </c>
      <c r="S402" s="227">
        <v>0.006</v>
      </c>
      <c r="T402" s="228">
        <f>S402*H402</f>
        <v>0.02343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9" t="s">
        <v>150</v>
      </c>
      <c r="AT402" s="229" t="s">
        <v>145</v>
      </c>
      <c r="AU402" s="229" t="s">
        <v>81</v>
      </c>
      <c r="AY402" s="17" t="s">
        <v>143</v>
      </c>
      <c r="BE402" s="230">
        <f>IF(N402="základní",J402,0)</f>
        <v>0</v>
      </c>
      <c r="BF402" s="230">
        <f>IF(N402="snížená",J402,0)</f>
        <v>0</v>
      </c>
      <c r="BG402" s="230">
        <f>IF(N402="zákl. přenesená",J402,0)</f>
        <v>0</v>
      </c>
      <c r="BH402" s="230">
        <f>IF(N402="sníž. přenesená",J402,0)</f>
        <v>0</v>
      </c>
      <c r="BI402" s="230">
        <f>IF(N402="nulová",J402,0)</f>
        <v>0</v>
      </c>
      <c r="BJ402" s="17" t="s">
        <v>79</v>
      </c>
      <c r="BK402" s="230">
        <f>ROUND(I402*H402,2)</f>
        <v>0</v>
      </c>
      <c r="BL402" s="17" t="s">
        <v>150</v>
      </c>
      <c r="BM402" s="229" t="s">
        <v>656</v>
      </c>
    </row>
    <row r="403" spans="1:47" s="2" customFormat="1" ht="12">
      <c r="A403" s="38"/>
      <c r="B403" s="39"/>
      <c r="C403" s="40"/>
      <c r="D403" s="231" t="s">
        <v>152</v>
      </c>
      <c r="E403" s="40"/>
      <c r="F403" s="232" t="s">
        <v>655</v>
      </c>
      <c r="G403" s="40"/>
      <c r="H403" s="40"/>
      <c r="I403" s="136"/>
      <c r="J403" s="40"/>
      <c r="K403" s="40"/>
      <c r="L403" s="44"/>
      <c r="M403" s="233"/>
      <c r="N403" s="234"/>
      <c r="O403" s="84"/>
      <c r="P403" s="84"/>
      <c r="Q403" s="84"/>
      <c r="R403" s="84"/>
      <c r="S403" s="84"/>
      <c r="T403" s="85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152</v>
      </c>
      <c r="AU403" s="17" t="s">
        <v>81</v>
      </c>
    </row>
    <row r="404" spans="1:51" s="13" customFormat="1" ht="12">
      <c r="A404" s="13"/>
      <c r="B404" s="235"/>
      <c r="C404" s="236"/>
      <c r="D404" s="231" t="s">
        <v>154</v>
      </c>
      <c r="E404" s="237" t="s">
        <v>19</v>
      </c>
      <c r="F404" s="238" t="s">
        <v>657</v>
      </c>
      <c r="G404" s="236"/>
      <c r="H404" s="239">
        <v>2.375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5" t="s">
        <v>154</v>
      </c>
      <c r="AU404" s="245" t="s">
        <v>81</v>
      </c>
      <c r="AV404" s="13" t="s">
        <v>81</v>
      </c>
      <c r="AW404" s="13" t="s">
        <v>33</v>
      </c>
      <c r="AX404" s="13" t="s">
        <v>71</v>
      </c>
      <c r="AY404" s="245" t="s">
        <v>143</v>
      </c>
    </row>
    <row r="405" spans="1:51" s="13" customFormat="1" ht="12">
      <c r="A405" s="13"/>
      <c r="B405" s="235"/>
      <c r="C405" s="236"/>
      <c r="D405" s="231" t="s">
        <v>154</v>
      </c>
      <c r="E405" s="237" t="s">
        <v>19</v>
      </c>
      <c r="F405" s="238" t="s">
        <v>658</v>
      </c>
      <c r="G405" s="236"/>
      <c r="H405" s="239">
        <v>1.53</v>
      </c>
      <c r="I405" s="240"/>
      <c r="J405" s="236"/>
      <c r="K405" s="236"/>
      <c r="L405" s="241"/>
      <c r="M405" s="242"/>
      <c r="N405" s="243"/>
      <c r="O405" s="243"/>
      <c r="P405" s="243"/>
      <c r="Q405" s="243"/>
      <c r="R405" s="243"/>
      <c r="S405" s="243"/>
      <c r="T405" s="24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5" t="s">
        <v>154</v>
      </c>
      <c r="AU405" s="245" t="s">
        <v>81</v>
      </c>
      <c r="AV405" s="13" t="s">
        <v>81</v>
      </c>
      <c r="AW405" s="13" t="s">
        <v>33</v>
      </c>
      <c r="AX405" s="13" t="s">
        <v>71</v>
      </c>
      <c r="AY405" s="245" t="s">
        <v>143</v>
      </c>
    </row>
    <row r="406" spans="1:51" s="14" customFormat="1" ht="12">
      <c r="A406" s="14"/>
      <c r="B406" s="256"/>
      <c r="C406" s="257"/>
      <c r="D406" s="231" t="s">
        <v>154</v>
      </c>
      <c r="E406" s="258" t="s">
        <v>19</v>
      </c>
      <c r="F406" s="259" t="s">
        <v>227</v>
      </c>
      <c r="G406" s="257"/>
      <c r="H406" s="260">
        <v>3.9050000000000002</v>
      </c>
      <c r="I406" s="261"/>
      <c r="J406" s="257"/>
      <c r="K406" s="257"/>
      <c r="L406" s="262"/>
      <c r="M406" s="263"/>
      <c r="N406" s="264"/>
      <c r="O406" s="264"/>
      <c r="P406" s="264"/>
      <c r="Q406" s="264"/>
      <c r="R406" s="264"/>
      <c r="S406" s="264"/>
      <c r="T406" s="265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66" t="s">
        <v>154</v>
      </c>
      <c r="AU406" s="266" t="s">
        <v>81</v>
      </c>
      <c r="AV406" s="14" t="s">
        <v>150</v>
      </c>
      <c r="AW406" s="14" t="s">
        <v>33</v>
      </c>
      <c r="AX406" s="14" t="s">
        <v>79</v>
      </c>
      <c r="AY406" s="266" t="s">
        <v>143</v>
      </c>
    </row>
    <row r="407" spans="1:65" s="2" customFormat="1" ht="16.5" customHeight="1">
      <c r="A407" s="38"/>
      <c r="B407" s="39"/>
      <c r="C407" s="218" t="s">
        <v>659</v>
      </c>
      <c r="D407" s="218" t="s">
        <v>145</v>
      </c>
      <c r="E407" s="219" t="s">
        <v>660</v>
      </c>
      <c r="F407" s="220" t="s">
        <v>661</v>
      </c>
      <c r="G407" s="221" t="s">
        <v>148</v>
      </c>
      <c r="H407" s="222">
        <v>12.96</v>
      </c>
      <c r="I407" s="223"/>
      <c r="J407" s="224">
        <f>ROUND(I407*H407,2)</f>
        <v>0</v>
      </c>
      <c r="K407" s="220" t="s">
        <v>149</v>
      </c>
      <c r="L407" s="44"/>
      <c r="M407" s="225" t="s">
        <v>19</v>
      </c>
      <c r="N407" s="226" t="s">
        <v>42</v>
      </c>
      <c r="O407" s="84"/>
      <c r="P407" s="227">
        <f>O407*H407</f>
        <v>0</v>
      </c>
      <c r="Q407" s="227">
        <v>0</v>
      </c>
      <c r="R407" s="227">
        <f>Q407*H407</f>
        <v>0</v>
      </c>
      <c r="S407" s="227">
        <v>0.002</v>
      </c>
      <c r="T407" s="228">
        <f>S407*H407</f>
        <v>0.025920000000000002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9" t="s">
        <v>150</v>
      </c>
      <c r="AT407" s="229" t="s">
        <v>145</v>
      </c>
      <c r="AU407" s="229" t="s">
        <v>81</v>
      </c>
      <c r="AY407" s="17" t="s">
        <v>143</v>
      </c>
      <c r="BE407" s="230">
        <f>IF(N407="základní",J407,0)</f>
        <v>0</v>
      </c>
      <c r="BF407" s="230">
        <f>IF(N407="snížená",J407,0)</f>
        <v>0</v>
      </c>
      <c r="BG407" s="230">
        <f>IF(N407="zákl. přenesená",J407,0)</f>
        <v>0</v>
      </c>
      <c r="BH407" s="230">
        <f>IF(N407="sníž. přenesená",J407,0)</f>
        <v>0</v>
      </c>
      <c r="BI407" s="230">
        <f>IF(N407="nulová",J407,0)</f>
        <v>0</v>
      </c>
      <c r="BJ407" s="17" t="s">
        <v>79</v>
      </c>
      <c r="BK407" s="230">
        <f>ROUND(I407*H407,2)</f>
        <v>0</v>
      </c>
      <c r="BL407" s="17" t="s">
        <v>150</v>
      </c>
      <c r="BM407" s="229" t="s">
        <v>662</v>
      </c>
    </row>
    <row r="408" spans="1:47" s="2" customFormat="1" ht="12">
      <c r="A408" s="38"/>
      <c r="B408" s="39"/>
      <c r="C408" s="40"/>
      <c r="D408" s="231" t="s">
        <v>152</v>
      </c>
      <c r="E408" s="40"/>
      <c r="F408" s="232" t="s">
        <v>661</v>
      </c>
      <c r="G408" s="40"/>
      <c r="H408" s="40"/>
      <c r="I408" s="136"/>
      <c r="J408" s="40"/>
      <c r="K408" s="40"/>
      <c r="L408" s="44"/>
      <c r="M408" s="233"/>
      <c r="N408" s="234"/>
      <c r="O408" s="84"/>
      <c r="P408" s="84"/>
      <c r="Q408" s="84"/>
      <c r="R408" s="84"/>
      <c r="S408" s="84"/>
      <c r="T408" s="85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152</v>
      </c>
      <c r="AU408" s="17" t="s">
        <v>81</v>
      </c>
    </row>
    <row r="409" spans="1:51" s="13" customFormat="1" ht="12">
      <c r="A409" s="13"/>
      <c r="B409" s="235"/>
      <c r="C409" s="236"/>
      <c r="D409" s="231" t="s">
        <v>154</v>
      </c>
      <c r="E409" s="237" t="s">
        <v>19</v>
      </c>
      <c r="F409" s="238" t="s">
        <v>663</v>
      </c>
      <c r="G409" s="236"/>
      <c r="H409" s="239">
        <v>12.96</v>
      </c>
      <c r="I409" s="240"/>
      <c r="J409" s="236"/>
      <c r="K409" s="236"/>
      <c r="L409" s="241"/>
      <c r="M409" s="242"/>
      <c r="N409" s="243"/>
      <c r="O409" s="243"/>
      <c r="P409" s="243"/>
      <c r="Q409" s="243"/>
      <c r="R409" s="243"/>
      <c r="S409" s="243"/>
      <c r="T409" s="24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5" t="s">
        <v>154</v>
      </c>
      <c r="AU409" s="245" t="s">
        <v>81</v>
      </c>
      <c r="AV409" s="13" t="s">
        <v>81</v>
      </c>
      <c r="AW409" s="13" t="s">
        <v>33</v>
      </c>
      <c r="AX409" s="13" t="s">
        <v>79</v>
      </c>
      <c r="AY409" s="245" t="s">
        <v>143</v>
      </c>
    </row>
    <row r="410" spans="1:65" s="2" customFormat="1" ht="16.5" customHeight="1">
      <c r="A410" s="38"/>
      <c r="B410" s="39"/>
      <c r="C410" s="218" t="s">
        <v>664</v>
      </c>
      <c r="D410" s="218" t="s">
        <v>145</v>
      </c>
      <c r="E410" s="219" t="s">
        <v>665</v>
      </c>
      <c r="F410" s="220" t="s">
        <v>666</v>
      </c>
      <c r="G410" s="221" t="s">
        <v>207</v>
      </c>
      <c r="H410" s="222">
        <v>11</v>
      </c>
      <c r="I410" s="223"/>
      <c r="J410" s="224">
        <f>ROUND(I410*H410,2)</f>
        <v>0</v>
      </c>
      <c r="K410" s="220" t="s">
        <v>19</v>
      </c>
      <c r="L410" s="44"/>
      <c r="M410" s="225" t="s">
        <v>19</v>
      </c>
      <c r="N410" s="226" t="s">
        <v>42</v>
      </c>
      <c r="O410" s="84"/>
      <c r="P410" s="227">
        <f>O410*H410</f>
        <v>0</v>
      </c>
      <c r="Q410" s="227">
        <v>0</v>
      </c>
      <c r="R410" s="227">
        <f>Q410*H410</f>
        <v>0</v>
      </c>
      <c r="S410" s="227">
        <v>0.073</v>
      </c>
      <c r="T410" s="228">
        <f>S410*H410</f>
        <v>0.8029999999999999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9" t="s">
        <v>150</v>
      </c>
      <c r="AT410" s="229" t="s">
        <v>145</v>
      </c>
      <c r="AU410" s="229" t="s">
        <v>81</v>
      </c>
      <c r="AY410" s="17" t="s">
        <v>143</v>
      </c>
      <c r="BE410" s="230">
        <f>IF(N410="základní",J410,0)</f>
        <v>0</v>
      </c>
      <c r="BF410" s="230">
        <f>IF(N410="snížená",J410,0)</f>
        <v>0</v>
      </c>
      <c r="BG410" s="230">
        <f>IF(N410="zákl. přenesená",J410,0)</f>
        <v>0</v>
      </c>
      <c r="BH410" s="230">
        <f>IF(N410="sníž. přenesená",J410,0)</f>
        <v>0</v>
      </c>
      <c r="BI410" s="230">
        <f>IF(N410="nulová",J410,0)</f>
        <v>0</v>
      </c>
      <c r="BJ410" s="17" t="s">
        <v>79</v>
      </c>
      <c r="BK410" s="230">
        <f>ROUND(I410*H410,2)</f>
        <v>0</v>
      </c>
      <c r="BL410" s="17" t="s">
        <v>150</v>
      </c>
      <c r="BM410" s="229" t="s">
        <v>667</v>
      </c>
    </row>
    <row r="411" spans="1:47" s="2" customFormat="1" ht="12">
      <c r="A411" s="38"/>
      <c r="B411" s="39"/>
      <c r="C411" s="40"/>
      <c r="D411" s="231" t="s">
        <v>152</v>
      </c>
      <c r="E411" s="40"/>
      <c r="F411" s="232" t="s">
        <v>666</v>
      </c>
      <c r="G411" s="40"/>
      <c r="H411" s="40"/>
      <c r="I411" s="136"/>
      <c r="J411" s="40"/>
      <c r="K411" s="40"/>
      <c r="L411" s="44"/>
      <c r="M411" s="233"/>
      <c r="N411" s="234"/>
      <c r="O411" s="84"/>
      <c r="P411" s="84"/>
      <c r="Q411" s="84"/>
      <c r="R411" s="84"/>
      <c r="S411" s="84"/>
      <c r="T411" s="85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152</v>
      </c>
      <c r="AU411" s="17" t="s">
        <v>81</v>
      </c>
    </row>
    <row r="412" spans="1:65" s="2" customFormat="1" ht="16.5" customHeight="1">
      <c r="A412" s="38"/>
      <c r="B412" s="39"/>
      <c r="C412" s="218" t="s">
        <v>668</v>
      </c>
      <c r="D412" s="218" t="s">
        <v>145</v>
      </c>
      <c r="E412" s="219" t="s">
        <v>669</v>
      </c>
      <c r="F412" s="220" t="s">
        <v>670</v>
      </c>
      <c r="G412" s="221" t="s">
        <v>330</v>
      </c>
      <c r="H412" s="222">
        <v>0.94</v>
      </c>
      <c r="I412" s="223"/>
      <c r="J412" s="224">
        <f>ROUND(I412*H412,2)</f>
        <v>0</v>
      </c>
      <c r="K412" s="220" t="s">
        <v>149</v>
      </c>
      <c r="L412" s="44"/>
      <c r="M412" s="225" t="s">
        <v>19</v>
      </c>
      <c r="N412" s="226" t="s">
        <v>42</v>
      </c>
      <c r="O412" s="84"/>
      <c r="P412" s="227">
        <f>O412*H412</f>
        <v>0</v>
      </c>
      <c r="Q412" s="227">
        <v>0.00309</v>
      </c>
      <c r="R412" s="227">
        <f>Q412*H412</f>
        <v>0.0029046</v>
      </c>
      <c r="S412" s="227">
        <v>0.126</v>
      </c>
      <c r="T412" s="228">
        <f>S412*H412</f>
        <v>0.11843999999999999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9" t="s">
        <v>150</v>
      </c>
      <c r="AT412" s="229" t="s">
        <v>145</v>
      </c>
      <c r="AU412" s="229" t="s">
        <v>81</v>
      </c>
      <c r="AY412" s="17" t="s">
        <v>143</v>
      </c>
      <c r="BE412" s="230">
        <f>IF(N412="základní",J412,0)</f>
        <v>0</v>
      </c>
      <c r="BF412" s="230">
        <f>IF(N412="snížená",J412,0)</f>
        <v>0</v>
      </c>
      <c r="BG412" s="230">
        <f>IF(N412="zákl. přenesená",J412,0)</f>
        <v>0</v>
      </c>
      <c r="BH412" s="230">
        <f>IF(N412="sníž. přenesená",J412,0)</f>
        <v>0</v>
      </c>
      <c r="BI412" s="230">
        <f>IF(N412="nulová",J412,0)</f>
        <v>0</v>
      </c>
      <c r="BJ412" s="17" t="s">
        <v>79</v>
      </c>
      <c r="BK412" s="230">
        <f>ROUND(I412*H412,2)</f>
        <v>0</v>
      </c>
      <c r="BL412" s="17" t="s">
        <v>150</v>
      </c>
      <c r="BM412" s="229" t="s">
        <v>671</v>
      </c>
    </row>
    <row r="413" spans="1:47" s="2" customFormat="1" ht="12">
      <c r="A413" s="38"/>
      <c r="B413" s="39"/>
      <c r="C413" s="40"/>
      <c r="D413" s="231" t="s">
        <v>152</v>
      </c>
      <c r="E413" s="40"/>
      <c r="F413" s="232" t="s">
        <v>672</v>
      </c>
      <c r="G413" s="40"/>
      <c r="H413" s="40"/>
      <c r="I413" s="136"/>
      <c r="J413" s="40"/>
      <c r="K413" s="40"/>
      <c r="L413" s="44"/>
      <c r="M413" s="233"/>
      <c r="N413" s="234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152</v>
      </c>
      <c r="AU413" s="17" t="s">
        <v>81</v>
      </c>
    </row>
    <row r="414" spans="1:51" s="13" customFormat="1" ht="12">
      <c r="A414" s="13"/>
      <c r="B414" s="235"/>
      <c r="C414" s="236"/>
      <c r="D414" s="231" t="s">
        <v>154</v>
      </c>
      <c r="E414" s="237" t="s">
        <v>19</v>
      </c>
      <c r="F414" s="238" t="s">
        <v>673</v>
      </c>
      <c r="G414" s="236"/>
      <c r="H414" s="239">
        <v>0.94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5" t="s">
        <v>154</v>
      </c>
      <c r="AU414" s="245" t="s">
        <v>81</v>
      </c>
      <c r="AV414" s="13" t="s">
        <v>81</v>
      </c>
      <c r="AW414" s="13" t="s">
        <v>33</v>
      </c>
      <c r="AX414" s="13" t="s">
        <v>79</v>
      </c>
      <c r="AY414" s="245" t="s">
        <v>143</v>
      </c>
    </row>
    <row r="415" spans="1:65" s="2" customFormat="1" ht="16.5" customHeight="1">
      <c r="A415" s="38"/>
      <c r="B415" s="39"/>
      <c r="C415" s="218" t="s">
        <v>674</v>
      </c>
      <c r="D415" s="218" t="s">
        <v>145</v>
      </c>
      <c r="E415" s="219" t="s">
        <v>675</v>
      </c>
      <c r="F415" s="220" t="s">
        <v>676</v>
      </c>
      <c r="G415" s="221" t="s">
        <v>330</v>
      </c>
      <c r="H415" s="222">
        <v>6.6</v>
      </c>
      <c r="I415" s="223"/>
      <c r="J415" s="224">
        <f>ROUND(I415*H415,2)</f>
        <v>0</v>
      </c>
      <c r="K415" s="220" t="s">
        <v>149</v>
      </c>
      <c r="L415" s="44"/>
      <c r="M415" s="225" t="s">
        <v>19</v>
      </c>
      <c r="N415" s="226" t="s">
        <v>42</v>
      </c>
      <c r="O415" s="84"/>
      <c r="P415" s="227">
        <f>O415*H415</f>
        <v>0</v>
      </c>
      <c r="Q415" s="227">
        <v>3E-05</v>
      </c>
      <c r="R415" s="227">
        <f>Q415*H415</f>
        <v>0.000198</v>
      </c>
      <c r="S415" s="227">
        <v>0</v>
      </c>
      <c r="T415" s="228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9" t="s">
        <v>150</v>
      </c>
      <c r="AT415" s="229" t="s">
        <v>145</v>
      </c>
      <c r="AU415" s="229" t="s">
        <v>81</v>
      </c>
      <c r="AY415" s="17" t="s">
        <v>143</v>
      </c>
      <c r="BE415" s="230">
        <f>IF(N415="základní",J415,0)</f>
        <v>0</v>
      </c>
      <c r="BF415" s="230">
        <f>IF(N415="snížená",J415,0)</f>
        <v>0</v>
      </c>
      <c r="BG415" s="230">
        <f>IF(N415="zákl. přenesená",J415,0)</f>
        <v>0</v>
      </c>
      <c r="BH415" s="230">
        <f>IF(N415="sníž. přenesená",J415,0)</f>
        <v>0</v>
      </c>
      <c r="BI415" s="230">
        <f>IF(N415="nulová",J415,0)</f>
        <v>0</v>
      </c>
      <c r="BJ415" s="17" t="s">
        <v>79</v>
      </c>
      <c r="BK415" s="230">
        <f>ROUND(I415*H415,2)</f>
        <v>0</v>
      </c>
      <c r="BL415" s="17" t="s">
        <v>150</v>
      </c>
      <c r="BM415" s="229" t="s">
        <v>677</v>
      </c>
    </row>
    <row r="416" spans="1:47" s="2" customFormat="1" ht="12">
      <c r="A416" s="38"/>
      <c r="B416" s="39"/>
      <c r="C416" s="40"/>
      <c r="D416" s="231" t="s">
        <v>152</v>
      </c>
      <c r="E416" s="40"/>
      <c r="F416" s="232" t="s">
        <v>678</v>
      </c>
      <c r="G416" s="40"/>
      <c r="H416" s="40"/>
      <c r="I416" s="136"/>
      <c r="J416" s="40"/>
      <c r="K416" s="40"/>
      <c r="L416" s="44"/>
      <c r="M416" s="233"/>
      <c r="N416" s="234"/>
      <c r="O416" s="84"/>
      <c r="P416" s="84"/>
      <c r="Q416" s="84"/>
      <c r="R416" s="84"/>
      <c r="S416" s="84"/>
      <c r="T416" s="85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152</v>
      </c>
      <c r="AU416" s="17" t="s">
        <v>81</v>
      </c>
    </row>
    <row r="417" spans="1:65" s="2" customFormat="1" ht="16.5" customHeight="1">
      <c r="A417" s="38"/>
      <c r="B417" s="39"/>
      <c r="C417" s="218" t="s">
        <v>679</v>
      </c>
      <c r="D417" s="218" t="s">
        <v>145</v>
      </c>
      <c r="E417" s="219" t="s">
        <v>680</v>
      </c>
      <c r="F417" s="220" t="s">
        <v>681</v>
      </c>
      <c r="G417" s="221" t="s">
        <v>330</v>
      </c>
      <c r="H417" s="222">
        <v>6.6</v>
      </c>
      <c r="I417" s="223"/>
      <c r="J417" s="224">
        <f>ROUND(I417*H417,2)</f>
        <v>0</v>
      </c>
      <c r="K417" s="220" t="s">
        <v>149</v>
      </c>
      <c r="L417" s="44"/>
      <c r="M417" s="225" t="s">
        <v>19</v>
      </c>
      <c r="N417" s="226" t="s">
        <v>42</v>
      </c>
      <c r="O417" s="84"/>
      <c r="P417" s="227">
        <f>O417*H417</f>
        <v>0</v>
      </c>
      <c r="Q417" s="227">
        <v>0</v>
      </c>
      <c r="R417" s="227">
        <f>Q417*H417</f>
        <v>0</v>
      </c>
      <c r="S417" s="227">
        <v>0</v>
      </c>
      <c r="T417" s="228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9" t="s">
        <v>150</v>
      </c>
      <c r="AT417" s="229" t="s">
        <v>145</v>
      </c>
      <c r="AU417" s="229" t="s">
        <v>81</v>
      </c>
      <c r="AY417" s="17" t="s">
        <v>143</v>
      </c>
      <c r="BE417" s="230">
        <f>IF(N417="základní",J417,0)</f>
        <v>0</v>
      </c>
      <c r="BF417" s="230">
        <f>IF(N417="snížená",J417,0)</f>
        <v>0</v>
      </c>
      <c r="BG417" s="230">
        <f>IF(N417="zákl. přenesená",J417,0)</f>
        <v>0</v>
      </c>
      <c r="BH417" s="230">
        <f>IF(N417="sníž. přenesená",J417,0)</f>
        <v>0</v>
      </c>
      <c r="BI417" s="230">
        <f>IF(N417="nulová",J417,0)</f>
        <v>0</v>
      </c>
      <c r="BJ417" s="17" t="s">
        <v>79</v>
      </c>
      <c r="BK417" s="230">
        <f>ROUND(I417*H417,2)</f>
        <v>0</v>
      </c>
      <c r="BL417" s="17" t="s">
        <v>150</v>
      </c>
      <c r="BM417" s="229" t="s">
        <v>682</v>
      </c>
    </row>
    <row r="418" spans="1:47" s="2" customFormat="1" ht="12">
      <c r="A418" s="38"/>
      <c r="B418" s="39"/>
      <c r="C418" s="40"/>
      <c r="D418" s="231" t="s">
        <v>152</v>
      </c>
      <c r="E418" s="40"/>
      <c r="F418" s="232" t="s">
        <v>683</v>
      </c>
      <c r="G418" s="40"/>
      <c r="H418" s="40"/>
      <c r="I418" s="136"/>
      <c r="J418" s="40"/>
      <c r="K418" s="40"/>
      <c r="L418" s="44"/>
      <c r="M418" s="233"/>
      <c r="N418" s="234"/>
      <c r="O418" s="84"/>
      <c r="P418" s="84"/>
      <c r="Q418" s="84"/>
      <c r="R418" s="84"/>
      <c r="S418" s="84"/>
      <c r="T418" s="85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152</v>
      </c>
      <c r="AU418" s="17" t="s">
        <v>81</v>
      </c>
    </row>
    <row r="419" spans="1:65" s="2" customFormat="1" ht="16.5" customHeight="1">
      <c r="A419" s="38"/>
      <c r="B419" s="39"/>
      <c r="C419" s="218" t="s">
        <v>684</v>
      </c>
      <c r="D419" s="218" t="s">
        <v>145</v>
      </c>
      <c r="E419" s="219" t="s">
        <v>685</v>
      </c>
      <c r="F419" s="220" t="s">
        <v>686</v>
      </c>
      <c r="G419" s="221" t="s">
        <v>148</v>
      </c>
      <c r="H419" s="222">
        <v>11.9</v>
      </c>
      <c r="I419" s="223"/>
      <c r="J419" s="224">
        <f>ROUND(I419*H419,2)</f>
        <v>0</v>
      </c>
      <c r="K419" s="220" t="s">
        <v>149</v>
      </c>
      <c r="L419" s="44"/>
      <c r="M419" s="225" t="s">
        <v>19</v>
      </c>
      <c r="N419" s="226" t="s">
        <v>42</v>
      </c>
      <c r="O419" s="84"/>
      <c r="P419" s="227">
        <f>O419*H419</f>
        <v>0</v>
      </c>
      <c r="Q419" s="227">
        <v>0</v>
      </c>
      <c r="R419" s="227">
        <f>Q419*H419</f>
        <v>0</v>
      </c>
      <c r="S419" s="227">
        <v>0.05</v>
      </c>
      <c r="T419" s="228">
        <f>S419*H419</f>
        <v>0.5950000000000001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9" t="s">
        <v>150</v>
      </c>
      <c r="AT419" s="229" t="s">
        <v>145</v>
      </c>
      <c r="AU419" s="229" t="s">
        <v>81</v>
      </c>
      <c r="AY419" s="17" t="s">
        <v>143</v>
      </c>
      <c r="BE419" s="230">
        <f>IF(N419="základní",J419,0)</f>
        <v>0</v>
      </c>
      <c r="BF419" s="230">
        <f>IF(N419="snížená",J419,0)</f>
        <v>0</v>
      </c>
      <c r="BG419" s="230">
        <f>IF(N419="zákl. přenesená",J419,0)</f>
        <v>0</v>
      </c>
      <c r="BH419" s="230">
        <f>IF(N419="sníž. přenesená",J419,0)</f>
        <v>0</v>
      </c>
      <c r="BI419" s="230">
        <f>IF(N419="nulová",J419,0)</f>
        <v>0</v>
      </c>
      <c r="BJ419" s="17" t="s">
        <v>79</v>
      </c>
      <c r="BK419" s="230">
        <f>ROUND(I419*H419,2)</f>
        <v>0</v>
      </c>
      <c r="BL419" s="17" t="s">
        <v>150</v>
      </c>
      <c r="BM419" s="229" t="s">
        <v>687</v>
      </c>
    </row>
    <row r="420" spans="1:47" s="2" customFormat="1" ht="12">
      <c r="A420" s="38"/>
      <c r="B420" s="39"/>
      <c r="C420" s="40"/>
      <c r="D420" s="231" t="s">
        <v>152</v>
      </c>
      <c r="E420" s="40"/>
      <c r="F420" s="232" t="s">
        <v>688</v>
      </c>
      <c r="G420" s="40"/>
      <c r="H420" s="40"/>
      <c r="I420" s="136"/>
      <c r="J420" s="40"/>
      <c r="K420" s="40"/>
      <c r="L420" s="44"/>
      <c r="M420" s="233"/>
      <c r="N420" s="234"/>
      <c r="O420" s="84"/>
      <c r="P420" s="84"/>
      <c r="Q420" s="84"/>
      <c r="R420" s="84"/>
      <c r="S420" s="84"/>
      <c r="T420" s="85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152</v>
      </c>
      <c r="AU420" s="17" t="s">
        <v>81</v>
      </c>
    </row>
    <row r="421" spans="1:51" s="13" customFormat="1" ht="12">
      <c r="A421" s="13"/>
      <c r="B421" s="235"/>
      <c r="C421" s="236"/>
      <c r="D421" s="231" t="s">
        <v>154</v>
      </c>
      <c r="E421" s="237" t="s">
        <v>19</v>
      </c>
      <c r="F421" s="238" t="s">
        <v>689</v>
      </c>
      <c r="G421" s="236"/>
      <c r="H421" s="239">
        <v>11.9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5" t="s">
        <v>154</v>
      </c>
      <c r="AU421" s="245" t="s">
        <v>81</v>
      </c>
      <c r="AV421" s="13" t="s">
        <v>81</v>
      </c>
      <c r="AW421" s="13" t="s">
        <v>33</v>
      </c>
      <c r="AX421" s="13" t="s">
        <v>79</v>
      </c>
      <c r="AY421" s="245" t="s">
        <v>143</v>
      </c>
    </row>
    <row r="422" spans="1:65" s="2" customFormat="1" ht="16.5" customHeight="1">
      <c r="A422" s="38"/>
      <c r="B422" s="39"/>
      <c r="C422" s="218" t="s">
        <v>690</v>
      </c>
      <c r="D422" s="218" t="s">
        <v>145</v>
      </c>
      <c r="E422" s="219" t="s">
        <v>691</v>
      </c>
      <c r="F422" s="220" t="s">
        <v>692</v>
      </c>
      <c r="G422" s="221" t="s">
        <v>148</v>
      </c>
      <c r="H422" s="222">
        <v>85.436</v>
      </c>
      <c r="I422" s="223"/>
      <c r="J422" s="224">
        <f>ROUND(I422*H422,2)</f>
        <v>0</v>
      </c>
      <c r="K422" s="220" t="s">
        <v>149</v>
      </c>
      <c r="L422" s="44"/>
      <c r="M422" s="225" t="s">
        <v>19</v>
      </c>
      <c r="N422" s="226" t="s">
        <v>42</v>
      </c>
      <c r="O422" s="84"/>
      <c r="P422" s="227">
        <f>O422*H422</f>
        <v>0</v>
      </c>
      <c r="Q422" s="227">
        <v>0</v>
      </c>
      <c r="R422" s="227">
        <f>Q422*H422</f>
        <v>0</v>
      </c>
      <c r="S422" s="227">
        <v>0.046</v>
      </c>
      <c r="T422" s="228">
        <f>S422*H422</f>
        <v>3.9300560000000004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9" t="s">
        <v>150</v>
      </c>
      <c r="AT422" s="229" t="s">
        <v>145</v>
      </c>
      <c r="AU422" s="229" t="s">
        <v>81</v>
      </c>
      <c r="AY422" s="17" t="s">
        <v>143</v>
      </c>
      <c r="BE422" s="230">
        <f>IF(N422="základní",J422,0)</f>
        <v>0</v>
      </c>
      <c r="BF422" s="230">
        <f>IF(N422="snížená",J422,0)</f>
        <v>0</v>
      </c>
      <c r="BG422" s="230">
        <f>IF(N422="zákl. přenesená",J422,0)</f>
        <v>0</v>
      </c>
      <c r="BH422" s="230">
        <f>IF(N422="sníž. přenesená",J422,0)</f>
        <v>0</v>
      </c>
      <c r="BI422" s="230">
        <f>IF(N422="nulová",J422,0)</f>
        <v>0</v>
      </c>
      <c r="BJ422" s="17" t="s">
        <v>79</v>
      </c>
      <c r="BK422" s="230">
        <f>ROUND(I422*H422,2)</f>
        <v>0</v>
      </c>
      <c r="BL422" s="17" t="s">
        <v>150</v>
      </c>
      <c r="BM422" s="229" t="s">
        <v>693</v>
      </c>
    </row>
    <row r="423" spans="1:47" s="2" customFormat="1" ht="12">
      <c r="A423" s="38"/>
      <c r="B423" s="39"/>
      <c r="C423" s="40"/>
      <c r="D423" s="231" t="s">
        <v>152</v>
      </c>
      <c r="E423" s="40"/>
      <c r="F423" s="232" t="s">
        <v>694</v>
      </c>
      <c r="G423" s="40"/>
      <c r="H423" s="40"/>
      <c r="I423" s="136"/>
      <c r="J423" s="40"/>
      <c r="K423" s="40"/>
      <c r="L423" s="44"/>
      <c r="M423" s="233"/>
      <c r="N423" s="234"/>
      <c r="O423" s="84"/>
      <c r="P423" s="84"/>
      <c r="Q423" s="84"/>
      <c r="R423" s="84"/>
      <c r="S423" s="84"/>
      <c r="T423" s="85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152</v>
      </c>
      <c r="AU423" s="17" t="s">
        <v>81</v>
      </c>
    </row>
    <row r="424" spans="1:51" s="13" customFormat="1" ht="12">
      <c r="A424" s="13"/>
      <c r="B424" s="235"/>
      <c r="C424" s="236"/>
      <c r="D424" s="231" t="s">
        <v>154</v>
      </c>
      <c r="E424" s="237" t="s">
        <v>19</v>
      </c>
      <c r="F424" s="238" t="s">
        <v>695</v>
      </c>
      <c r="G424" s="236"/>
      <c r="H424" s="239">
        <v>85.436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5" t="s">
        <v>154</v>
      </c>
      <c r="AU424" s="245" t="s">
        <v>81</v>
      </c>
      <c r="AV424" s="13" t="s">
        <v>81</v>
      </c>
      <c r="AW424" s="13" t="s">
        <v>33</v>
      </c>
      <c r="AX424" s="13" t="s">
        <v>79</v>
      </c>
      <c r="AY424" s="245" t="s">
        <v>143</v>
      </c>
    </row>
    <row r="425" spans="1:65" s="2" customFormat="1" ht="16.5" customHeight="1">
      <c r="A425" s="38"/>
      <c r="B425" s="39"/>
      <c r="C425" s="218" t="s">
        <v>696</v>
      </c>
      <c r="D425" s="218" t="s">
        <v>145</v>
      </c>
      <c r="E425" s="219" t="s">
        <v>697</v>
      </c>
      <c r="F425" s="220" t="s">
        <v>698</v>
      </c>
      <c r="G425" s="221" t="s">
        <v>148</v>
      </c>
      <c r="H425" s="222">
        <v>466.235</v>
      </c>
      <c r="I425" s="223"/>
      <c r="J425" s="224">
        <f>ROUND(I425*H425,2)</f>
        <v>0</v>
      </c>
      <c r="K425" s="220" t="s">
        <v>149</v>
      </c>
      <c r="L425" s="44"/>
      <c r="M425" s="225" t="s">
        <v>19</v>
      </c>
      <c r="N425" s="226" t="s">
        <v>42</v>
      </c>
      <c r="O425" s="84"/>
      <c r="P425" s="227">
        <f>O425*H425</f>
        <v>0</v>
      </c>
      <c r="Q425" s="227">
        <v>0</v>
      </c>
      <c r="R425" s="227">
        <f>Q425*H425</f>
        <v>0</v>
      </c>
      <c r="S425" s="227">
        <v>0.059</v>
      </c>
      <c r="T425" s="228">
        <f>S425*H425</f>
        <v>27.507865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9" t="s">
        <v>150</v>
      </c>
      <c r="AT425" s="229" t="s">
        <v>145</v>
      </c>
      <c r="AU425" s="229" t="s">
        <v>81</v>
      </c>
      <c r="AY425" s="17" t="s">
        <v>143</v>
      </c>
      <c r="BE425" s="230">
        <f>IF(N425="základní",J425,0)</f>
        <v>0</v>
      </c>
      <c r="BF425" s="230">
        <f>IF(N425="snížená",J425,0)</f>
        <v>0</v>
      </c>
      <c r="BG425" s="230">
        <f>IF(N425="zákl. přenesená",J425,0)</f>
        <v>0</v>
      </c>
      <c r="BH425" s="230">
        <f>IF(N425="sníž. přenesená",J425,0)</f>
        <v>0</v>
      </c>
      <c r="BI425" s="230">
        <f>IF(N425="nulová",J425,0)</f>
        <v>0</v>
      </c>
      <c r="BJ425" s="17" t="s">
        <v>79</v>
      </c>
      <c r="BK425" s="230">
        <f>ROUND(I425*H425,2)</f>
        <v>0</v>
      </c>
      <c r="BL425" s="17" t="s">
        <v>150</v>
      </c>
      <c r="BM425" s="229" t="s">
        <v>699</v>
      </c>
    </row>
    <row r="426" spans="1:47" s="2" customFormat="1" ht="12">
      <c r="A426" s="38"/>
      <c r="B426" s="39"/>
      <c r="C426" s="40"/>
      <c r="D426" s="231" t="s">
        <v>152</v>
      </c>
      <c r="E426" s="40"/>
      <c r="F426" s="232" t="s">
        <v>700</v>
      </c>
      <c r="G426" s="40"/>
      <c r="H426" s="40"/>
      <c r="I426" s="136"/>
      <c r="J426" s="40"/>
      <c r="K426" s="40"/>
      <c r="L426" s="44"/>
      <c r="M426" s="233"/>
      <c r="N426" s="234"/>
      <c r="O426" s="84"/>
      <c r="P426" s="84"/>
      <c r="Q426" s="84"/>
      <c r="R426" s="84"/>
      <c r="S426" s="84"/>
      <c r="T426" s="85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152</v>
      </c>
      <c r="AU426" s="17" t="s">
        <v>81</v>
      </c>
    </row>
    <row r="427" spans="1:51" s="13" customFormat="1" ht="12">
      <c r="A427" s="13"/>
      <c r="B427" s="235"/>
      <c r="C427" s="236"/>
      <c r="D427" s="231" t="s">
        <v>154</v>
      </c>
      <c r="E427" s="237" t="s">
        <v>19</v>
      </c>
      <c r="F427" s="238" t="s">
        <v>701</v>
      </c>
      <c r="G427" s="236"/>
      <c r="H427" s="239">
        <v>113.74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5" t="s">
        <v>154</v>
      </c>
      <c r="AU427" s="245" t="s">
        <v>81</v>
      </c>
      <c r="AV427" s="13" t="s">
        <v>81</v>
      </c>
      <c r="AW427" s="13" t="s">
        <v>33</v>
      </c>
      <c r="AX427" s="13" t="s">
        <v>71</v>
      </c>
      <c r="AY427" s="245" t="s">
        <v>143</v>
      </c>
    </row>
    <row r="428" spans="1:51" s="13" customFormat="1" ht="12">
      <c r="A428" s="13"/>
      <c r="B428" s="235"/>
      <c r="C428" s="236"/>
      <c r="D428" s="231" t="s">
        <v>154</v>
      </c>
      <c r="E428" s="237" t="s">
        <v>19</v>
      </c>
      <c r="F428" s="238" t="s">
        <v>702</v>
      </c>
      <c r="G428" s="236"/>
      <c r="H428" s="239">
        <v>107.615</v>
      </c>
      <c r="I428" s="240"/>
      <c r="J428" s="236"/>
      <c r="K428" s="236"/>
      <c r="L428" s="241"/>
      <c r="M428" s="242"/>
      <c r="N428" s="243"/>
      <c r="O428" s="243"/>
      <c r="P428" s="243"/>
      <c r="Q428" s="243"/>
      <c r="R428" s="243"/>
      <c r="S428" s="243"/>
      <c r="T428" s="24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5" t="s">
        <v>154</v>
      </c>
      <c r="AU428" s="245" t="s">
        <v>81</v>
      </c>
      <c r="AV428" s="13" t="s">
        <v>81</v>
      </c>
      <c r="AW428" s="13" t="s">
        <v>33</v>
      </c>
      <c r="AX428" s="13" t="s">
        <v>71</v>
      </c>
      <c r="AY428" s="245" t="s">
        <v>143</v>
      </c>
    </row>
    <row r="429" spans="1:51" s="13" customFormat="1" ht="12">
      <c r="A429" s="13"/>
      <c r="B429" s="235"/>
      <c r="C429" s="236"/>
      <c r="D429" s="231" t="s">
        <v>154</v>
      </c>
      <c r="E429" s="237" t="s">
        <v>19</v>
      </c>
      <c r="F429" s="238" t="s">
        <v>703</v>
      </c>
      <c r="G429" s="236"/>
      <c r="H429" s="239">
        <v>127.005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5" t="s">
        <v>154</v>
      </c>
      <c r="AU429" s="245" t="s">
        <v>81</v>
      </c>
      <c r="AV429" s="13" t="s">
        <v>81</v>
      </c>
      <c r="AW429" s="13" t="s">
        <v>33</v>
      </c>
      <c r="AX429" s="13" t="s">
        <v>71</v>
      </c>
      <c r="AY429" s="245" t="s">
        <v>143</v>
      </c>
    </row>
    <row r="430" spans="1:51" s="13" customFormat="1" ht="12">
      <c r="A430" s="13"/>
      <c r="B430" s="235"/>
      <c r="C430" s="236"/>
      <c r="D430" s="231" t="s">
        <v>154</v>
      </c>
      <c r="E430" s="237" t="s">
        <v>19</v>
      </c>
      <c r="F430" s="238" t="s">
        <v>704</v>
      </c>
      <c r="G430" s="236"/>
      <c r="H430" s="239">
        <v>117.875</v>
      </c>
      <c r="I430" s="240"/>
      <c r="J430" s="236"/>
      <c r="K430" s="236"/>
      <c r="L430" s="241"/>
      <c r="M430" s="242"/>
      <c r="N430" s="243"/>
      <c r="O430" s="243"/>
      <c r="P430" s="243"/>
      <c r="Q430" s="243"/>
      <c r="R430" s="243"/>
      <c r="S430" s="243"/>
      <c r="T430" s="24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5" t="s">
        <v>154</v>
      </c>
      <c r="AU430" s="245" t="s">
        <v>81</v>
      </c>
      <c r="AV430" s="13" t="s">
        <v>81</v>
      </c>
      <c r="AW430" s="13" t="s">
        <v>33</v>
      </c>
      <c r="AX430" s="13" t="s">
        <v>71</v>
      </c>
      <c r="AY430" s="245" t="s">
        <v>143</v>
      </c>
    </row>
    <row r="431" spans="1:51" s="14" customFormat="1" ht="12">
      <c r="A431" s="14"/>
      <c r="B431" s="256"/>
      <c r="C431" s="257"/>
      <c r="D431" s="231" t="s">
        <v>154</v>
      </c>
      <c r="E431" s="258" t="s">
        <v>19</v>
      </c>
      <c r="F431" s="259" t="s">
        <v>227</v>
      </c>
      <c r="G431" s="257"/>
      <c r="H431" s="260">
        <v>466.235</v>
      </c>
      <c r="I431" s="261"/>
      <c r="J431" s="257"/>
      <c r="K431" s="257"/>
      <c r="L431" s="262"/>
      <c r="M431" s="263"/>
      <c r="N431" s="264"/>
      <c r="O431" s="264"/>
      <c r="P431" s="264"/>
      <c r="Q431" s="264"/>
      <c r="R431" s="264"/>
      <c r="S431" s="264"/>
      <c r="T431" s="265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66" t="s">
        <v>154</v>
      </c>
      <c r="AU431" s="266" t="s">
        <v>81</v>
      </c>
      <c r="AV431" s="14" t="s">
        <v>150</v>
      </c>
      <c r="AW431" s="14" t="s">
        <v>33</v>
      </c>
      <c r="AX431" s="14" t="s">
        <v>79</v>
      </c>
      <c r="AY431" s="266" t="s">
        <v>143</v>
      </c>
    </row>
    <row r="432" spans="1:65" s="2" customFormat="1" ht="16.5" customHeight="1">
      <c r="A432" s="38"/>
      <c r="B432" s="39"/>
      <c r="C432" s="218" t="s">
        <v>705</v>
      </c>
      <c r="D432" s="218" t="s">
        <v>145</v>
      </c>
      <c r="E432" s="219" t="s">
        <v>706</v>
      </c>
      <c r="F432" s="220" t="s">
        <v>707</v>
      </c>
      <c r="G432" s="221" t="s">
        <v>148</v>
      </c>
      <c r="H432" s="222">
        <v>12.833</v>
      </c>
      <c r="I432" s="223"/>
      <c r="J432" s="224">
        <f>ROUND(I432*H432,2)</f>
        <v>0</v>
      </c>
      <c r="K432" s="220" t="s">
        <v>149</v>
      </c>
      <c r="L432" s="44"/>
      <c r="M432" s="225" t="s">
        <v>19</v>
      </c>
      <c r="N432" s="226" t="s">
        <v>42</v>
      </c>
      <c r="O432" s="84"/>
      <c r="P432" s="227">
        <f>O432*H432</f>
        <v>0</v>
      </c>
      <c r="Q432" s="227">
        <v>0</v>
      </c>
      <c r="R432" s="227">
        <f>Q432*H432</f>
        <v>0</v>
      </c>
      <c r="S432" s="227">
        <v>0.068</v>
      </c>
      <c r="T432" s="228">
        <f>S432*H432</f>
        <v>0.8726440000000001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9" t="s">
        <v>150</v>
      </c>
      <c r="AT432" s="229" t="s">
        <v>145</v>
      </c>
      <c r="AU432" s="229" t="s">
        <v>81</v>
      </c>
      <c r="AY432" s="17" t="s">
        <v>143</v>
      </c>
      <c r="BE432" s="230">
        <f>IF(N432="základní",J432,0)</f>
        <v>0</v>
      </c>
      <c r="BF432" s="230">
        <f>IF(N432="snížená",J432,0)</f>
        <v>0</v>
      </c>
      <c r="BG432" s="230">
        <f>IF(N432="zákl. přenesená",J432,0)</f>
        <v>0</v>
      </c>
      <c r="BH432" s="230">
        <f>IF(N432="sníž. přenesená",J432,0)</f>
        <v>0</v>
      </c>
      <c r="BI432" s="230">
        <f>IF(N432="nulová",J432,0)</f>
        <v>0</v>
      </c>
      <c r="BJ432" s="17" t="s">
        <v>79</v>
      </c>
      <c r="BK432" s="230">
        <f>ROUND(I432*H432,2)</f>
        <v>0</v>
      </c>
      <c r="BL432" s="17" t="s">
        <v>150</v>
      </c>
      <c r="BM432" s="229" t="s">
        <v>708</v>
      </c>
    </row>
    <row r="433" spans="1:47" s="2" customFormat="1" ht="12">
      <c r="A433" s="38"/>
      <c r="B433" s="39"/>
      <c r="C433" s="40"/>
      <c r="D433" s="231" t="s">
        <v>152</v>
      </c>
      <c r="E433" s="40"/>
      <c r="F433" s="232" t="s">
        <v>709</v>
      </c>
      <c r="G433" s="40"/>
      <c r="H433" s="40"/>
      <c r="I433" s="136"/>
      <c r="J433" s="40"/>
      <c r="K433" s="40"/>
      <c r="L433" s="44"/>
      <c r="M433" s="233"/>
      <c r="N433" s="234"/>
      <c r="O433" s="84"/>
      <c r="P433" s="84"/>
      <c r="Q433" s="84"/>
      <c r="R433" s="84"/>
      <c r="S433" s="84"/>
      <c r="T433" s="85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T433" s="17" t="s">
        <v>152</v>
      </c>
      <c r="AU433" s="17" t="s">
        <v>81</v>
      </c>
    </row>
    <row r="434" spans="1:51" s="13" customFormat="1" ht="12">
      <c r="A434" s="13"/>
      <c r="B434" s="235"/>
      <c r="C434" s="236"/>
      <c r="D434" s="231" t="s">
        <v>154</v>
      </c>
      <c r="E434" s="237" t="s">
        <v>19</v>
      </c>
      <c r="F434" s="238" t="s">
        <v>710</v>
      </c>
      <c r="G434" s="236"/>
      <c r="H434" s="239">
        <v>9.089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5" t="s">
        <v>154</v>
      </c>
      <c r="AU434" s="245" t="s">
        <v>81</v>
      </c>
      <c r="AV434" s="13" t="s">
        <v>81</v>
      </c>
      <c r="AW434" s="13" t="s">
        <v>33</v>
      </c>
      <c r="AX434" s="13" t="s">
        <v>71</v>
      </c>
      <c r="AY434" s="245" t="s">
        <v>143</v>
      </c>
    </row>
    <row r="435" spans="1:51" s="13" customFormat="1" ht="12">
      <c r="A435" s="13"/>
      <c r="B435" s="235"/>
      <c r="C435" s="236"/>
      <c r="D435" s="231" t="s">
        <v>154</v>
      </c>
      <c r="E435" s="237" t="s">
        <v>19</v>
      </c>
      <c r="F435" s="238" t="s">
        <v>711</v>
      </c>
      <c r="G435" s="236"/>
      <c r="H435" s="239">
        <v>3.048</v>
      </c>
      <c r="I435" s="240"/>
      <c r="J435" s="236"/>
      <c r="K435" s="236"/>
      <c r="L435" s="241"/>
      <c r="M435" s="242"/>
      <c r="N435" s="243"/>
      <c r="O435" s="243"/>
      <c r="P435" s="243"/>
      <c r="Q435" s="243"/>
      <c r="R435" s="243"/>
      <c r="S435" s="243"/>
      <c r="T435" s="24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5" t="s">
        <v>154</v>
      </c>
      <c r="AU435" s="245" t="s">
        <v>81</v>
      </c>
      <c r="AV435" s="13" t="s">
        <v>81</v>
      </c>
      <c r="AW435" s="13" t="s">
        <v>33</v>
      </c>
      <c r="AX435" s="13" t="s">
        <v>71</v>
      </c>
      <c r="AY435" s="245" t="s">
        <v>143</v>
      </c>
    </row>
    <row r="436" spans="1:51" s="13" customFormat="1" ht="12">
      <c r="A436" s="13"/>
      <c r="B436" s="235"/>
      <c r="C436" s="236"/>
      <c r="D436" s="231" t="s">
        <v>154</v>
      </c>
      <c r="E436" s="237" t="s">
        <v>19</v>
      </c>
      <c r="F436" s="238" t="s">
        <v>712</v>
      </c>
      <c r="G436" s="236"/>
      <c r="H436" s="239">
        <v>0.696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5" t="s">
        <v>154</v>
      </c>
      <c r="AU436" s="245" t="s">
        <v>81</v>
      </c>
      <c r="AV436" s="13" t="s">
        <v>81</v>
      </c>
      <c r="AW436" s="13" t="s">
        <v>33</v>
      </c>
      <c r="AX436" s="13" t="s">
        <v>71</v>
      </c>
      <c r="AY436" s="245" t="s">
        <v>143</v>
      </c>
    </row>
    <row r="437" spans="1:51" s="14" customFormat="1" ht="12">
      <c r="A437" s="14"/>
      <c r="B437" s="256"/>
      <c r="C437" s="257"/>
      <c r="D437" s="231" t="s">
        <v>154</v>
      </c>
      <c r="E437" s="258" t="s">
        <v>19</v>
      </c>
      <c r="F437" s="259" t="s">
        <v>227</v>
      </c>
      <c r="G437" s="257"/>
      <c r="H437" s="260">
        <v>12.833</v>
      </c>
      <c r="I437" s="261"/>
      <c r="J437" s="257"/>
      <c r="K437" s="257"/>
      <c r="L437" s="262"/>
      <c r="M437" s="263"/>
      <c r="N437" s="264"/>
      <c r="O437" s="264"/>
      <c r="P437" s="264"/>
      <c r="Q437" s="264"/>
      <c r="R437" s="264"/>
      <c r="S437" s="264"/>
      <c r="T437" s="265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6" t="s">
        <v>154</v>
      </c>
      <c r="AU437" s="266" t="s">
        <v>81</v>
      </c>
      <c r="AV437" s="14" t="s">
        <v>150</v>
      </c>
      <c r="AW437" s="14" t="s">
        <v>33</v>
      </c>
      <c r="AX437" s="14" t="s">
        <v>79</v>
      </c>
      <c r="AY437" s="266" t="s">
        <v>143</v>
      </c>
    </row>
    <row r="438" spans="1:65" s="2" customFormat="1" ht="16.5" customHeight="1">
      <c r="A438" s="38"/>
      <c r="B438" s="39"/>
      <c r="C438" s="218" t="s">
        <v>713</v>
      </c>
      <c r="D438" s="218" t="s">
        <v>145</v>
      </c>
      <c r="E438" s="219" t="s">
        <v>714</v>
      </c>
      <c r="F438" s="220" t="s">
        <v>715</v>
      </c>
      <c r="G438" s="221" t="s">
        <v>148</v>
      </c>
      <c r="H438" s="222">
        <v>4.1</v>
      </c>
      <c r="I438" s="223"/>
      <c r="J438" s="224">
        <f>ROUND(I438*H438,2)</f>
        <v>0</v>
      </c>
      <c r="K438" s="220" t="s">
        <v>149</v>
      </c>
      <c r="L438" s="44"/>
      <c r="M438" s="225" t="s">
        <v>19</v>
      </c>
      <c r="N438" s="226" t="s">
        <v>42</v>
      </c>
      <c r="O438" s="84"/>
      <c r="P438" s="227">
        <f>O438*H438</f>
        <v>0</v>
      </c>
      <c r="Q438" s="227">
        <v>0</v>
      </c>
      <c r="R438" s="227">
        <f>Q438*H438</f>
        <v>0</v>
      </c>
      <c r="S438" s="227">
        <v>0</v>
      </c>
      <c r="T438" s="228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9" t="s">
        <v>150</v>
      </c>
      <c r="AT438" s="229" t="s">
        <v>145</v>
      </c>
      <c r="AU438" s="229" t="s">
        <v>81</v>
      </c>
      <c r="AY438" s="17" t="s">
        <v>143</v>
      </c>
      <c r="BE438" s="230">
        <f>IF(N438="základní",J438,0)</f>
        <v>0</v>
      </c>
      <c r="BF438" s="230">
        <f>IF(N438="snížená",J438,0)</f>
        <v>0</v>
      </c>
      <c r="BG438" s="230">
        <f>IF(N438="zákl. přenesená",J438,0)</f>
        <v>0</v>
      </c>
      <c r="BH438" s="230">
        <f>IF(N438="sníž. přenesená",J438,0)</f>
        <v>0</v>
      </c>
      <c r="BI438" s="230">
        <f>IF(N438="nulová",J438,0)</f>
        <v>0</v>
      </c>
      <c r="BJ438" s="17" t="s">
        <v>79</v>
      </c>
      <c r="BK438" s="230">
        <f>ROUND(I438*H438,2)</f>
        <v>0</v>
      </c>
      <c r="BL438" s="17" t="s">
        <v>150</v>
      </c>
      <c r="BM438" s="229" t="s">
        <v>716</v>
      </c>
    </row>
    <row r="439" spans="1:47" s="2" customFormat="1" ht="12">
      <c r="A439" s="38"/>
      <c r="B439" s="39"/>
      <c r="C439" s="40"/>
      <c r="D439" s="231" t="s">
        <v>152</v>
      </c>
      <c r="E439" s="40"/>
      <c r="F439" s="232" t="s">
        <v>717</v>
      </c>
      <c r="G439" s="40"/>
      <c r="H439" s="40"/>
      <c r="I439" s="136"/>
      <c r="J439" s="40"/>
      <c r="K439" s="40"/>
      <c r="L439" s="44"/>
      <c r="M439" s="233"/>
      <c r="N439" s="234"/>
      <c r="O439" s="84"/>
      <c r="P439" s="84"/>
      <c r="Q439" s="84"/>
      <c r="R439" s="84"/>
      <c r="S439" s="84"/>
      <c r="T439" s="85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152</v>
      </c>
      <c r="AU439" s="17" t="s">
        <v>81</v>
      </c>
    </row>
    <row r="440" spans="1:65" s="2" customFormat="1" ht="16.5" customHeight="1">
      <c r="A440" s="38"/>
      <c r="B440" s="39"/>
      <c r="C440" s="218" t="s">
        <v>718</v>
      </c>
      <c r="D440" s="218" t="s">
        <v>145</v>
      </c>
      <c r="E440" s="219" t="s">
        <v>719</v>
      </c>
      <c r="F440" s="220" t="s">
        <v>720</v>
      </c>
      <c r="G440" s="221" t="s">
        <v>148</v>
      </c>
      <c r="H440" s="222">
        <v>541.14</v>
      </c>
      <c r="I440" s="223"/>
      <c r="J440" s="224">
        <f>ROUND(I440*H440,2)</f>
        <v>0</v>
      </c>
      <c r="K440" s="220" t="s">
        <v>149</v>
      </c>
      <c r="L440" s="44"/>
      <c r="M440" s="225" t="s">
        <v>19</v>
      </c>
      <c r="N440" s="226" t="s">
        <v>42</v>
      </c>
      <c r="O440" s="84"/>
      <c r="P440" s="227">
        <f>O440*H440</f>
        <v>0</v>
      </c>
      <c r="Q440" s="227">
        <v>0</v>
      </c>
      <c r="R440" s="227">
        <f>Q440*H440</f>
        <v>0</v>
      </c>
      <c r="S440" s="227">
        <v>0</v>
      </c>
      <c r="T440" s="228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9" t="s">
        <v>150</v>
      </c>
      <c r="AT440" s="229" t="s">
        <v>145</v>
      </c>
      <c r="AU440" s="229" t="s">
        <v>81</v>
      </c>
      <c r="AY440" s="17" t="s">
        <v>143</v>
      </c>
      <c r="BE440" s="230">
        <f>IF(N440="základní",J440,0)</f>
        <v>0</v>
      </c>
      <c r="BF440" s="230">
        <f>IF(N440="snížená",J440,0)</f>
        <v>0</v>
      </c>
      <c r="BG440" s="230">
        <f>IF(N440="zákl. přenesená",J440,0)</f>
        <v>0</v>
      </c>
      <c r="BH440" s="230">
        <f>IF(N440="sníž. přenesená",J440,0)</f>
        <v>0</v>
      </c>
      <c r="BI440" s="230">
        <f>IF(N440="nulová",J440,0)</f>
        <v>0</v>
      </c>
      <c r="BJ440" s="17" t="s">
        <v>79</v>
      </c>
      <c r="BK440" s="230">
        <f>ROUND(I440*H440,2)</f>
        <v>0</v>
      </c>
      <c r="BL440" s="17" t="s">
        <v>150</v>
      </c>
      <c r="BM440" s="229" t="s">
        <v>721</v>
      </c>
    </row>
    <row r="441" spans="1:47" s="2" customFormat="1" ht="12">
      <c r="A441" s="38"/>
      <c r="B441" s="39"/>
      <c r="C441" s="40"/>
      <c r="D441" s="231" t="s">
        <v>152</v>
      </c>
      <c r="E441" s="40"/>
      <c r="F441" s="232" t="s">
        <v>720</v>
      </c>
      <c r="G441" s="40"/>
      <c r="H441" s="40"/>
      <c r="I441" s="136"/>
      <c r="J441" s="40"/>
      <c r="K441" s="40"/>
      <c r="L441" s="44"/>
      <c r="M441" s="233"/>
      <c r="N441" s="234"/>
      <c r="O441" s="84"/>
      <c r="P441" s="84"/>
      <c r="Q441" s="84"/>
      <c r="R441" s="84"/>
      <c r="S441" s="84"/>
      <c r="T441" s="85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152</v>
      </c>
      <c r="AU441" s="17" t="s">
        <v>81</v>
      </c>
    </row>
    <row r="442" spans="1:51" s="13" customFormat="1" ht="12">
      <c r="A442" s="13"/>
      <c r="B442" s="235"/>
      <c r="C442" s="236"/>
      <c r="D442" s="231" t="s">
        <v>154</v>
      </c>
      <c r="E442" s="237" t="s">
        <v>19</v>
      </c>
      <c r="F442" s="238" t="s">
        <v>722</v>
      </c>
      <c r="G442" s="236"/>
      <c r="H442" s="239">
        <v>541.14</v>
      </c>
      <c r="I442" s="240"/>
      <c r="J442" s="236"/>
      <c r="K442" s="236"/>
      <c r="L442" s="241"/>
      <c r="M442" s="242"/>
      <c r="N442" s="243"/>
      <c r="O442" s="243"/>
      <c r="P442" s="243"/>
      <c r="Q442" s="243"/>
      <c r="R442" s="243"/>
      <c r="S442" s="243"/>
      <c r="T442" s="24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5" t="s">
        <v>154</v>
      </c>
      <c r="AU442" s="245" t="s">
        <v>81</v>
      </c>
      <c r="AV442" s="13" t="s">
        <v>81</v>
      </c>
      <c r="AW442" s="13" t="s">
        <v>33</v>
      </c>
      <c r="AX442" s="13" t="s">
        <v>71</v>
      </c>
      <c r="AY442" s="245" t="s">
        <v>143</v>
      </c>
    </row>
    <row r="443" spans="1:51" s="14" customFormat="1" ht="12">
      <c r="A443" s="14"/>
      <c r="B443" s="256"/>
      <c r="C443" s="257"/>
      <c r="D443" s="231" t="s">
        <v>154</v>
      </c>
      <c r="E443" s="258" t="s">
        <v>19</v>
      </c>
      <c r="F443" s="259" t="s">
        <v>227</v>
      </c>
      <c r="G443" s="257"/>
      <c r="H443" s="260">
        <v>541.14</v>
      </c>
      <c r="I443" s="261"/>
      <c r="J443" s="257"/>
      <c r="K443" s="257"/>
      <c r="L443" s="262"/>
      <c r="M443" s="263"/>
      <c r="N443" s="264"/>
      <c r="O443" s="264"/>
      <c r="P443" s="264"/>
      <c r="Q443" s="264"/>
      <c r="R443" s="264"/>
      <c r="S443" s="264"/>
      <c r="T443" s="265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6" t="s">
        <v>154</v>
      </c>
      <c r="AU443" s="266" t="s">
        <v>81</v>
      </c>
      <c r="AV443" s="14" t="s">
        <v>150</v>
      </c>
      <c r="AW443" s="14" t="s">
        <v>33</v>
      </c>
      <c r="AX443" s="14" t="s">
        <v>79</v>
      </c>
      <c r="AY443" s="266" t="s">
        <v>143</v>
      </c>
    </row>
    <row r="444" spans="1:63" s="12" customFormat="1" ht="22.8" customHeight="1">
      <c r="A444" s="12"/>
      <c r="B444" s="202"/>
      <c r="C444" s="203"/>
      <c r="D444" s="204" t="s">
        <v>70</v>
      </c>
      <c r="E444" s="216" t="s">
        <v>705</v>
      </c>
      <c r="F444" s="216" t="s">
        <v>723</v>
      </c>
      <c r="G444" s="203"/>
      <c r="H444" s="203"/>
      <c r="I444" s="206"/>
      <c r="J444" s="217">
        <f>BK444</f>
        <v>0</v>
      </c>
      <c r="K444" s="203"/>
      <c r="L444" s="208"/>
      <c r="M444" s="209"/>
      <c r="N444" s="210"/>
      <c r="O444" s="210"/>
      <c r="P444" s="211">
        <f>SUM(P445:P465)</f>
        <v>0</v>
      </c>
      <c r="Q444" s="210"/>
      <c r="R444" s="211">
        <f>SUM(R445:R465)</f>
        <v>0</v>
      </c>
      <c r="S444" s="210"/>
      <c r="T444" s="212">
        <f>SUM(T445:T465)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13" t="s">
        <v>79</v>
      </c>
      <c r="AT444" s="214" t="s">
        <v>70</v>
      </c>
      <c r="AU444" s="214" t="s">
        <v>79</v>
      </c>
      <c r="AY444" s="213" t="s">
        <v>143</v>
      </c>
      <c r="BK444" s="215">
        <f>SUM(BK445:BK465)</f>
        <v>0</v>
      </c>
    </row>
    <row r="445" spans="1:65" s="2" customFormat="1" ht="16.5" customHeight="1">
      <c r="A445" s="38"/>
      <c r="B445" s="39"/>
      <c r="C445" s="218" t="s">
        <v>724</v>
      </c>
      <c r="D445" s="218" t="s">
        <v>145</v>
      </c>
      <c r="E445" s="219" t="s">
        <v>725</v>
      </c>
      <c r="F445" s="220" t="s">
        <v>726</v>
      </c>
      <c r="G445" s="221" t="s">
        <v>190</v>
      </c>
      <c r="H445" s="222">
        <v>66.783</v>
      </c>
      <c r="I445" s="223"/>
      <c r="J445" s="224">
        <f>ROUND(I445*H445,2)</f>
        <v>0</v>
      </c>
      <c r="K445" s="220" t="s">
        <v>149</v>
      </c>
      <c r="L445" s="44"/>
      <c r="M445" s="225" t="s">
        <v>19</v>
      </c>
      <c r="N445" s="226" t="s">
        <v>42</v>
      </c>
      <c r="O445" s="84"/>
      <c r="P445" s="227">
        <f>O445*H445</f>
        <v>0</v>
      </c>
      <c r="Q445" s="227">
        <v>0</v>
      </c>
      <c r="R445" s="227">
        <f>Q445*H445</f>
        <v>0</v>
      </c>
      <c r="S445" s="227">
        <v>0</v>
      </c>
      <c r="T445" s="228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29" t="s">
        <v>150</v>
      </c>
      <c r="AT445" s="229" t="s">
        <v>145</v>
      </c>
      <c r="AU445" s="229" t="s">
        <v>81</v>
      </c>
      <c r="AY445" s="17" t="s">
        <v>143</v>
      </c>
      <c r="BE445" s="230">
        <f>IF(N445="základní",J445,0)</f>
        <v>0</v>
      </c>
      <c r="BF445" s="230">
        <f>IF(N445="snížená",J445,0)</f>
        <v>0</v>
      </c>
      <c r="BG445" s="230">
        <f>IF(N445="zákl. přenesená",J445,0)</f>
        <v>0</v>
      </c>
      <c r="BH445" s="230">
        <f>IF(N445="sníž. přenesená",J445,0)</f>
        <v>0</v>
      </c>
      <c r="BI445" s="230">
        <f>IF(N445="nulová",J445,0)</f>
        <v>0</v>
      </c>
      <c r="BJ445" s="17" t="s">
        <v>79</v>
      </c>
      <c r="BK445" s="230">
        <f>ROUND(I445*H445,2)</f>
        <v>0</v>
      </c>
      <c r="BL445" s="17" t="s">
        <v>150</v>
      </c>
      <c r="BM445" s="229" t="s">
        <v>727</v>
      </c>
    </row>
    <row r="446" spans="1:47" s="2" customFormat="1" ht="12">
      <c r="A446" s="38"/>
      <c r="B446" s="39"/>
      <c r="C446" s="40"/>
      <c r="D446" s="231" t="s">
        <v>152</v>
      </c>
      <c r="E446" s="40"/>
      <c r="F446" s="232" t="s">
        <v>726</v>
      </c>
      <c r="G446" s="40"/>
      <c r="H446" s="40"/>
      <c r="I446" s="136"/>
      <c r="J446" s="40"/>
      <c r="K446" s="40"/>
      <c r="L446" s="44"/>
      <c r="M446" s="233"/>
      <c r="N446" s="234"/>
      <c r="O446" s="84"/>
      <c r="P446" s="84"/>
      <c r="Q446" s="84"/>
      <c r="R446" s="84"/>
      <c r="S446" s="84"/>
      <c r="T446" s="85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152</v>
      </c>
      <c r="AU446" s="17" t="s">
        <v>81</v>
      </c>
    </row>
    <row r="447" spans="1:65" s="2" customFormat="1" ht="16.5" customHeight="1">
      <c r="A447" s="38"/>
      <c r="B447" s="39"/>
      <c r="C447" s="218" t="s">
        <v>728</v>
      </c>
      <c r="D447" s="218" t="s">
        <v>145</v>
      </c>
      <c r="E447" s="219" t="s">
        <v>729</v>
      </c>
      <c r="F447" s="220" t="s">
        <v>730</v>
      </c>
      <c r="G447" s="221" t="s">
        <v>190</v>
      </c>
      <c r="H447" s="222">
        <v>133.566</v>
      </c>
      <c r="I447" s="223"/>
      <c r="J447" s="224">
        <f>ROUND(I447*H447,2)</f>
        <v>0</v>
      </c>
      <c r="K447" s="220" t="s">
        <v>149</v>
      </c>
      <c r="L447" s="44"/>
      <c r="M447" s="225" t="s">
        <v>19</v>
      </c>
      <c r="N447" s="226" t="s">
        <v>42</v>
      </c>
      <c r="O447" s="84"/>
      <c r="P447" s="227">
        <f>O447*H447</f>
        <v>0</v>
      </c>
      <c r="Q447" s="227">
        <v>0</v>
      </c>
      <c r="R447" s="227">
        <f>Q447*H447</f>
        <v>0</v>
      </c>
      <c r="S447" s="227">
        <v>0</v>
      </c>
      <c r="T447" s="228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29" t="s">
        <v>150</v>
      </c>
      <c r="AT447" s="229" t="s">
        <v>145</v>
      </c>
      <c r="AU447" s="229" t="s">
        <v>81</v>
      </c>
      <c r="AY447" s="17" t="s">
        <v>143</v>
      </c>
      <c r="BE447" s="230">
        <f>IF(N447="základní",J447,0)</f>
        <v>0</v>
      </c>
      <c r="BF447" s="230">
        <f>IF(N447="snížená",J447,0)</f>
        <v>0</v>
      </c>
      <c r="BG447" s="230">
        <f>IF(N447="zákl. přenesená",J447,0)</f>
        <v>0</v>
      </c>
      <c r="BH447" s="230">
        <f>IF(N447="sníž. přenesená",J447,0)</f>
        <v>0</v>
      </c>
      <c r="BI447" s="230">
        <f>IF(N447="nulová",J447,0)</f>
        <v>0</v>
      </c>
      <c r="BJ447" s="17" t="s">
        <v>79</v>
      </c>
      <c r="BK447" s="230">
        <f>ROUND(I447*H447,2)</f>
        <v>0</v>
      </c>
      <c r="BL447" s="17" t="s">
        <v>150</v>
      </c>
      <c r="BM447" s="229" t="s">
        <v>731</v>
      </c>
    </row>
    <row r="448" spans="1:47" s="2" customFormat="1" ht="12">
      <c r="A448" s="38"/>
      <c r="B448" s="39"/>
      <c r="C448" s="40"/>
      <c r="D448" s="231" t="s">
        <v>152</v>
      </c>
      <c r="E448" s="40"/>
      <c r="F448" s="232" t="s">
        <v>730</v>
      </c>
      <c r="G448" s="40"/>
      <c r="H448" s="40"/>
      <c r="I448" s="136"/>
      <c r="J448" s="40"/>
      <c r="K448" s="40"/>
      <c r="L448" s="44"/>
      <c r="M448" s="233"/>
      <c r="N448" s="234"/>
      <c r="O448" s="84"/>
      <c r="P448" s="84"/>
      <c r="Q448" s="84"/>
      <c r="R448" s="84"/>
      <c r="S448" s="84"/>
      <c r="T448" s="85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7" t="s">
        <v>152</v>
      </c>
      <c r="AU448" s="17" t="s">
        <v>81</v>
      </c>
    </row>
    <row r="449" spans="1:51" s="13" customFormat="1" ht="12">
      <c r="A449" s="13"/>
      <c r="B449" s="235"/>
      <c r="C449" s="236"/>
      <c r="D449" s="231" t="s">
        <v>154</v>
      </c>
      <c r="E449" s="237" t="s">
        <v>19</v>
      </c>
      <c r="F449" s="238" t="s">
        <v>732</v>
      </c>
      <c r="G449" s="236"/>
      <c r="H449" s="239">
        <v>133.566</v>
      </c>
      <c r="I449" s="240"/>
      <c r="J449" s="236"/>
      <c r="K449" s="236"/>
      <c r="L449" s="241"/>
      <c r="M449" s="242"/>
      <c r="N449" s="243"/>
      <c r="O449" s="243"/>
      <c r="P449" s="243"/>
      <c r="Q449" s="243"/>
      <c r="R449" s="243"/>
      <c r="S449" s="243"/>
      <c r="T449" s="24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5" t="s">
        <v>154</v>
      </c>
      <c r="AU449" s="245" t="s">
        <v>81</v>
      </c>
      <c r="AV449" s="13" t="s">
        <v>81</v>
      </c>
      <c r="AW449" s="13" t="s">
        <v>33</v>
      </c>
      <c r="AX449" s="13" t="s">
        <v>79</v>
      </c>
      <c r="AY449" s="245" t="s">
        <v>143</v>
      </c>
    </row>
    <row r="450" spans="1:65" s="2" customFormat="1" ht="16.5" customHeight="1">
      <c r="A450" s="38"/>
      <c r="B450" s="39"/>
      <c r="C450" s="218" t="s">
        <v>733</v>
      </c>
      <c r="D450" s="218" t="s">
        <v>145</v>
      </c>
      <c r="E450" s="219" t="s">
        <v>734</v>
      </c>
      <c r="F450" s="220" t="s">
        <v>735</v>
      </c>
      <c r="G450" s="221" t="s">
        <v>190</v>
      </c>
      <c r="H450" s="222">
        <v>66.783</v>
      </c>
      <c r="I450" s="223"/>
      <c r="J450" s="224">
        <f>ROUND(I450*H450,2)</f>
        <v>0</v>
      </c>
      <c r="K450" s="220" t="s">
        <v>149</v>
      </c>
      <c r="L450" s="44"/>
      <c r="M450" s="225" t="s">
        <v>19</v>
      </c>
      <c r="N450" s="226" t="s">
        <v>42</v>
      </c>
      <c r="O450" s="84"/>
      <c r="P450" s="227">
        <f>O450*H450</f>
        <v>0</v>
      </c>
      <c r="Q450" s="227">
        <v>0</v>
      </c>
      <c r="R450" s="227">
        <f>Q450*H450</f>
        <v>0</v>
      </c>
      <c r="S450" s="227">
        <v>0</v>
      </c>
      <c r="T450" s="228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29" t="s">
        <v>150</v>
      </c>
      <c r="AT450" s="229" t="s">
        <v>145</v>
      </c>
      <c r="AU450" s="229" t="s">
        <v>81</v>
      </c>
      <c r="AY450" s="17" t="s">
        <v>143</v>
      </c>
      <c r="BE450" s="230">
        <f>IF(N450="základní",J450,0)</f>
        <v>0</v>
      </c>
      <c r="BF450" s="230">
        <f>IF(N450="snížená",J450,0)</f>
        <v>0</v>
      </c>
      <c r="BG450" s="230">
        <f>IF(N450="zákl. přenesená",J450,0)</f>
        <v>0</v>
      </c>
      <c r="BH450" s="230">
        <f>IF(N450="sníž. přenesená",J450,0)</f>
        <v>0</v>
      </c>
      <c r="BI450" s="230">
        <f>IF(N450="nulová",J450,0)</f>
        <v>0</v>
      </c>
      <c r="BJ450" s="17" t="s">
        <v>79</v>
      </c>
      <c r="BK450" s="230">
        <f>ROUND(I450*H450,2)</f>
        <v>0</v>
      </c>
      <c r="BL450" s="17" t="s">
        <v>150</v>
      </c>
      <c r="BM450" s="229" t="s">
        <v>736</v>
      </c>
    </row>
    <row r="451" spans="1:47" s="2" customFormat="1" ht="12">
      <c r="A451" s="38"/>
      <c r="B451" s="39"/>
      <c r="C451" s="40"/>
      <c r="D451" s="231" t="s">
        <v>152</v>
      </c>
      <c r="E451" s="40"/>
      <c r="F451" s="232" t="s">
        <v>737</v>
      </c>
      <c r="G451" s="40"/>
      <c r="H451" s="40"/>
      <c r="I451" s="136"/>
      <c r="J451" s="40"/>
      <c r="K451" s="40"/>
      <c r="L451" s="44"/>
      <c r="M451" s="233"/>
      <c r="N451" s="234"/>
      <c r="O451" s="84"/>
      <c r="P451" s="84"/>
      <c r="Q451" s="84"/>
      <c r="R451" s="84"/>
      <c r="S451" s="84"/>
      <c r="T451" s="85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T451" s="17" t="s">
        <v>152</v>
      </c>
      <c r="AU451" s="17" t="s">
        <v>81</v>
      </c>
    </row>
    <row r="452" spans="1:65" s="2" customFormat="1" ht="16.5" customHeight="1">
      <c r="A452" s="38"/>
      <c r="B452" s="39"/>
      <c r="C452" s="218" t="s">
        <v>738</v>
      </c>
      <c r="D452" s="218" t="s">
        <v>145</v>
      </c>
      <c r="E452" s="219" t="s">
        <v>739</v>
      </c>
      <c r="F452" s="220" t="s">
        <v>740</v>
      </c>
      <c r="G452" s="221" t="s">
        <v>190</v>
      </c>
      <c r="H452" s="222">
        <v>333.915</v>
      </c>
      <c r="I452" s="223"/>
      <c r="J452" s="224">
        <f>ROUND(I452*H452,2)</f>
        <v>0</v>
      </c>
      <c r="K452" s="220" t="s">
        <v>149</v>
      </c>
      <c r="L452" s="44"/>
      <c r="M452" s="225" t="s">
        <v>19</v>
      </c>
      <c r="N452" s="226" t="s">
        <v>42</v>
      </c>
      <c r="O452" s="84"/>
      <c r="P452" s="227">
        <f>O452*H452</f>
        <v>0</v>
      </c>
      <c r="Q452" s="227">
        <v>0</v>
      </c>
      <c r="R452" s="227">
        <f>Q452*H452</f>
        <v>0</v>
      </c>
      <c r="S452" s="227">
        <v>0</v>
      </c>
      <c r="T452" s="228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29" t="s">
        <v>150</v>
      </c>
      <c r="AT452" s="229" t="s">
        <v>145</v>
      </c>
      <c r="AU452" s="229" t="s">
        <v>81</v>
      </c>
      <c r="AY452" s="17" t="s">
        <v>143</v>
      </c>
      <c r="BE452" s="230">
        <f>IF(N452="základní",J452,0)</f>
        <v>0</v>
      </c>
      <c r="BF452" s="230">
        <f>IF(N452="snížená",J452,0)</f>
        <v>0</v>
      </c>
      <c r="BG452" s="230">
        <f>IF(N452="zákl. přenesená",J452,0)</f>
        <v>0</v>
      </c>
      <c r="BH452" s="230">
        <f>IF(N452="sníž. přenesená",J452,0)</f>
        <v>0</v>
      </c>
      <c r="BI452" s="230">
        <f>IF(N452="nulová",J452,0)</f>
        <v>0</v>
      </c>
      <c r="BJ452" s="17" t="s">
        <v>79</v>
      </c>
      <c r="BK452" s="230">
        <f>ROUND(I452*H452,2)</f>
        <v>0</v>
      </c>
      <c r="BL452" s="17" t="s">
        <v>150</v>
      </c>
      <c r="BM452" s="229" t="s">
        <v>741</v>
      </c>
    </row>
    <row r="453" spans="1:47" s="2" customFormat="1" ht="12">
      <c r="A453" s="38"/>
      <c r="B453" s="39"/>
      <c r="C453" s="40"/>
      <c r="D453" s="231" t="s">
        <v>152</v>
      </c>
      <c r="E453" s="40"/>
      <c r="F453" s="232" t="s">
        <v>740</v>
      </c>
      <c r="G453" s="40"/>
      <c r="H453" s="40"/>
      <c r="I453" s="136"/>
      <c r="J453" s="40"/>
      <c r="K453" s="40"/>
      <c r="L453" s="44"/>
      <c r="M453" s="233"/>
      <c r="N453" s="234"/>
      <c r="O453" s="84"/>
      <c r="P453" s="84"/>
      <c r="Q453" s="84"/>
      <c r="R453" s="84"/>
      <c r="S453" s="84"/>
      <c r="T453" s="85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152</v>
      </c>
      <c r="AU453" s="17" t="s">
        <v>81</v>
      </c>
    </row>
    <row r="454" spans="1:51" s="13" customFormat="1" ht="12">
      <c r="A454" s="13"/>
      <c r="B454" s="235"/>
      <c r="C454" s="236"/>
      <c r="D454" s="231" t="s">
        <v>154</v>
      </c>
      <c r="E454" s="237" t="s">
        <v>19</v>
      </c>
      <c r="F454" s="238" t="s">
        <v>742</v>
      </c>
      <c r="G454" s="236"/>
      <c r="H454" s="239">
        <v>333.915</v>
      </c>
      <c r="I454" s="240"/>
      <c r="J454" s="236"/>
      <c r="K454" s="236"/>
      <c r="L454" s="241"/>
      <c r="M454" s="242"/>
      <c r="N454" s="243"/>
      <c r="O454" s="243"/>
      <c r="P454" s="243"/>
      <c r="Q454" s="243"/>
      <c r="R454" s="243"/>
      <c r="S454" s="243"/>
      <c r="T454" s="24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5" t="s">
        <v>154</v>
      </c>
      <c r="AU454" s="245" t="s">
        <v>81</v>
      </c>
      <c r="AV454" s="13" t="s">
        <v>81</v>
      </c>
      <c r="AW454" s="13" t="s">
        <v>33</v>
      </c>
      <c r="AX454" s="13" t="s">
        <v>79</v>
      </c>
      <c r="AY454" s="245" t="s">
        <v>143</v>
      </c>
    </row>
    <row r="455" spans="1:65" s="2" customFormat="1" ht="16.5" customHeight="1">
      <c r="A455" s="38"/>
      <c r="B455" s="39"/>
      <c r="C455" s="218" t="s">
        <v>743</v>
      </c>
      <c r="D455" s="218" t="s">
        <v>145</v>
      </c>
      <c r="E455" s="219" t="s">
        <v>744</v>
      </c>
      <c r="F455" s="220" t="s">
        <v>745</v>
      </c>
      <c r="G455" s="221" t="s">
        <v>190</v>
      </c>
      <c r="H455" s="222">
        <v>53.426</v>
      </c>
      <c r="I455" s="223"/>
      <c r="J455" s="224">
        <f>ROUND(I455*H455,2)</f>
        <v>0</v>
      </c>
      <c r="K455" s="220" t="s">
        <v>149</v>
      </c>
      <c r="L455" s="44"/>
      <c r="M455" s="225" t="s">
        <v>19</v>
      </c>
      <c r="N455" s="226" t="s">
        <v>42</v>
      </c>
      <c r="O455" s="84"/>
      <c r="P455" s="227">
        <f>O455*H455</f>
        <v>0</v>
      </c>
      <c r="Q455" s="227">
        <v>0</v>
      </c>
      <c r="R455" s="227">
        <f>Q455*H455</f>
        <v>0</v>
      </c>
      <c r="S455" s="227">
        <v>0</v>
      </c>
      <c r="T455" s="228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29" t="s">
        <v>150</v>
      </c>
      <c r="AT455" s="229" t="s">
        <v>145</v>
      </c>
      <c r="AU455" s="229" t="s">
        <v>81</v>
      </c>
      <c r="AY455" s="17" t="s">
        <v>143</v>
      </c>
      <c r="BE455" s="230">
        <f>IF(N455="základní",J455,0)</f>
        <v>0</v>
      </c>
      <c r="BF455" s="230">
        <f>IF(N455="snížená",J455,0)</f>
        <v>0</v>
      </c>
      <c r="BG455" s="230">
        <f>IF(N455="zákl. přenesená",J455,0)</f>
        <v>0</v>
      </c>
      <c r="BH455" s="230">
        <f>IF(N455="sníž. přenesená",J455,0)</f>
        <v>0</v>
      </c>
      <c r="BI455" s="230">
        <f>IF(N455="nulová",J455,0)</f>
        <v>0</v>
      </c>
      <c r="BJ455" s="17" t="s">
        <v>79</v>
      </c>
      <c r="BK455" s="230">
        <f>ROUND(I455*H455,2)</f>
        <v>0</v>
      </c>
      <c r="BL455" s="17" t="s">
        <v>150</v>
      </c>
      <c r="BM455" s="229" t="s">
        <v>746</v>
      </c>
    </row>
    <row r="456" spans="1:47" s="2" customFormat="1" ht="12">
      <c r="A456" s="38"/>
      <c r="B456" s="39"/>
      <c r="C456" s="40"/>
      <c r="D456" s="231" t="s">
        <v>152</v>
      </c>
      <c r="E456" s="40"/>
      <c r="F456" s="232" t="s">
        <v>747</v>
      </c>
      <c r="G456" s="40"/>
      <c r="H456" s="40"/>
      <c r="I456" s="136"/>
      <c r="J456" s="40"/>
      <c r="K456" s="40"/>
      <c r="L456" s="44"/>
      <c r="M456" s="233"/>
      <c r="N456" s="234"/>
      <c r="O456" s="84"/>
      <c r="P456" s="84"/>
      <c r="Q456" s="84"/>
      <c r="R456" s="84"/>
      <c r="S456" s="84"/>
      <c r="T456" s="85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152</v>
      </c>
      <c r="AU456" s="17" t="s">
        <v>81</v>
      </c>
    </row>
    <row r="457" spans="1:51" s="13" customFormat="1" ht="12">
      <c r="A457" s="13"/>
      <c r="B457" s="235"/>
      <c r="C457" s="236"/>
      <c r="D457" s="231" t="s">
        <v>154</v>
      </c>
      <c r="E457" s="237" t="s">
        <v>19</v>
      </c>
      <c r="F457" s="238" t="s">
        <v>748</v>
      </c>
      <c r="G457" s="236"/>
      <c r="H457" s="239">
        <v>53.426</v>
      </c>
      <c r="I457" s="240"/>
      <c r="J457" s="236"/>
      <c r="K457" s="236"/>
      <c r="L457" s="241"/>
      <c r="M457" s="242"/>
      <c r="N457" s="243"/>
      <c r="O457" s="243"/>
      <c r="P457" s="243"/>
      <c r="Q457" s="243"/>
      <c r="R457" s="243"/>
      <c r="S457" s="243"/>
      <c r="T457" s="244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5" t="s">
        <v>154</v>
      </c>
      <c r="AU457" s="245" t="s">
        <v>81</v>
      </c>
      <c r="AV457" s="13" t="s">
        <v>81</v>
      </c>
      <c r="AW457" s="13" t="s">
        <v>33</v>
      </c>
      <c r="AX457" s="13" t="s">
        <v>79</v>
      </c>
      <c r="AY457" s="245" t="s">
        <v>143</v>
      </c>
    </row>
    <row r="458" spans="1:65" s="2" customFormat="1" ht="16.5" customHeight="1">
      <c r="A458" s="38"/>
      <c r="B458" s="39"/>
      <c r="C458" s="218" t="s">
        <v>749</v>
      </c>
      <c r="D458" s="218" t="s">
        <v>145</v>
      </c>
      <c r="E458" s="219" t="s">
        <v>750</v>
      </c>
      <c r="F458" s="220" t="s">
        <v>751</v>
      </c>
      <c r="G458" s="221" t="s">
        <v>190</v>
      </c>
      <c r="H458" s="222">
        <v>1.336</v>
      </c>
      <c r="I458" s="223"/>
      <c r="J458" s="224">
        <f>ROUND(I458*H458,2)</f>
        <v>0</v>
      </c>
      <c r="K458" s="220" t="s">
        <v>149</v>
      </c>
      <c r="L458" s="44"/>
      <c r="M458" s="225" t="s">
        <v>19</v>
      </c>
      <c r="N458" s="226" t="s">
        <v>42</v>
      </c>
      <c r="O458" s="84"/>
      <c r="P458" s="227">
        <f>O458*H458</f>
        <v>0</v>
      </c>
      <c r="Q458" s="227">
        <v>0</v>
      </c>
      <c r="R458" s="227">
        <f>Q458*H458</f>
        <v>0</v>
      </c>
      <c r="S458" s="227">
        <v>0</v>
      </c>
      <c r="T458" s="228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29" t="s">
        <v>150</v>
      </c>
      <c r="AT458" s="229" t="s">
        <v>145</v>
      </c>
      <c r="AU458" s="229" t="s">
        <v>81</v>
      </c>
      <c r="AY458" s="17" t="s">
        <v>143</v>
      </c>
      <c r="BE458" s="230">
        <f>IF(N458="základní",J458,0)</f>
        <v>0</v>
      </c>
      <c r="BF458" s="230">
        <f>IF(N458="snížená",J458,0)</f>
        <v>0</v>
      </c>
      <c r="BG458" s="230">
        <f>IF(N458="zákl. přenesená",J458,0)</f>
        <v>0</v>
      </c>
      <c r="BH458" s="230">
        <f>IF(N458="sníž. přenesená",J458,0)</f>
        <v>0</v>
      </c>
      <c r="BI458" s="230">
        <f>IF(N458="nulová",J458,0)</f>
        <v>0</v>
      </c>
      <c r="BJ458" s="17" t="s">
        <v>79</v>
      </c>
      <c r="BK458" s="230">
        <f>ROUND(I458*H458,2)</f>
        <v>0</v>
      </c>
      <c r="BL458" s="17" t="s">
        <v>150</v>
      </c>
      <c r="BM458" s="229" t="s">
        <v>752</v>
      </c>
    </row>
    <row r="459" spans="1:47" s="2" customFormat="1" ht="12">
      <c r="A459" s="38"/>
      <c r="B459" s="39"/>
      <c r="C459" s="40"/>
      <c r="D459" s="231" t="s">
        <v>152</v>
      </c>
      <c r="E459" s="40"/>
      <c r="F459" s="232" t="s">
        <v>753</v>
      </c>
      <c r="G459" s="40"/>
      <c r="H459" s="40"/>
      <c r="I459" s="136"/>
      <c r="J459" s="40"/>
      <c r="K459" s="40"/>
      <c r="L459" s="44"/>
      <c r="M459" s="233"/>
      <c r="N459" s="234"/>
      <c r="O459" s="84"/>
      <c r="P459" s="84"/>
      <c r="Q459" s="84"/>
      <c r="R459" s="84"/>
      <c r="S459" s="84"/>
      <c r="T459" s="85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152</v>
      </c>
      <c r="AU459" s="17" t="s">
        <v>81</v>
      </c>
    </row>
    <row r="460" spans="1:51" s="13" customFormat="1" ht="12">
      <c r="A460" s="13"/>
      <c r="B460" s="235"/>
      <c r="C460" s="236"/>
      <c r="D460" s="231" t="s">
        <v>154</v>
      </c>
      <c r="E460" s="237" t="s">
        <v>19</v>
      </c>
      <c r="F460" s="238" t="s">
        <v>754</v>
      </c>
      <c r="G460" s="236"/>
      <c r="H460" s="239">
        <v>1.336</v>
      </c>
      <c r="I460" s="240"/>
      <c r="J460" s="236"/>
      <c r="K460" s="236"/>
      <c r="L460" s="241"/>
      <c r="M460" s="242"/>
      <c r="N460" s="243"/>
      <c r="O460" s="243"/>
      <c r="P460" s="243"/>
      <c r="Q460" s="243"/>
      <c r="R460" s="243"/>
      <c r="S460" s="243"/>
      <c r="T460" s="244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5" t="s">
        <v>154</v>
      </c>
      <c r="AU460" s="245" t="s">
        <v>81</v>
      </c>
      <c r="AV460" s="13" t="s">
        <v>81</v>
      </c>
      <c r="AW460" s="13" t="s">
        <v>33</v>
      </c>
      <c r="AX460" s="13" t="s">
        <v>79</v>
      </c>
      <c r="AY460" s="245" t="s">
        <v>143</v>
      </c>
    </row>
    <row r="461" spans="1:65" s="2" customFormat="1" ht="16.5" customHeight="1">
      <c r="A461" s="38"/>
      <c r="B461" s="39"/>
      <c r="C461" s="218" t="s">
        <v>755</v>
      </c>
      <c r="D461" s="218" t="s">
        <v>145</v>
      </c>
      <c r="E461" s="219" t="s">
        <v>756</v>
      </c>
      <c r="F461" s="220" t="s">
        <v>757</v>
      </c>
      <c r="G461" s="221" t="s">
        <v>190</v>
      </c>
      <c r="H461" s="222">
        <v>12.021</v>
      </c>
      <c r="I461" s="223"/>
      <c r="J461" s="224">
        <f>ROUND(I461*H461,2)</f>
        <v>0</v>
      </c>
      <c r="K461" s="220" t="s">
        <v>149</v>
      </c>
      <c r="L461" s="44"/>
      <c r="M461" s="225" t="s">
        <v>19</v>
      </c>
      <c r="N461" s="226" t="s">
        <v>42</v>
      </c>
      <c r="O461" s="84"/>
      <c r="P461" s="227">
        <f>O461*H461</f>
        <v>0</v>
      </c>
      <c r="Q461" s="227">
        <v>0</v>
      </c>
      <c r="R461" s="227">
        <f>Q461*H461</f>
        <v>0</v>
      </c>
      <c r="S461" s="227">
        <v>0</v>
      </c>
      <c r="T461" s="228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29" t="s">
        <v>150</v>
      </c>
      <c r="AT461" s="229" t="s">
        <v>145</v>
      </c>
      <c r="AU461" s="229" t="s">
        <v>81</v>
      </c>
      <c r="AY461" s="17" t="s">
        <v>143</v>
      </c>
      <c r="BE461" s="230">
        <f>IF(N461="základní",J461,0)</f>
        <v>0</v>
      </c>
      <c r="BF461" s="230">
        <f>IF(N461="snížená",J461,0)</f>
        <v>0</v>
      </c>
      <c r="BG461" s="230">
        <f>IF(N461="zákl. přenesená",J461,0)</f>
        <v>0</v>
      </c>
      <c r="BH461" s="230">
        <f>IF(N461="sníž. přenesená",J461,0)</f>
        <v>0</v>
      </c>
      <c r="BI461" s="230">
        <f>IF(N461="nulová",J461,0)</f>
        <v>0</v>
      </c>
      <c r="BJ461" s="17" t="s">
        <v>79</v>
      </c>
      <c r="BK461" s="230">
        <f>ROUND(I461*H461,2)</f>
        <v>0</v>
      </c>
      <c r="BL461" s="17" t="s">
        <v>150</v>
      </c>
      <c r="BM461" s="229" t="s">
        <v>758</v>
      </c>
    </row>
    <row r="462" spans="1:47" s="2" customFormat="1" ht="12">
      <c r="A462" s="38"/>
      <c r="B462" s="39"/>
      <c r="C462" s="40"/>
      <c r="D462" s="231" t="s">
        <v>152</v>
      </c>
      <c r="E462" s="40"/>
      <c r="F462" s="232" t="s">
        <v>759</v>
      </c>
      <c r="G462" s="40"/>
      <c r="H462" s="40"/>
      <c r="I462" s="136"/>
      <c r="J462" s="40"/>
      <c r="K462" s="40"/>
      <c r="L462" s="44"/>
      <c r="M462" s="233"/>
      <c r="N462" s="234"/>
      <c r="O462" s="84"/>
      <c r="P462" s="84"/>
      <c r="Q462" s="84"/>
      <c r="R462" s="84"/>
      <c r="S462" s="84"/>
      <c r="T462" s="85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T462" s="17" t="s">
        <v>152</v>
      </c>
      <c r="AU462" s="17" t="s">
        <v>81</v>
      </c>
    </row>
    <row r="463" spans="1:51" s="13" customFormat="1" ht="12">
      <c r="A463" s="13"/>
      <c r="B463" s="235"/>
      <c r="C463" s="236"/>
      <c r="D463" s="231" t="s">
        <v>154</v>
      </c>
      <c r="E463" s="237" t="s">
        <v>19</v>
      </c>
      <c r="F463" s="238" t="s">
        <v>760</v>
      </c>
      <c r="G463" s="236"/>
      <c r="H463" s="239">
        <v>12.021</v>
      </c>
      <c r="I463" s="240"/>
      <c r="J463" s="236"/>
      <c r="K463" s="236"/>
      <c r="L463" s="241"/>
      <c r="M463" s="242"/>
      <c r="N463" s="243"/>
      <c r="O463" s="243"/>
      <c r="P463" s="243"/>
      <c r="Q463" s="243"/>
      <c r="R463" s="243"/>
      <c r="S463" s="243"/>
      <c r="T463" s="24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5" t="s">
        <v>154</v>
      </c>
      <c r="AU463" s="245" t="s">
        <v>81</v>
      </c>
      <c r="AV463" s="13" t="s">
        <v>81</v>
      </c>
      <c r="AW463" s="13" t="s">
        <v>33</v>
      </c>
      <c r="AX463" s="13" t="s">
        <v>79</v>
      </c>
      <c r="AY463" s="245" t="s">
        <v>143</v>
      </c>
    </row>
    <row r="464" spans="1:65" s="2" customFormat="1" ht="16.5" customHeight="1">
      <c r="A464" s="38"/>
      <c r="B464" s="39"/>
      <c r="C464" s="218" t="s">
        <v>761</v>
      </c>
      <c r="D464" s="218" t="s">
        <v>145</v>
      </c>
      <c r="E464" s="219" t="s">
        <v>762</v>
      </c>
      <c r="F464" s="220" t="s">
        <v>763</v>
      </c>
      <c r="G464" s="221" t="s">
        <v>190</v>
      </c>
      <c r="H464" s="222">
        <v>39.133</v>
      </c>
      <c r="I464" s="223"/>
      <c r="J464" s="224">
        <f>ROUND(I464*H464,2)</f>
        <v>0</v>
      </c>
      <c r="K464" s="220" t="s">
        <v>149</v>
      </c>
      <c r="L464" s="44"/>
      <c r="M464" s="225" t="s">
        <v>19</v>
      </c>
      <c r="N464" s="226" t="s">
        <v>42</v>
      </c>
      <c r="O464" s="84"/>
      <c r="P464" s="227">
        <f>O464*H464</f>
        <v>0</v>
      </c>
      <c r="Q464" s="227">
        <v>0</v>
      </c>
      <c r="R464" s="227">
        <f>Q464*H464</f>
        <v>0</v>
      </c>
      <c r="S464" s="227">
        <v>0</v>
      </c>
      <c r="T464" s="228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29" t="s">
        <v>150</v>
      </c>
      <c r="AT464" s="229" t="s">
        <v>145</v>
      </c>
      <c r="AU464" s="229" t="s">
        <v>81</v>
      </c>
      <c r="AY464" s="17" t="s">
        <v>143</v>
      </c>
      <c r="BE464" s="230">
        <f>IF(N464="základní",J464,0)</f>
        <v>0</v>
      </c>
      <c r="BF464" s="230">
        <f>IF(N464="snížená",J464,0)</f>
        <v>0</v>
      </c>
      <c r="BG464" s="230">
        <f>IF(N464="zákl. přenesená",J464,0)</f>
        <v>0</v>
      </c>
      <c r="BH464" s="230">
        <f>IF(N464="sníž. přenesená",J464,0)</f>
        <v>0</v>
      </c>
      <c r="BI464" s="230">
        <f>IF(N464="nulová",J464,0)</f>
        <v>0</v>
      </c>
      <c r="BJ464" s="17" t="s">
        <v>79</v>
      </c>
      <c r="BK464" s="230">
        <f>ROUND(I464*H464,2)</f>
        <v>0</v>
      </c>
      <c r="BL464" s="17" t="s">
        <v>150</v>
      </c>
      <c r="BM464" s="229" t="s">
        <v>764</v>
      </c>
    </row>
    <row r="465" spans="1:47" s="2" customFormat="1" ht="12">
      <c r="A465" s="38"/>
      <c r="B465" s="39"/>
      <c r="C465" s="40"/>
      <c r="D465" s="231" t="s">
        <v>152</v>
      </c>
      <c r="E465" s="40"/>
      <c r="F465" s="232" t="s">
        <v>763</v>
      </c>
      <c r="G465" s="40"/>
      <c r="H465" s="40"/>
      <c r="I465" s="136"/>
      <c r="J465" s="40"/>
      <c r="K465" s="40"/>
      <c r="L465" s="44"/>
      <c r="M465" s="233"/>
      <c r="N465" s="234"/>
      <c r="O465" s="84"/>
      <c r="P465" s="84"/>
      <c r="Q465" s="84"/>
      <c r="R465" s="84"/>
      <c r="S465" s="84"/>
      <c r="T465" s="85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152</v>
      </c>
      <c r="AU465" s="17" t="s">
        <v>81</v>
      </c>
    </row>
    <row r="466" spans="1:63" s="12" customFormat="1" ht="22.8" customHeight="1">
      <c r="A466" s="12"/>
      <c r="B466" s="202"/>
      <c r="C466" s="203"/>
      <c r="D466" s="204" t="s">
        <v>70</v>
      </c>
      <c r="E466" s="216" t="s">
        <v>765</v>
      </c>
      <c r="F466" s="216" t="s">
        <v>766</v>
      </c>
      <c r="G466" s="203"/>
      <c r="H466" s="203"/>
      <c r="I466" s="206"/>
      <c r="J466" s="217">
        <f>BK466</f>
        <v>0</v>
      </c>
      <c r="K466" s="203"/>
      <c r="L466" s="208"/>
      <c r="M466" s="209"/>
      <c r="N466" s="210"/>
      <c r="O466" s="210"/>
      <c r="P466" s="211">
        <f>SUM(P467:P471)</f>
        <v>0</v>
      </c>
      <c r="Q466" s="210"/>
      <c r="R466" s="211">
        <f>SUM(R467:R471)</f>
        <v>0</v>
      </c>
      <c r="S466" s="210"/>
      <c r="T466" s="212">
        <f>SUM(T467:T471)</f>
        <v>0</v>
      </c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R466" s="213" t="s">
        <v>79</v>
      </c>
      <c r="AT466" s="214" t="s">
        <v>70</v>
      </c>
      <c r="AU466" s="214" t="s">
        <v>79</v>
      </c>
      <c r="AY466" s="213" t="s">
        <v>143</v>
      </c>
      <c r="BK466" s="215">
        <f>SUM(BK467:BK471)</f>
        <v>0</v>
      </c>
    </row>
    <row r="467" spans="1:65" s="2" customFormat="1" ht="16.5" customHeight="1">
      <c r="A467" s="38"/>
      <c r="B467" s="39"/>
      <c r="C467" s="218" t="s">
        <v>767</v>
      </c>
      <c r="D467" s="218" t="s">
        <v>145</v>
      </c>
      <c r="E467" s="219" t="s">
        <v>768</v>
      </c>
      <c r="F467" s="220" t="s">
        <v>769</v>
      </c>
      <c r="G467" s="221" t="s">
        <v>330</v>
      </c>
      <c r="H467" s="222">
        <v>6</v>
      </c>
      <c r="I467" s="223"/>
      <c r="J467" s="224">
        <f>ROUND(I467*H467,2)</f>
        <v>0</v>
      </c>
      <c r="K467" s="220" t="s">
        <v>149</v>
      </c>
      <c r="L467" s="44"/>
      <c r="M467" s="225" t="s">
        <v>19</v>
      </c>
      <c r="N467" s="226" t="s">
        <v>42</v>
      </c>
      <c r="O467" s="84"/>
      <c r="P467" s="227">
        <f>O467*H467</f>
        <v>0</v>
      </c>
      <c r="Q467" s="227">
        <v>0</v>
      </c>
      <c r="R467" s="227">
        <f>Q467*H467</f>
        <v>0</v>
      </c>
      <c r="S467" s="227">
        <v>0</v>
      </c>
      <c r="T467" s="228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29" t="s">
        <v>150</v>
      </c>
      <c r="AT467" s="229" t="s">
        <v>145</v>
      </c>
      <c r="AU467" s="229" t="s">
        <v>81</v>
      </c>
      <c r="AY467" s="17" t="s">
        <v>143</v>
      </c>
      <c r="BE467" s="230">
        <f>IF(N467="základní",J467,0)</f>
        <v>0</v>
      </c>
      <c r="BF467" s="230">
        <f>IF(N467="snížená",J467,0)</f>
        <v>0</v>
      </c>
      <c r="BG467" s="230">
        <f>IF(N467="zákl. přenesená",J467,0)</f>
        <v>0</v>
      </c>
      <c r="BH467" s="230">
        <f>IF(N467="sníž. přenesená",J467,0)</f>
        <v>0</v>
      </c>
      <c r="BI467" s="230">
        <f>IF(N467="nulová",J467,0)</f>
        <v>0</v>
      </c>
      <c r="BJ467" s="17" t="s">
        <v>79</v>
      </c>
      <c r="BK467" s="230">
        <f>ROUND(I467*H467,2)</f>
        <v>0</v>
      </c>
      <c r="BL467" s="17" t="s">
        <v>150</v>
      </c>
      <c r="BM467" s="229" t="s">
        <v>770</v>
      </c>
    </row>
    <row r="468" spans="1:47" s="2" customFormat="1" ht="12">
      <c r="A468" s="38"/>
      <c r="B468" s="39"/>
      <c r="C468" s="40"/>
      <c r="D468" s="231" t="s">
        <v>152</v>
      </c>
      <c r="E468" s="40"/>
      <c r="F468" s="232" t="s">
        <v>771</v>
      </c>
      <c r="G468" s="40"/>
      <c r="H468" s="40"/>
      <c r="I468" s="136"/>
      <c r="J468" s="40"/>
      <c r="K468" s="40"/>
      <c r="L468" s="44"/>
      <c r="M468" s="233"/>
      <c r="N468" s="234"/>
      <c r="O468" s="84"/>
      <c r="P468" s="84"/>
      <c r="Q468" s="84"/>
      <c r="R468" s="84"/>
      <c r="S468" s="84"/>
      <c r="T468" s="85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152</v>
      </c>
      <c r="AU468" s="17" t="s">
        <v>81</v>
      </c>
    </row>
    <row r="469" spans="1:65" s="2" customFormat="1" ht="16.5" customHeight="1">
      <c r="A469" s="38"/>
      <c r="B469" s="39"/>
      <c r="C469" s="218" t="s">
        <v>772</v>
      </c>
      <c r="D469" s="218" t="s">
        <v>145</v>
      </c>
      <c r="E469" s="219" t="s">
        <v>773</v>
      </c>
      <c r="F469" s="220" t="s">
        <v>774</v>
      </c>
      <c r="G469" s="221" t="s">
        <v>330</v>
      </c>
      <c r="H469" s="222">
        <v>180</v>
      </c>
      <c r="I469" s="223"/>
      <c r="J469" s="224">
        <f>ROUND(I469*H469,2)</f>
        <v>0</v>
      </c>
      <c r="K469" s="220" t="s">
        <v>149</v>
      </c>
      <c r="L469" s="44"/>
      <c r="M469" s="225" t="s">
        <v>19</v>
      </c>
      <c r="N469" s="226" t="s">
        <v>42</v>
      </c>
      <c r="O469" s="84"/>
      <c r="P469" s="227">
        <f>O469*H469</f>
        <v>0</v>
      </c>
      <c r="Q469" s="227">
        <v>0</v>
      </c>
      <c r="R469" s="227">
        <f>Q469*H469</f>
        <v>0</v>
      </c>
      <c r="S469" s="227">
        <v>0</v>
      </c>
      <c r="T469" s="228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29" t="s">
        <v>150</v>
      </c>
      <c r="AT469" s="229" t="s">
        <v>145</v>
      </c>
      <c r="AU469" s="229" t="s">
        <v>81</v>
      </c>
      <c r="AY469" s="17" t="s">
        <v>143</v>
      </c>
      <c r="BE469" s="230">
        <f>IF(N469="základní",J469,0)</f>
        <v>0</v>
      </c>
      <c r="BF469" s="230">
        <f>IF(N469="snížená",J469,0)</f>
        <v>0</v>
      </c>
      <c r="BG469" s="230">
        <f>IF(N469="zákl. přenesená",J469,0)</f>
        <v>0</v>
      </c>
      <c r="BH469" s="230">
        <f>IF(N469="sníž. přenesená",J469,0)</f>
        <v>0</v>
      </c>
      <c r="BI469" s="230">
        <f>IF(N469="nulová",J469,0)</f>
        <v>0</v>
      </c>
      <c r="BJ469" s="17" t="s">
        <v>79</v>
      </c>
      <c r="BK469" s="230">
        <f>ROUND(I469*H469,2)</f>
        <v>0</v>
      </c>
      <c r="BL469" s="17" t="s">
        <v>150</v>
      </c>
      <c r="BM469" s="229" t="s">
        <v>775</v>
      </c>
    </row>
    <row r="470" spans="1:47" s="2" customFormat="1" ht="12">
      <c r="A470" s="38"/>
      <c r="B470" s="39"/>
      <c r="C470" s="40"/>
      <c r="D470" s="231" t="s">
        <v>152</v>
      </c>
      <c r="E470" s="40"/>
      <c r="F470" s="232" t="s">
        <v>776</v>
      </c>
      <c r="G470" s="40"/>
      <c r="H470" s="40"/>
      <c r="I470" s="136"/>
      <c r="J470" s="40"/>
      <c r="K470" s="40"/>
      <c r="L470" s="44"/>
      <c r="M470" s="233"/>
      <c r="N470" s="234"/>
      <c r="O470" s="84"/>
      <c r="P470" s="84"/>
      <c r="Q470" s="84"/>
      <c r="R470" s="84"/>
      <c r="S470" s="84"/>
      <c r="T470" s="85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152</v>
      </c>
      <c r="AU470" s="17" t="s">
        <v>81</v>
      </c>
    </row>
    <row r="471" spans="1:51" s="13" customFormat="1" ht="12">
      <c r="A471" s="13"/>
      <c r="B471" s="235"/>
      <c r="C471" s="236"/>
      <c r="D471" s="231" t="s">
        <v>154</v>
      </c>
      <c r="E471" s="237" t="s">
        <v>19</v>
      </c>
      <c r="F471" s="238" t="s">
        <v>777</v>
      </c>
      <c r="G471" s="236"/>
      <c r="H471" s="239">
        <v>180</v>
      </c>
      <c r="I471" s="240"/>
      <c r="J471" s="236"/>
      <c r="K471" s="236"/>
      <c r="L471" s="241"/>
      <c r="M471" s="242"/>
      <c r="N471" s="243"/>
      <c r="O471" s="243"/>
      <c r="P471" s="243"/>
      <c r="Q471" s="243"/>
      <c r="R471" s="243"/>
      <c r="S471" s="243"/>
      <c r="T471" s="24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5" t="s">
        <v>154</v>
      </c>
      <c r="AU471" s="245" t="s">
        <v>81</v>
      </c>
      <c r="AV471" s="13" t="s">
        <v>81</v>
      </c>
      <c r="AW471" s="13" t="s">
        <v>33</v>
      </c>
      <c r="AX471" s="13" t="s">
        <v>79</v>
      </c>
      <c r="AY471" s="245" t="s">
        <v>143</v>
      </c>
    </row>
    <row r="472" spans="1:63" s="12" customFormat="1" ht="25.9" customHeight="1">
      <c r="A472" s="12"/>
      <c r="B472" s="202"/>
      <c r="C472" s="203"/>
      <c r="D472" s="204" t="s">
        <v>70</v>
      </c>
      <c r="E472" s="205" t="s">
        <v>778</v>
      </c>
      <c r="F472" s="205" t="s">
        <v>779</v>
      </c>
      <c r="G472" s="203"/>
      <c r="H472" s="203"/>
      <c r="I472" s="206"/>
      <c r="J472" s="207">
        <f>BK472</f>
        <v>0</v>
      </c>
      <c r="K472" s="203"/>
      <c r="L472" s="208"/>
      <c r="M472" s="209"/>
      <c r="N472" s="210"/>
      <c r="O472" s="210"/>
      <c r="P472" s="211">
        <f>P473+P494+P515+P560+P567+P570+P582+P641+P656+P732+P740+P801+P822+P831+P843+P874+P885</f>
        <v>0</v>
      </c>
      <c r="Q472" s="210"/>
      <c r="R472" s="211">
        <f>R473+R494+R515+R560+R567+R570+R582+R641+R656+R732+R740+R801+R822+R831+R843+R874+R885</f>
        <v>13.212923410000002</v>
      </c>
      <c r="S472" s="210"/>
      <c r="T472" s="212">
        <f>T473+T494+T515+T560+T567+T570+T582+T641+T656+T732+T740+T801+T822+T831+T843+T874+T885</f>
        <v>3.6830805999999994</v>
      </c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R472" s="213" t="s">
        <v>81</v>
      </c>
      <c r="AT472" s="214" t="s">
        <v>70</v>
      </c>
      <c r="AU472" s="214" t="s">
        <v>71</v>
      </c>
      <c r="AY472" s="213" t="s">
        <v>143</v>
      </c>
      <c r="BK472" s="215">
        <f>BK473+BK494+BK515+BK560+BK567+BK570+BK582+BK641+BK656+BK732+BK740+BK801+BK822+BK831+BK843+BK874+BK885</f>
        <v>0</v>
      </c>
    </row>
    <row r="473" spans="1:63" s="12" customFormat="1" ht="22.8" customHeight="1">
      <c r="A473" s="12"/>
      <c r="B473" s="202"/>
      <c r="C473" s="203"/>
      <c r="D473" s="204" t="s">
        <v>70</v>
      </c>
      <c r="E473" s="216" t="s">
        <v>780</v>
      </c>
      <c r="F473" s="216" t="s">
        <v>781</v>
      </c>
      <c r="G473" s="203"/>
      <c r="H473" s="203"/>
      <c r="I473" s="206"/>
      <c r="J473" s="217">
        <f>BK473</f>
        <v>0</v>
      </c>
      <c r="K473" s="203"/>
      <c r="L473" s="208"/>
      <c r="M473" s="209"/>
      <c r="N473" s="210"/>
      <c r="O473" s="210"/>
      <c r="P473" s="211">
        <f>SUM(P474:P493)</f>
        <v>0</v>
      </c>
      <c r="Q473" s="210"/>
      <c r="R473" s="211">
        <f>SUM(R474:R493)</f>
        <v>0.036558</v>
      </c>
      <c r="S473" s="210"/>
      <c r="T473" s="212">
        <f>SUM(T474:T493)</f>
        <v>0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13" t="s">
        <v>81</v>
      </c>
      <c r="AT473" s="214" t="s">
        <v>70</v>
      </c>
      <c r="AU473" s="214" t="s">
        <v>79</v>
      </c>
      <c r="AY473" s="213" t="s">
        <v>143</v>
      </c>
      <c r="BK473" s="215">
        <f>SUM(BK474:BK493)</f>
        <v>0</v>
      </c>
    </row>
    <row r="474" spans="1:65" s="2" customFormat="1" ht="16.5" customHeight="1">
      <c r="A474" s="38"/>
      <c r="B474" s="39"/>
      <c r="C474" s="218" t="s">
        <v>782</v>
      </c>
      <c r="D474" s="218" t="s">
        <v>145</v>
      </c>
      <c r="E474" s="219" t="s">
        <v>783</v>
      </c>
      <c r="F474" s="220" t="s">
        <v>784</v>
      </c>
      <c r="G474" s="221" t="s">
        <v>148</v>
      </c>
      <c r="H474" s="222">
        <v>5.35</v>
      </c>
      <c r="I474" s="223"/>
      <c r="J474" s="224">
        <f>ROUND(I474*H474,2)</f>
        <v>0</v>
      </c>
      <c r="K474" s="220" t="s">
        <v>149</v>
      </c>
      <c r="L474" s="44"/>
      <c r="M474" s="225" t="s">
        <v>19</v>
      </c>
      <c r="N474" s="226" t="s">
        <v>42</v>
      </c>
      <c r="O474" s="84"/>
      <c r="P474" s="227">
        <f>O474*H474</f>
        <v>0</v>
      </c>
      <c r="Q474" s="227">
        <v>0</v>
      </c>
      <c r="R474" s="227">
        <f>Q474*H474</f>
        <v>0</v>
      </c>
      <c r="S474" s="227">
        <v>0</v>
      </c>
      <c r="T474" s="228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29" t="s">
        <v>239</v>
      </c>
      <c r="AT474" s="229" t="s">
        <v>145</v>
      </c>
      <c r="AU474" s="229" t="s">
        <v>81</v>
      </c>
      <c r="AY474" s="17" t="s">
        <v>143</v>
      </c>
      <c r="BE474" s="230">
        <f>IF(N474="základní",J474,0)</f>
        <v>0</v>
      </c>
      <c r="BF474" s="230">
        <f>IF(N474="snížená",J474,0)</f>
        <v>0</v>
      </c>
      <c r="BG474" s="230">
        <f>IF(N474="zákl. přenesená",J474,0)</f>
        <v>0</v>
      </c>
      <c r="BH474" s="230">
        <f>IF(N474="sníž. přenesená",J474,0)</f>
        <v>0</v>
      </c>
      <c r="BI474" s="230">
        <f>IF(N474="nulová",J474,0)</f>
        <v>0</v>
      </c>
      <c r="BJ474" s="17" t="s">
        <v>79</v>
      </c>
      <c r="BK474" s="230">
        <f>ROUND(I474*H474,2)</f>
        <v>0</v>
      </c>
      <c r="BL474" s="17" t="s">
        <v>239</v>
      </c>
      <c r="BM474" s="229" t="s">
        <v>785</v>
      </c>
    </row>
    <row r="475" spans="1:47" s="2" customFormat="1" ht="12">
      <c r="A475" s="38"/>
      <c r="B475" s="39"/>
      <c r="C475" s="40"/>
      <c r="D475" s="231" t="s">
        <v>152</v>
      </c>
      <c r="E475" s="40"/>
      <c r="F475" s="232" t="s">
        <v>786</v>
      </c>
      <c r="G475" s="40"/>
      <c r="H475" s="40"/>
      <c r="I475" s="136"/>
      <c r="J475" s="40"/>
      <c r="K475" s="40"/>
      <c r="L475" s="44"/>
      <c r="M475" s="233"/>
      <c r="N475" s="234"/>
      <c r="O475" s="84"/>
      <c r="P475" s="84"/>
      <c r="Q475" s="84"/>
      <c r="R475" s="84"/>
      <c r="S475" s="84"/>
      <c r="T475" s="85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152</v>
      </c>
      <c r="AU475" s="17" t="s">
        <v>81</v>
      </c>
    </row>
    <row r="476" spans="1:51" s="13" customFormat="1" ht="12">
      <c r="A476" s="13"/>
      <c r="B476" s="235"/>
      <c r="C476" s="236"/>
      <c r="D476" s="231" t="s">
        <v>154</v>
      </c>
      <c r="E476" s="237" t="s">
        <v>19</v>
      </c>
      <c r="F476" s="238" t="s">
        <v>787</v>
      </c>
      <c r="G476" s="236"/>
      <c r="H476" s="239">
        <v>3</v>
      </c>
      <c r="I476" s="240"/>
      <c r="J476" s="236"/>
      <c r="K476" s="236"/>
      <c r="L476" s="241"/>
      <c r="M476" s="242"/>
      <c r="N476" s="243"/>
      <c r="O476" s="243"/>
      <c r="P476" s="243"/>
      <c r="Q476" s="243"/>
      <c r="R476" s="243"/>
      <c r="S476" s="243"/>
      <c r="T476" s="24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5" t="s">
        <v>154</v>
      </c>
      <c r="AU476" s="245" t="s">
        <v>81</v>
      </c>
      <c r="AV476" s="13" t="s">
        <v>81</v>
      </c>
      <c r="AW476" s="13" t="s">
        <v>33</v>
      </c>
      <c r="AX476" s="13" t="s">
        <v>71</v>
      </c>
      <c r="AY476" s="245" t="s">
        <v>143</v>
      </c>
    </row>
    <row r="477" spans="1:51" s="13" customFormat="1" ht="12">
      <c r="A477" s="13"/>
      <c r="B477" s="235"/>
      <c r="C477" s="236"/>
      <c r="D477" s="231" t="s">
        <v>154</v>
      </c>
      <c r="E477" s="237" t="s">
        <v>19</v>
      </c>
      <c r="F477" s="238" t="s">
        <v>788</v>
      </c>
      <c r="G477" s="236"/>
      <c r="H477" s="239">
        <v>2.35</v>
      </c>
      <c r="I477" s="240"/>
      <c r="J477" s="236"/>
      <c r="K477" s="236"/>
      <c r="L477" s="241"/>
      <c r="M477" s="242"/>
      <c r="N477" s="243"/>
      <c r="O477" s="243"/>
      <c r="P477" s="243"/>
      <c r="Q477" s="243"/>
      <c r="R477" s="243"/>
      <c r="S477" s="243"/>
      <c r="T477" s="24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5" t="s">
        <v>154</v>
      </c>
      <c r="AU477" s="245" t="s">
        <v>81</v>
      </c>
      <c r="AV477" s="13" t="s">
        <v>81</v>
      </c>
      <c r="AW477" s="13" t="s">
        <v>33</v>
      </c>
      <c r="AX477" s="13" t="s">
        <v>71</v>
      </c>
      <c r="AY477" s="245" t="s">
        <v>143</v>
      </c>
    </row>
    <row r="478" spans="1:51" s="14" customFormat="1" ht="12">
      <c r="A478" s="14"/>
      <c r="B478" s="256"/>
      <c r="C478" s="257"/>
      <c r="D478" s="231" t="s">
        <v>154</v>
      </c>
      <c r="E478" s="258" t="s">
        <v>19</v>
      </c>
      <c r="F478" s="259" t="s">
        <v>227</v>
      </c>
      <c r="G478" s="257"/>
      <c r="H478" s="260">
        <v>5.35</v>
      </c>
      <c r="I478" s="261"/>
      <c r="J478" s="257"/>
      <c r="K478" s="257"/>
      <c r="L478" s="262"/>
      <c r="M478" s="263"/>
      <c r="N478" s="264"/>
      <c r="O478" s="264"/>
      <c r="P478" s="264"/>
      <c r="Q478" s="264"/>
      <c r="R478" s="264"/>
      <c r="S478" s="264"/>
      <c r="T478" s="265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6" t="s">
        <v>154</v>
      </c>
      <c r="AU478" s="266" t="s">
        <v>81</v>
      </c>
      <c r="AV478" s="14" t="s">
        <v>150</v>
      </c>
      <c r="AW478" s="14" t="s">
        <v>33</v>
      </c>
      <c r="AX478" s="14" t="s">
        <v>79</v>
      </c>
      <c r="AY478" s="266" t="s">
        <v>143</v>
      </c>
    </row>
    <row r="479" spans="1:65" s="2" customFormat="1" ht="16.5" customHeight="1">
      <c r="A479" s="38"/>
      <c r="B479" s="39"/>
      <c r="C479" s="246" t="s">
        <v>789</v>
      </c>
      <c r="D479" s="246" t="s">
        <v>199</v>
      </c>
      <c r="E479" s="247" t="s">
        <v>790</v>
      </c>
      <c r="F479" s="248" t="s">
        <v>791</v>
      </c>
      <c r="G479" s="249" t="s">
        <v>190</v>
      </c>
      <c r="H479" s="250">
        <v>0.002</v>
      </c>
      <c r="I479" s="251"/>
      <c r="J479" s="252">
        <f>ROUND(I479*H479,2)</f>
        <v>0</v>
      </c>
      <c r="K479" s="248" t="s">
        <v>149</v>
      </c>
      <c r="L479" s="253"/>
      <c r="M479" s="254" t="s">
        <v>19</v>
      </c>
      <c r="N479" s="255" t="s">
        <v>42</v>
      </c>
      <c r="O479" s="84"/>
      <c r="P479" s="227">
        <f>O479*H479</f>
        <v>0</v>
      </c>
      <c r="Q479" s="227">
        <v>1</v>
      </c>
      <c r="R479" s="227">
        <f>Q479*H479</f>
        <v>0.002</v>
      </c>
      <c r="S479" s="227">
        <v>0</v>
      </c>
      <c r="T479" s="228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29" t="s">
        <v>342</v>
      </c>
      <c r="AT479" s="229" t="s">
        <v>199</v>
      </c>
      <c r="AU479" s="229" t="s">
        <v>81</v>
      </c>
      <c r="AY479" s="17" t="s">
        <v>143</v>
      </c>
      <c r="BE479" s="230">
        <f>IF(N479="základní",J479,0)</f>
        <v>0</v>
      </c>
      <c r="BF479" s="230">
        <f>IF(N479="snížená",J479,0)</f>
        <v>0</v>
      </c>
      <c r="BG479" s="230">
        <f>IF(N479="zákl. přenesená",J479,0)</f>
        <v>0</v>
      </c>
      <c r="BH479" s="230">
        <f>IF(N479="sníž. přenesená",J479,0)</f>
        <v>0</v>
      </c>
      <c r="BI479" s="230">
        <f>IF(N479="nulová",J479,0)</f>
        <v>0</v>
      </c>
      <c r="BJ479" s="17" t="s">
        <v>79</v>
      </c>
      <c r="BK479" s="230">
        <f>ROUND(I479*H479,2)</f>
        <v>0</v>
      </c>
      <c r="BL479" s="17" t="s">
        <v>239</v>
      </c>
      <c r="BM479" s="229" t="s">
        <v>792</v>
      </c>
    </row>
    <row r="480" spans="1:47" s="2" customFormat="1" ht="12">
      <c r="A480" s="38"/>
      <c r="B480" s="39"/>
      <c r="C480" s="40"/>
      <c r="D480" s="231" t="s">
        <v>152</v>
      </c>
      <c r="E480" s="40"/>
      <c r="F480" s="232" t="s">
        <v>793</v>
      </c>
      <c r="G480" s="40"/>
      <c r="H480" s="40"/>
      <c r="I480" s="136"/>
      <c r="J480" s="40"/>
      <c r="K480" s="40"/>
      <c r="L480" s="44"/>
      <c r="M480" s="233"/>
      <c r="N480" s="234"/>
      <c r="O480" s="84"/>
      <c r="P480" s="84"/>
      <c r="Q480" s="84"/>
      <c r="R480" s="84"/>
      <c r="S480" s="84"/>
      <c r="T480" s="85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152</v>
      </c>
      <c r="AU480" s="17" t="s">
        <v>81</v>
      </c>
    </row>
    <row r="481" spans="1:51" s="13" customFormat="1" ht="12">
      <c r="A481" s="13"/>
      <c r="B481" s="235"/>
      <c r="C481" s="236"/>
      <c r="D481" s="231" t="s">
        <v>154</v>
      </c>
      <c r="E481" s="237" t="s">
        <v>19</v>
      </c>
      <c r="F481" s="238" t="s">
        <v>794</v>
      </c>
      <c r="G481" s="236"/>
      <c r="H481" s="239">
        <v>0.002</v>
      </c>
      <c r="I481" s="240"/>
      <c r="J481" s="236"/>
      <c r="K481" s="236"/>
      <c r="L481" s="241"/>
      <c r="M481" s="242"/>
      <c r="N481" s="243"/>
      <c r="O481" s="243"/>
      <c r="P481" s="243"/>
      <c r="Q481" s="243"/>
      <c r="R481" s="243"/>
      <c r="S481" s="243"/>
      <c r="T481" s="24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5" t="s">
        <v>154</v>
      </c>
      <c r="AU481" s="245" t="s">
        <v>81</v>
      </c>
      <c r="AV481" s="13" t="s">
        <v>81</v>
      </c>
      <c r="AW481" s="13" t="s">
        <v>33</v>
      </c>
      <c r="AX481" s="13" t="s">
        <v>79</v>
      </c>
      <c r="AY481" s="245" t="s">
        <v>143</v>
      </c>
    </row>
    <row r="482" spans="1:65" s="2" customFormat="1" ht="16.5" customHeight="1">
      <c r="A482" s="38"/>
      <c r="B482" s="39"/>
      <c r="C482" s="218" t="s">
        <v>795</v>
      </c>
      <c r="D482" s="218" t="s">
        <v>145</v>
      </c>
      <c r="E482" s="219" t="s">
        <v>796</v>
      </c>
      <c r="F482" s="220" t="s">
        <v>797</v>
      </c>
      <c r="G482" s="221" t="s">
        <v>148</v>
      </c>
      <c r="H482" s="222">
        <v>5.35</v>
      </c>
      <c r="I482" s="223"/>
      <c r="J482" s="224">
        <f>ROUND(I482*H482,2)</f>
        <v>0</v>
      </c>
      <c r="K482" s="220" t="s">
        <v>149</v>
      </c>
      <c r="L482" s="44"/>
      <c r="M482" s="225" t="s">
        <v>19</v>
      </c>
      <c r="N482" s="226" t="s">
        <v>42</v>
      </c>
      <c r="O482" s="84"/>
      <c r="P482" s="227">
        <f>O482*H482</f>
        <v>0</v>
      </c>
      <c r="Q482" s="227">
        <v>0</v>
      </c>
      <c r="R482" s="227">
        <f>Q482*H482</f>
        <v>0</v>
      </c>
      <c r="S482" s="227">
        <v>0</v>
      </c>
      <c r="T482" s="228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29" t="s">
        <v>239</v>
      </c>
      <c r="AT482" s="229" t="s">
        <v>145</v>
      </c>
      <c r="AU482" s="229" t="s">
        <v>81</v>
      </c>
      <c r="AY482" s="17" t="s">
        <v>143</v>
      </c>
      <c r="BE482" s="230">
        <f>IF(N482="základní",J482,0)</f>
        <v>0</v>
      </c>
      <c r="BF482" s="230">
        <f>IF(N482="snížená",J482,0)</f>
        <v>0</v>
      </c>
      <c r="BG482" s="230">
        <f>IF(N482="zákl. přenesená",J482,0)</f>
        <v>0</v>
      </c>
      <c r="BH482" s="230">
        <f>IF(N482="sníž. přenesená",J482,0)</f>
        <v>0</v>
      </c>
      <c r="BI482" s="230">
        <f>IF(N482="nulová",J482,0)</f>
        <v>0</v>
      </c>
      <c r="BJ482" s="17" t="s">
        <v>79</v>
      </c>
      <c r="BK482" s="230">
        <f>ROUND(I482*H482,2)</f>
        <v>0</v>
      </c>
      <c r="BL482" s="17" t="s">
        <v>239</v>
      </c>
      <c r="BM482" s="229" t="s">
        <v>798</v>
      </c>
    </row>
    <row r="483" spans="1:47" s="2" customFormat="1" ht="12">
      <c r="A483" s="38"/>
      <c r="B483" s="39"/>
      <c r="C483" s="40"/>
      <c r="D483" s="231" t="s">
        <v>152</v>
      </c>
      <c r="E483" s="40"/>
      <c r="F483" s="232" t="s">
        <v>799</v>
      </c>
      <c r="G483" s="40"/>
      <c r="H483" s="40"/>
      <c r="I483" s="136"/>
      <c r="J483" s="40"/>
      <c r="K483" s="40"/>
      <c r="L483" s="44"/>
      <c r="M483" s="233"/>
      <c r="N483" s="234"/>
      <c r="O483" s="84"/>
      <c r="P483" s="84"/>
      <c r="Q483" s="84"/>
      <c r="R483" s="84"/>
      <c r="S483" s="84"/>
      <c r="T483" s="85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T483" s="17" t="s">
        <v>152</v>
      </c>
      <c r="AU483" s="17" t="s">
        <v>81</v>
      </c>
    </row>
    <row r="484" spans="1:65" s="2" customFormat="1" ht="16.5" customHeight="1">
      <c r="A484" s="38"/>
      <c r="B484" s="39"/>
      <c r="C484" s="246" t="s">
        <v>800</v>
      </c>
      <c r="D484" s="246" t="s">
        <v>199</v>
      </c>
      <c r="E484" s="247" t="s">
        <v>801</v>
      </c>
      <c r="F484" s="248" t="s">
        <v>802</v>
      </c>
      <c r="G484" s="249" t="s">
        <v>148</v>
      </c>
      <c r="H484" s="250">
        <v>2.4</v>
      </c>
      <c r="I484" s="251"/>
      <c r="J484" s="252">
        <f>ROUND(I484*H484,2)</f>
        <v>0</v>
      </c>
      <c r="K484" s="248" t="s">
        <v>149</v>
      </c>
      <c r="L484" s="253"/>
      <c r="M484" s="254" t="s">
        <v>19</v>
      </c>
      <c r="N484" s="255" t="s">
        <v>42</v>
      </c>
      <c r="O484" s="84"/>
      <c r="P484" s="227">
        <f>O484*H484</f>
        <v>0</v>
      </c>
      <c r="Q484" s="227">
        <v>0.0004</v>
      </c>
      <c r="R484" s="227">
        <f>Q484*H484</f>
        <v>0.00096</v>
      </c>
      <c r="S484" s="227">
        <v>0</v>
      </c>
      <c r="T484" s="228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29" t="s">
        <v>342</v>
      </c>
      <c r="AT484" s="229" t="s">
        <v>199</v>
      </c>
      <c r="AU484" s="229" t="s">
        <v>81</v>
      </c>
      <c r="AY484" s="17" t="s">
        <v>143</v>
      </c>
      <c r="BE484" s="230">
        <f>IF(N484="základní",J484,0)</f>
        <v>0</v>
      </c>
      <c r="BF484" s="230">
        <f>IF(N484="snížená",J484,0)</f>
        <v>0</v>
      </c>
      <c r="BG484" s="230">
        <f>IF(N484="zákl. přenesená",J484,0)</f>
        <v>0</v>
      </c>
      <c r="BH484" s="230">
        <f>IF(N484="sníž. přenesená",J484,0)</f>
        <v>0</v>
      </c>
      <c r="BI484" s="230">
        <f>IF(N484="nulová",J484,0)</f>
        <v>0</v>
      </c>
      <c r="BJ484" s="17" t="s">
        <v>79</v>
      </c>
      <c r="BK484" s="230">
        <f>ROUND(I484*H484,2)</f>
        <v>0</v>
      </c>
      <c r="BL484" s="17" t="s">
        <v>239</v>
      </c>
      <c r="BM484" s="229" t="s">
        <v>803</v>
      </c>
    </row>
    <row r="485" spans="1:47" s="2" customFormat="1" ht="12">
      <c r="A485" s="38"/>
      <c r="B485" s="39"/>
      <c r="C485" s="40"/>
      <c r="D485" s="231" t="s">
        <v>152</v>
      </c>
      <c r="E485" s="40"/>
      <c r="F485" s="232" t="s">
        <v>802</v>
      </c>
      <c r="G485" s="40"/>
      <c r="H485" s="40"/>
      <c r="I485" s="136"/>
      <c r="J485" s="40"/>
      <c r="K485" s="40"/>
      <c r="L485" s="44"/>
      <c r="M485" s="233"/>
      <c r="N485" s="234"/>
      <c r="O485" s="84"/>
      <c r="P485" s="84"/>
      <c r="Q485" s="84"/>
      <c r="R485" s="84"/>
      <c r="S485" s="84"/>
      <c r="T485" s="85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152</v>
      </c>
      <c r="AU485" s="17" t="s">
        <v>81</v>
      </c>
    </row>
    <row r="486" spans="1:51" s="13" customFormat="1" ht="12">
      <c r="A486" s="13"/>
      <c r="B486" s="235"/>
      <c r="C486" s="236"/>
      <c r="D486" s="231" t="s">
        <v>154</v>
      </c>
      <c r="E486" s="237" t="s">
        <v>19</v>
      </c>
      <c r="F486" s="238" t="s">
        <v>804</v>
      </c>
      <c r="G486" s="236"/>
      <c r="H486" s="239">
        <v>2.4</v>
      </c>
      <c r="I486" s="240"/>
      <c r="J486" s="236"/>
      <c r="K486" s="236"/>
      <c r="L486" s="241"/>
      <c r="M486" s="242"/>
      <c r="N486" s="243"/>
      <c r="O486" s="243"/>
      <c r="P486" s="243"/>
      <c r="Q486" s="243"/>
      <c r="R486" s="243"/>
      <c r="S486" s="243"/>
      <c r="T486" s="24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5" t="s">
        <v>154</v>
      </c>
      <c r="AU486" s="245" t="s">
        <v>81</v>
      </c>
      <c r="AV486" s="13" t="s">
        <v>81</v>
      </c>
      <c r="AW486" s="13" t="s">
        <v>33</v>
      </c>
      <c r="AX486" s="13" t="s">
        <v>79</v>
      </c>
      <c r="AY486" s="245" t="s">
        <v>143</v>
      </c>
    </row>
    <row r="487" spans="1:65" s="2" customFormat="1" ht="16.5" customHeight="1">
      <c r="A487" s="38"/>
      <c r="B487" s="39"/>
      <c r="C487" s="218" t="s">
        <v>805</v>
      </c>
      <c r="D487" s="218" t="s">
        <v>145</v>
      </c>
      <c r="E487" s="219" t="s">
        <v>806</v>
      </c>
      <c r="F487" s="220" t="s">
        <v>807</v>
      </c>
      <c r="G487" s="221" t="s">
        <v>148</v>
      </c>
      <c r="H487" s="222">
        <v>5.35</v>
      </c>
      <c r="I487" s="223"/>
      <c r="J487" s="224">
        <f>ROUND(I487*H487,2)</f>
        <v>0</v>
      </c>
      <c r="K487" s="220" t="s">
        <v>149</v>
      </c>
      <c r="L487" s="44"/>
      <c r="M487" s="225" t="s">
        <v>19</v>
      </c>
      <c r="N487" s="226" t="s">
        <v>42</v>
      </c>
      <c r="O487" s="84"/>
      <c r="P487" s="227">
        <f>O487*H487</f>
        <v>0</v>
      </c>
      <c r="Q487" s="227">
        <v>0.0004</v>
      </c>
      <c r="R487" s="227">
        <f>Q487*H487</f>
        <v>0.00214</v>
      </c>
      <c r="S487" s="227">
        <v>0</v>
      </c>
      <c r="T487" s="228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29" t="s">
        <v>239</v>
      </c>
      <c r="AT487" s="229" t="s">
        <v>145</v>
      </c>
      <c r="AU487" s="229" t="s">
        <v>81</v>
      </c>
      <c r="AY487" s="17" t="s">
        <v>143</v>
      </c>
      <c r="BE487" s="230">
        <f>IF(N487="základní",J487,0)</f>
        <v>0</v>
      </c>
      <c r="BF487" s="230">
        <f>IF(N487="snížená",J487,0)</f>
        <v>0</v>
      </c>
      <c r="BG487" s="230">
        <f>IF(N487="zákl. přenesená",J487,0)</f>
        <v>0</v>
      </c>
      <c r="BH487" s="230">
        <f>IF(N487="sníž. přenesená",J487,0)</f>
        <v>0</v>
      </c>
      <c r="BI487" s="230">
        <f>IF(N487="nulová",J487,0)</f>
        <v>0</v>
      </c>
      <c r="BJ487" s="17" t="s">
        <v>79</v>
      </c>
      <c r="BK487" s="230">
        <f>ROUND(I487*H487,2)</f>
        <v>0</v>
      </c>
      <c r="BL487" s="17" t="s">
        <v>239</v>
      </c>
      <c r="BM487" s="229" t="s">
        <v>808</v>
      </c>
    </row>
    <row r="488" spans="1:47" s="2" customFormat="1" ht="12">
      <c r="A488" s="38"/>
      <c r="B488" s="39"/>
      <c r="C488" s="40"/>
      <c r="D488" s="231" t="s">
        <v>152</v>
      </c>
      <c r="E488" s="40"/>
      <c r="F488" s="232" t="s">
        <v>809</v>
      </c>
      <c r="G488" s="40"/>
      <c r="H488" s="40"/>
      <c r="I488" s="136"/>
      <c r="J488" s="40"/>
      <c r="K488" s="40"/>
      <c r="L488" s="44"/>
      <c r="M488" s="233"/>
      <c r="N488" s="234"/>
      <c r="O488" s="84"/>
      <c r="P488" s="84"/>
      <c r="Q488" s="84"/>
      <c r="R488" s="84"/>
      <c r="S488" s="84"/>
      <c r="T488" s="85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T488" s="17" t="s">
        <v>152</v>
      </c>
      <c r="AU488" s="17" t="s">
        <v>81</v>
      </c>
    </row>
    <row r="489" spans="1:65" s="2" customFormat="1" ht="16.5" customHeight="1">
      <c r="A489" s="38"/>
      <c r="B489" s="39"/>
      <c r="C489" s="246" t="s">
        <v>810</v>
      </c>
      <c r="D489" s="246" t="s">
        <v>199</v>
      </c>
      <c r="E489" s="247" t="s">
        <v>811</v>
      </c>
      <c r="F489" s="248" t="s">
        <v>812</v>
      </c>
      <c r="G489" s="249" t="s">
        <v>148</v>
      </c>
      <c r="H489" s="250">
        <v>6.42</v>
      </c>
      <c r="I489" s="251"/>
      <c r="J489" s="252">
        <f>ROUND(I489*H489,2)</f>
        <v>0</v>
      </c>
      <c r="K489" s="248" t="s">
        <v>149</v>
      </c>
      <c r="L489" s="253"/>
      <c r="M489" s="254" t="s">
        <v>19</v>
      </c>
      <c r="N489" s="255" t="s">
        <v>42</v>
      </c>
      <c r="O489" s="84"/>
      <c r="P489" s="227">
        <f>O489*H489</f>
        <v>0</v>
      </c>
      <c r="Q489" s="227">
        <v>0.0049</v>
      </c>
      <c r="R489" s="227">
        <f>Q489*H489</f>
        <v>0.031458</v>
      </c>
      <c r="S489" s="227">
        <v>0</v>
      </c>
      <c r="T489" s="228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29" t="s">
        <v>342</v>
      </c>
      <c r="AT489" s="229" t="s">
        <v>199</v>
      </c>
      <c r="AU489" s="229" t="s">
        <v>81</v>
      </c>
      <c r="AY489" s="17" t="s">
        <v>143</v>
      </c>
      <c r="BE489" s="230">
        <f>IF(N489="základní",J489,0)</f>
        <v>0</v>
      </c>
      <c r="BF489" s="230">
        <f>IF(N489="snížená",J489,0)</f>
        <v>0</v>
      </c>
      <c r="BG489" s="230">
        <f>IF(N489="zákl. přenesená",J489,0)</f>
        <v>0</v>
      </c>
      <c r="BH489" s="230">
        <f>IF(N489="sníž. přenesená",J489,0)</f>
        <v>0</v>
      </c>
      <c r="BI489" s="230">
        <f>IF(N489="nulová",J489,0)</f>
        <v>0</v>
      </c>
      <c r="BJ489" s="17" t="s">
        <v>79</v>
      </c>
      <c r="BK489" s="230">
        <f>ROUND(I489*H489,2)</f>
        <v>0</v>
      </c>
      <c r="BL489" s="17" t="s">
        <v>239</v>
      </c>
      <c r="BM489" s="229" t="s">
        <v>813</v>
      </c>
    </row>
    <row r="490" spans="1:47" s="2" customFormat="1" ht="12">
      <c r="A490" s="38"/>
      <c r="B490" s="39"/>
      <c r="C490" s="40"/>
      <c r="D490" s="231" t="s">
        <v>152</v>
      </c>
      <c r="E490" s="40"/>
      <c r="F490" s="232" t="s">
        <v>814</v>
      </c>
      <c r="G490" s="40"/>
      <c r="H490" s="40"/>
      <c r="I490" s="136"/>
      <c r="J490" s="40"/>
      <c r="K490" s="40"/>
      <c r="L490" s="44"/>
      <c r="M490" s="233"/>
      <c r="N490" s="234"/>
      <c r="O490" s="84"/>
      <c r="P490" s="84"/>
      <c r="Q490" s="84"/>
      <c r="R490" s="84"/>
      <c r="S490" s="84"/>
      <c r="T490" s="85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T490" s="17" t="s">
        <v>152</v>
      </c>
      <c r="AU490" s="17" t="s">
        <v>81</v>
      </c>
    </row>
    <row r="491" spans="1:51" s="13" customFormat="1" ht="12">
      <c r="A491" s="13"/>
      <c r="B491" s="235"/>
      <c r="C491" s="236"/>
      <c r="D491" s="231" t="s">
        <v>154</v>
      </c>
      <c r="E491" s="237" t="s">
        <v>19</v>
      </c>
      <c r="F491" s="238" t="s">
        <v>815</v>
      </c>
      <c r="G491" s="236"/>
      <c r="H491" s="239">
        <v>6.42</v>
      </c>
      <c r="I491" s="240"/>
      <c r="J491" s="236"/>
      <c r="K491" s="236"/>
      <c r="L491" s="241"/>
      <c r="M491" s="242"/>
      <c r="N491" s="243"/>
      <c r="O491" s="243"/>
      <c r="P491" s="243"/>
      <c r="Q491" s="243"/>
      <c r="R491" s="243"/>
      <c r="S491" s="243"/>
      <c r="T491" s="24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5" t="s">
        <v>154</v>
      </c>
      <c r="AU491" s="245" t="s">
        <v>81</v>
      </c>
      <c r="AV491" s="13" t="s">
        <v>81</v>
      </c>
      <c r="AW491" s="13" t="s">
        <v>33</v>
      </c>
      <c r="AX491" s="13" t="s">
        <v>79</v>
      </c>
      <c r="AY491" s="245" t="s">
        <v>143</v>
      </c>
    </row>
    <row r="492" spans="1:65" s="2" customFormat="1" ht="16.5" customHeight="1">
      <c r="A492" s="38"/>
      <c r="B492" s="39"/>
      <c r="C492" s="218" t="s">
        <v>816</v>
      </c>
      <c r="D492" s="218" t="s">
        <v>145</v>
      </c>
      <c r="E492" s="219" t="s">
        <v>817</v>
      </c>
      <c r="F492" s="220" t="s">
        <v>818</v>
      </c>
      <c r="G492" s="221" t="s">
        <v>190</v>
      </c>
      <c r="H492" s="222">
        <v>0.037</v>
      </c>
      <c r="I492" s="223"/>
      <c r="J492" s="224">
        <f>ROUND(I492*H492,2)</f>
        <v>0</v>
      </c>
      <c r="K492" s="220" t="s">
        <v>149</v>
      </c>
      <c r="L492" s="44"/>
      <c r="M492" s="225" t="s">
        <v>19</v>
      </c>
      <c r="N492" s="226" t="s">
        <v>42</v>
      </c>
      <c r="O492" s="84"/>
      <c r="P492" s="227">
        <f>O492*H492</f>
        <v>0</v>
      </c>
      <c r="Q492" s="227">
        <v>0</v>
      </c>
      <c r="R492" s="227">
        <f>Q492*H492</f>
        <v>0</v>
      </c>
      <c r="S492" s="227">
        <v>0</v>
      </c>
      <c r="T492" s="228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29" t="s">
        <v>239</v>
      </c>
      <c r="AT492" s="229" t="s">
        <v>145</v>
      </c>
      <c r="AU492" s="229" t="s">
        <v>81</v>
      </c>
      <c r="AY492" s="17" t="s">
        <v>143</v>
      </c>
      <c r="BE492" s="230">
        <f>IF(N492="základní",J492,0)</f>
        <v>0</v>
      </c>
      <c r="BF492" s="230">
        <f>IF(N492="snížená",J492,0)</f>
        <v>0</v>
      </c>
      <c r="BG492" s="230">
        <f>IF(N492="zákl. přenesená",J492,0)</f>
        <v>0</v>
      </c>
      <c r="BH492" s="230">
        <f>IF(N492="sníž. přenesená",J492,0)</f>
        <v>0</v>
      </c>
      <c r="BI492" s="230">
        <f>IF(N492="nulová",J492,0)</f>
        <v>0</v>
      </c>
      <c r="BJ492" s="17" t="s">
        <v>79</v>
      </c>
      <c r="BK492" s="230">
        <f>ROUND(I492*H492,2)</f>
        <v>0</v>
      </c>
      <c r="BL492" s="17" t="s">
        <v>239</v>
      </c>
      <c r="BM492" s="229" t="s">
        <v>819</v>
      </c>
    </row>
    <row r="493" spans="1:47" s="2" customFormat="1" ht="12">
      <c r="A493" s="38"/>
      <c r="B493" s="39"/>
      <c r="C493" s="40"/>
      <c r="D493" s="231" t="s">
        <v>152</v>
      </c>
      <c r="E493" s="40"/>
      <c r="F493" s="232" t="s">
        <v>820</v>
      </c>
      <c r="G493" s="40"/>
      <c r="H493" s="40"/>
      <c r="I493" s="136"/>
      <c r="J493" s="40"/>
      <c r="K493" s="40"/>
      <c r="L493" s="44"/>
      <c r="M493" s="233"/>
      <c r="N493" s="234"/>
      <c r="O493" s="84"/>
      <c r="P493" s="84"/>
      <c r="Q493" s="84"/>
      <c r="R493" s="84"/>
      <c r="S493" s="84"/>
      <c r="T493" s="85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T493" s="17" t="s">
        <v>152</v>
      </c>
      <c r="AU493" s="17" t="s">
        <v>81</v>
      </c>
    </row>
    <row r="494" spans="1:63" s="12" customFormat="1" ht="22.8" customHeight="1">
      <c r="A494" s="12"/>
      <c r="B494" s="202"/>
      <c r="C494" s="203"/>
      <c r="D494" s="204" t="s">
        <v>70</v>
      </c>
      <c r="E494" s="216" t="s">
        <v>821</v>
      </c>
      <c r="F494" s="216" t="s">
        <v>822</v>
      </c>
      <c r="G494" s="203"/>
      <c r="H494" s="203"/>
      <c r="I494" s="206"/>
      <c r="J494" s="217">
        <f>BK494</f>
        <v>0</v>
      </c>
      <c r="K494" s="203"/>
      <c r="L494" s="208"/>
      <c r="M494" s="209"/>
      <c r="N494" s="210"/>
      <c r="O494" s="210"/>
      <c r="P494" s="211">
        <f>SUM(P495:P514)</f>
        <v>0</v>
      </c>
      <c r="Q494" s="210"/>
      <c r="R494" s="211">
        <f>SUM(R495:R514)</f>
        <v>0.21854766</v>
      </c>
      <c r="S494" s="210"/>
      <c r="T494" s="212">
        <f>SUM(T495:T514)</f>
        <v>0.1326</v>
      </c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213" t="s">
        <v>81</v>
      </c>
      <c r="AT494" s="214" t="s">
        <v>70</v>
      </c>
      <c r="AU494" s="214" t="s">
        <v>79</v>
      </c>
      <c r="AY494" s="213" t="s">
        <v>143</v>
      </c>
      <c r="BK494" s="215">
        <f>SUM(BK495:BK514)</f>
        <v>0</v>
      </c>
    </row>
    <row r="495" spans="1:65" s="2" customFormat="1" ht="16.5" customHeight="1">
      <c r="A495" s="38"/>
      <c r="B495" s="39"/>
      <c r="C495" s="218" t="s">
        <v>823</v>
      </c>
      <c r="D495" s="218" t="s">
        <v>145</v>
      </c>
      <c r="E495" s="219" t="s">
        <v>824</v>
      </c>
      <c r="F495" s="220" t="s">
        <v>825</v>
      </c>
      <c r="G495" s="221" t="s">
        <v>148</v>
      </c>
      <c r="H495" s="222">
        <v>13.26</v>
      </c>
      <c r="I495" s="223"/>
      <c r="J495" s="224">
        <f>ROUND(I495*H495,2)</f>
        <v>0</v>
      </c>
      <c r="K495" s="220" t="s">
        <v>149</v>
      </c>
      <c r="L495" s="44"/>
      <c r="M495" s="225" t="s">
        <v>19</v>
      </c>
      <c r="N495" s="226" t="s">
        <v>42</v>
      </c>
      <c r="O495" s="84"/>
      <c r="P495" s="227">
        <f>O495*H495</f>
        <v>0</v>
      </c>
      <c r="Q495" s="227">
        <v>0</v>
      </c>
      <c r="R495" s="227">
        <f>Q495*H495</f>
        <v>0</v>
      </c>
      <c r="S495" s="227">
        <v>0.01</v>
      </c>
      <c r="T495" s="228">
        <f>S495*H495</f>
        <v>0.1326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29" t="s">
        <v>239</v>
      </c>
      <c r="AT495" s="229" t="s">
        <v>145</v>
      </c>
      <c r="AU495" s="229" t="s">
        <v>81</v>
      </c>
      <c r="AY495" s="17" t="s">
        <v>143</v>
      </c>
      <c r="BE495" s="230">
        <f>IF(N495="základní",J495,0)</f>
        <v>0</v>
      </c>
      <c r="BF495" s="230">
        <f>IF(N495="snížená",J495,0)</f>
        <v>0</v>
      </c>
      <c r="BG495" s="230">
        <f>IF(N495="zákl. přenesená",J495,0)</f>
        <v>0</v>
      </c>
      <c r="BH495" s="230">
        <f>IF(N495="sníž. přenesená",J495,0)</f>
        <v>0</v>
      </c>
      <c r="BI495" s="230">
        <f>IF(N495="nulová",J495,0)</f>
        <v>0</v>
      </c>
      <c r="BJ495" s="17" t="s">
        <v>79</v>
      </c>
      <c r="BK495" s="230">
        <f>ROUND(I495*H495,2)</f>
        <v>0</v>
      </c>
      <c r="BL495" s="17" t="s">
        <v>239</v>
      </c>
      <c r="BM495" s="229" t="s">
        <v>826</v>
      </c>
    </row>
    <row r="496" spans="1:47" s="2" customFormat="1" ht="12">
      <c r="A496" s="38"/>
      <c r="B496" s="39"/>
      <c r="C496" s="40"/>
      <c r="D496" s="231" t="s">
        <v>152</v>
      </c>
      <c r="E496" s="40"/>
      <c r="F496" s="232" t="s">
        <v>827</v>
      </c>
      <c r="G496" s="40"/>
      <c r="H496" s="40"/>
      <c r="I496" s="136"/>
      <c r="J496" s="40"/>
      <c r="K496" s="40"/>
      <c r="L496" s="44"/>
      <c r="M496" s="233"/>
      <c r="N496" s="234"/>
      <c r="O496" s="84"/>
      <c r="P496" s="84"/>
      <c r="Q496" s="84"/>
      <c r="R496" s="84"/>
      <c r="S496" s="84"/>
      <c r="T496" s="85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T496" s="17" t="s">
        <v>152</v>
      </c>
      <c r="AU496" s="17" t="s">
        <v>81</v>
      </c>
    </row>
    <row r="497" spans="1:65" s="2" customFormat="1" ht="16.5" customHeight="1">
      <c r="A497" s="38"/>
      <c r="B497" s="39"/>
      <c r="C497" s="218" t="s">
        <v>828</v>
      </c>
      <c r="D497" s="218" t="s">
        <v>145</v>
      </c>
      <c r="E497" s="219" t="s">
        <v>829</v>
      </c>
      <c r="F497" s="220" t="s">
        <v>830</v>
      </c>
      <c r="G497" s="221" t="s">
        <v>148</v>
      </c>
      <c r="H497" s="222">
        <v>26.532</v>
      </c>
      <c r="I497" s="223"/>
      <c r="J497" s="224">
        <f>ROUND(I497*H497,2)</f>
        <v>0</v>
      </c>
      <c r="K497" s="220" t="s">
        <v>149</v>
      </c>
      <c r="L497" s="44"/>
      <c r="M497" s="225" t="s">
        <v>19</v>
      </c>
      <c r="N497" s="226" t="s">
        <v>42</v>
      </c>
      <c r="O497" s="84"/>
      <c r="P497" s="227">
        <f>O497*H497</f>
        <v>0</v>
      </c>
      <c r="Q497" s="227">
        <v>0.00088</v>
      </c>
      <c r="R497" s="227">
        <f>Q497*H497</f>
        <v>0.02334816</v>
      </c>
      <c r="S497" s="227">
        <v>0</v>
      </c>
      <c r="T497" s="228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29" t="s">
        <v>239</v>
      </c>
      <c r="AT497" s="229" t="s">
        <v>145</v>
      </c>
      <c r="AU497" s="229" t="s">
        <v>81</v>
      </c>
      <c r="AY497" s="17" t="s">
        <v>143</v>
      </c>
      <c r="BE497" s="230">
        <f>IF(N497="základní",J497,0)</f>
        <v>0</v>
      </c>
      <c r="BF497" s="230">
        <f>IF(N497="snížená",J497,0)</f>
        <v>0</v>
      </c>
      <c r="BG497" s="230">
        <f>IF(N497="zákl. přenesená",J497,0)</f>
        <v>0</v>
      </c>
      <c r="BH497" s="230">
        <f>IF(N497="sníž. přenesená",J497,0)</f>
        <v>0</v>
      </c>
      <c r="BI497" s="230">
        <f>IF(N497="nulová",J497,0)</f>
        <v>0</v>
      </c>
      <c r="BJ497" s="17" t="s">
        <v>79</v>
      </c>
      <c r="BK497" s="230">
        <f>ROUND(I497*H497,2)</f>
        <v>0</v>
      </c>
      <c r="BL497" s="17" t="s">
        <v>239</v>
      </c>
      <c r="BM497" s="229" t="s">
        <v>831</v>
      </c>
    </row>
    <row r="498" spans="1:47" s="2" customFormat="1" ht="12">
      <c r="A498" s="38"/>
      <c r="B498" s="39"/>
      <c r="C498" s="40"/>
      <c r="D498" s="231" t="s">
        <v>152</v>
      </c>
      <c r="E498" s="40"/>
      <c r="F498" s="232" t="s">
        <v>832</v>
      </c>
      <c r="G498" s="40"/>
      <c r="H498" s="40"/>
      <c r="I498" s="136"/>
      <c r="J498" s="40"/>
      <c r="K498" s="40"/>
      <c r="L498" s="44"/>
      <c r="M498" s="233"/>
      <c r="N498" s="234"/>
      <c r="O498" s="84"/>
      <c r="P498" s="84"/>
      <c r="Q498" s="84"/>
      <c r="R498" s="84"/>
      <c r="S498" s="84"/>
      <c r="T498" s="85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T498" s="17" t="s">
        <v>152</v>
      </c>
      <c r="AU498" s="17" t="s">
        <v>81</v>
      </c>
    </row>
    <row r="499" spans="1:51" s="13" customFormat="1" ht="12">
      <c r="A499" s="13"/>
      <c r="B499" s="235"/>
      <c r="C499" s="236"/>
      <c r="D499" s="231" t="s">
        <v>154</v>
      </c>
      <c r="E499" s="237" t="s">
        <v>19</v>
      </c>
      <c r="F499" s="238" t="s">
        <v>833</v>
      </c>
      <c r="G499" s="236"/>
      <c r="H499" s="239">
        <v>26.532</v>
      </c>
      <c r="I499" s="240"/>
      <c r="J499" s="236"/>
      <c r="K499" s="236"/>
      <c r="L499" s="241"/>
      <c r="M499" s="242"/>
      <c r="N499" s="243"/>
      <c r="O499" s="243"/>
      <c r="P499" s="243"/>
      <c r="Q499" s="243"/>
      <c r="R499" s="243"/>
      <c r="S499" s="243"/>
      <c r="T499" s="24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5" t="s">
        <v>154</v>
      </c>
      <c r="AU499" s="245" t="s">
        <v>81</v>
      </c>
      <c r="AV499" s="13" t="s">
        <v>81</v>
      </c>
      <c r="AW499" s="13" t="s">
        <v>33</v>
      </c>
      <c r="AX499" s="13" t="s">
        <v>79</v>
      </c>
      <c r="AY499" s="245" t="s">
        <v>143</v>
      </c>
    </row>
    <row r="500" spans="1:65" s="2" customFormat="1" ht="16.5" customHeight="1">
      <c r="A500" s="38"/>
      <c r="B500" s="39"/>
      <c r="C500" s="246" t="s">
        <v>834</v>
      </c>
      <c r="D500" s="246" t="s">
        <v>199</v>
      </c>
      <c r="E500" s="247" t="s">
        <v>835</v>
      </c>
      <c r="F500" s="248" t="s">
        <v>836</v>
      </c>
      <c r="G500" s="249" t="s">
        <v>148</v>
      </c>
      <c r="H500" s="250">
        <v>15.256</v>
      </c>
      <c r="I500" s="251"/>
      <c r="J500" s="252">
        <f>ROUND(I500*H500,2)</f>
        <v>0</v>
      </c>
      <c r="K500" s="248" t="s">
        <v>149</v>
      </c>
      <c r="L500" s="253"/>
      <c r="M500" s="254" t="s">
        <v>19</v>
      </c>
      <c r="N500" s="255" t="s">
        <v>42</v>
      </c>
      <c r="O500" s="84"/>
      <c r="P500" s="227">
        <f>O500*H500</f>
        <v>0</v>
      </c>
      <c r="Q500" s="227">
        <v>0.0069</v>
      </c>
      <c r="R500" s="227">
        <f>Q500*H500</f>
        <v>0.1052664</v>
      </c>
      <c r="S500" s="227">
        <v>0</v>
      </c>
      <c r="T500" s="228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229" t="s">
        <v>342</v>
      </c>
      <c r="AT500" s="229" t="s">
        <v>199</v>
      </c>
      <c r="AU500" s="229" t="s">
        <v>81</v>
      </c>
      <c r="AY500" s="17" t="s">
        <v>143</v>
      </c>
      <c r="BE500" s="230">
        <f>IF(N500="základní",J500,0)</f>
        <v>0</v>
      </c>
      <c r="BF500" s="230">
        <f>IF(N500="snížená",J500,0)</f>
        <v>0</v>
      </c>
      <c r="BG500" s="230">
        <f>IF(N500="zákl. přenesená",J500,0)</f>
        <v>0</v>
      </c>
      <c r="BH500" s="230">
        <f>IF(N500="sníž. přenesená",J500,0)</f>
        <v>0</v>
      </c>
      <c r="BI500" s="230">
        <f>IF(N500="nulová",J500,0)</f>
        <v>0</v>
      </c>
      <c r="BJ500" s="17" t="s">
        <v>79</v>
      </c>
      <c r="BK500" s="230">
        <f>ROUND(I500*H500,2)</f>
        <v>0</v>
      </c>
      <c r="BL500" s="17" t="s">
        <v>239</v>
      </c>
      <c r="BM500" s="229" t="s">
        <v>837</v>
      </c>
    </row>
    <row r="501" spans="1:47" s="2" customFormat="1" ht="12">
      <c r="A501" s="38"/>
      <c r="B501" s="39"/>
      <c r="C501" s="40"/>
      <c r="D501" s="231" t="s">
        <v>152</v>
      </c>
      <c r="E501" s="40"/>
      <c r="F501" s="232" t="s">
        <v>838</v>
      </c>
      <c r="G501" s="40"/>
      <c r="H501" s="40"/>
      <c r="I501" s="136"/>
      <c r="J501" s="40"/>
      <c r="K501" s="40"/>
      <c r="L501" s="44"/>
      <c r="M501" s="233"/>
      <c r="N501" s="234"/>
      <c r="O501" s="84"/>
      <c r="P501" s="84"/>
      <c r="Q501" s="84"/>
      <c r="R501" s="84"/>
      <c r="S501" s="84"/>
      <c r="T501" s="85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T501" s="17" t="s">
        <v>152</v>
      </c>
      <c r="AU501" s="17" t="s">
        <v>81</v>
      </c>
    </row>
    <row r="502" spans="1:51" s="13" customFormat="1" ht="12">
      <c r="A502" s="13"/>
      <c r="B502" s="235"/>
      <c r="C502" s="236"/>
      <c r="D502" s="231" t="s">
        <v>154</v>
      </c>
      <c r="E502" s="237" t="s">
        <v>19</v>
      </c>
      <c r="F502" s="238" t="s">
        <v>839</v>
      </c>
      <c r="G502" s="236"/>
      <c r="H502" s="239">
        <v>15.256</v>
      </c>
      <c r="I502" s="240"/>
      <c r="J502" s="236"/>
      <c r="K502" s="236"/>
      <c r="L502" s="241"/>
      <c r="M502" s="242"/>
      <c r="N502" s="243"/>
      <c r="O502" s="243"/>
      <c r="P502" s="243"/>
      <c r="Q502" s="243"/>
      <c r="R502" s="243"/>
      <c r="S502" s="243"/>
      <c r="T502" s="244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5" t="s">
        <v>154</v>
      </c>
      <c r="AU502" s="245" t="s">
        <v>81</v>
      </c>
      <c r="AV502" s="13" t="s">
        <v>81</v>
      </c>
      <c r="AW502" s="13" t="s">
        <v>33</v>
      </c>
      <c r="AX502" s="13" t="s">
        <v>79</v>
      </c>
      <c r="AY502" s="245" t="s">
        <v>143</v>
      </c>
    </row>
    <row r="503" spans="1:65" s="2" customFormat="1" ht="16.5" customHeight="1">
      <c r="A503" s="38"/>
      <c r="B503" s="39"/>
      <c r="C503" s="246" t="s">
        <v>840</v>
      </c>
      <c r="D503" s="246" t="s">
        <v>199</v>
      </c>
      <c r="E503" s="247" t="s">
        <v>811</v>
      </c>
      <c r="F503" s="248" t="s">
        <v>812</v>
      </c>
      <c r="G503" s="249" t="s">
        <v>148</v>
      </c>
      <c r="H503" s="250">
        <v>15.249</v>
      </c>
      <c r="I503" s="251"/>
      <c r="J503" s="252">
        <f>ROUND(I503*H503,2)</f>
        <v>0</v>
      </c>
      <c r="K503" s="248" t="s">
        <v>149</v>
      </c>
      <c r="L503" s="253"/>
      <c r="M503" s="254" t="s">
        <v>19</v>
      </c>
      <c r="N503" s="255" t="s">
        <v>42</v>
      </c>
      <c r="O503" s="84"/>
      <c r="P503" s="227">
        <f>O503*H503</f>
        <v>0</v>
      </c>
      <c r="Q503" s="227">
        <v>0.0049</v>
      </c>
      <c r="R503" s="227">
        <f>Q503*H503</f>
        <v>0.0747201</v>
      </c>
      <c r="S503" s="227">
        <v>0</v>
      </c>
      <c r="T503" s="228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29" t="s">
        <v>342</v>
      </c>
      <c r="AT503" s="229" t="s">
        <v>199</v>
      </c>
      <c r="AU503" s="229" t="s">
        <v>81</v>
      </c>
      <c r="AY503" s="17" t="s">
        <v>143</v>
      </c>
      <c r="BE503" s="230">
        <f>IF(N503="základní",J503,0)</f>
        <v>0</v>
      </c>
      <c r="BF503" s="230">
        <f>IF(N503="snížená",J503,0)</f>
        <v>0</v>
      </c>
      <c r="BG503" s="230">
        <f>IF(N503="zákl. přenesená",J503,0)</f>
        <v>0</v>
      </c>
      <c r="BH503" s="230">
        <f>IF(N503="sníž. přenesená",J503,0)</f>
        <v>0</v>
      </c>
      <c r="BI503" s="230">
        <f>IF(N503="nulová",J503,0)</f>
        <v>0</v>
      </c>
      <c r="BJ503" s="17" t="s">
        <v>79</v>
      </c>
      <c r="BK503" s="230">
        <f>ROUND(I503*H503,2)</f>
        <v>0</v>
      </c>
      <c r="BL503" s="17" t="s">
        <v>239</v>
      </c>
      <c r="BM503" s="229" t="s">
        <v>841</v>
      </c>
    </row>
    <row r="504" spans="1:47" s="2" customFormat="1" ht="12">
      <c r="A504" s="38"/>
      <c r="B504" s="39"/>
      <c r="C504" s="40"/>
      <c r="D504" s="231" t="s">
        <v>152</v>
      </c>
      <c r="E504" s="40"/>
      <c r="F504" s="232" t="s">
        <v>814</v>
      </c>
      <c r="G504" s="40"/>
      <c r="H504" s="40"/>
      <c r="I504" s="136"/>
      <c r="J504" s="40"/>
      <c r="K504" s="40"/>
      <c r="L504" s="44"/>
      <c r="M504" s="233"/>
      <c r="N504" s="234"/>
      <c r="O504" s="84"/>
      <c r="P504" s="84"/>
      <c r="Q504" s="84"/>
      <c r="R504" s="84"/>
      <c r="S504" s="84"/>
      <c r="T504" s="85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T504" s="17" t="s">
        <v>152</v>
      </c>
      <c r="AU504" s="17" t="s">
        <v>81</v>
      </c>
    </row>
    <row r="505" spans="1:51" s="13" customFormat="1" ht="12">
      <c r="A505" s="13"/>
      <c r="B505" s="235"/>
      <c r="C505" s="236"/>
      <c r="D505" s="231" t="s">
        <v>154</v>
      </c>
      <c r="E505" s="237" t="s">
        <v>19</v>
      </c>
      <c r="F505" s="238" t="s">
        <v>842</v>
      </c>
      <c r="G505" s="236"/>
      <c r="H505" s="239">
        <v>13.26</v>
      </c>
      <c r="I505" s="240"/>
      <c r="J505" s="236"/>
      <c r="K505" s="236"/>
      <c r="L505" s="241"/>
      <c r="M505" s="242"/>
      <c r="N505" s="243"/>
      <c r="O505" s="243"/>
      <c r="P505" s="243"/>
      <c r="Q505" s="243"/>
      <c r="R505" s="243"/>
      <c r="S505" s="243"/>
      <c r="T505" s="24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5" t="s">
        <v>154</v>
      </c>
      <c r="AU505" s="245" t="s">
        <v>81</v>
      </c>
      <c r="AV505" s="13" t="s">
        <v>81</v>
      </c>
      <c r="AW505" s="13" t="s">
        <v>33</v>
      </c>
      <c r="AX505" s="13" t="s">
        <v>71</v>
      </c>
      <c r="AY505" s="245" t="s">
        <v>143</v>
      </c>
    </row>
    <row r="506" spans="1:51" s="13" customFormat="1" ht="12">
      <c r="A506" s="13"/>
      <c r="B506" s="235"/>
      <c r="C506" s="236"/>
      <c r="D506" s="231" t="s">
        <v>154</v>
      </c>
      <c r="E506" s="237" t="s">
        <v>19</v>
      </c>
      <c r="F506" s="238" t="s">
        <v>843</v>
      </c>
      <c r="G506" s="236"/>
      <c r="H506" s="239">
        <v>15.249</v>
      </c>
      <c r="I506" s="240"/>
      <c r="J506" s="236"/>
      <c r="K506" s="236"/>
      <c r="L506" s="241"/>
      <c r="M506" s="242"/>
      <c r="N506" s="243"/>
      <c r="O506" s="243"/>
      <c r="P506" s="243"/>
      <c r="Q506" s="243"/>
      <c r="R506" s="243"/>
      <c r="S506" s="243"/>
      <c r="T506" s="24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5" t="s">
        <v>154</v>
      </c>
      <c r="AU506" s="245" t="s">
        <v>81</v>
      </c>
      <c r="AV506" s="13" t="s">
        <v>81</v>
      </c>
      <c r="AW506" s="13" t="s">
        <v>33</v>
      </c>
      <c r="AX506" s="13" t="s">
        <v>79</v>
      </c>
      <c r="AY506" s="245" t="s">
        <v>143</v>
      </c>
    </row>
    <row r="507" spans="1:65" s="2" customFormat="1" ht="16.5" customHeight="1">
      <c r="A507" s="38"/>
      <c r="B507" s="39"/>
      <c r="C507" s="218" t="s">
        <v>844</v>
      </c>
      <c r="D507" s="218" t="s">
        <v>145</v>
      </c>
      <c r="E507" s="219" t="s">
        <v>845</v>
      </c>
      <c r="F507" s="220" t="s">
        <v>846</v>
      </c>
      <c r="G507" s="221" t="s">
        <v>148</v>
      </c>
      <c r="H507" s="222">
        <v>1.65</v>
      </c>
      <c r="I507" s="223"/>
      <c r="J507" s="224">
        <f>ROUND(I507*H507,2)</f>
        <v>0</v>
      </c>
      <c r="K507" s="220" t="s">
        <v>149</v>
      </c>
      <c r="L507" s="44"/>
      <c r="M507" s="225" t="s">
        <v>19</v>
      </c>
      <c r="N507" s="226" t="s">
        <v>42</v>
      </c>
      <c r="O507" s="84"/>
      <c r="P507" s="227">
        <f>O507*H507</f>
        <v>0</v>
      </c>
      <c r="Q507" s="227">
        <v>0.00094</v>
      </c>
      <c r="R507" s="227">
        <f>Q507*H507</f>
        <v>0.0015509999999999999</v>
      </c>
      <c r="S507" s="227">
        <v>0</v>
      </c>
      <c r="T507" s="228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29" t="s">
        <v>239</v>
      </c>
      <c r="AT507" s="229" t="s">
        <v>145</v>
      </c>
      <c r="AU507" s="229" t="s">
        <v>81</v>
      </c>
      <c r="AY507" s="17" t="s">
        <v>143</v>
      </c>
      <c r="BE507" s="230">
        <f>IF(N507="základní",J507,0)</f>
        <v>0</v>
      </c>
      <c r="BF507" s="230">
        <f>IF(N507="snížená",J507,0)</f>
        <v>0</v>
      </c>
      <c r="BG507" s="230">
        <f>IF(N507="zákl. přenesená",J507,0)</f>
        <v>0</v>
      </c>
      <c r="BH507" s="230">
        <f>IF(N507="sníž. přenesená",J507,0)</f>
        <v>0</v>
      </c>
      <c r="BI507" s="230">
        <f>IF(N507="nulová",J507,0)</f>
        <v>0</v>
      </c>
      <c r="BJ507" s="17" t="s">
        <v>79</v>
      </c>
      <c r="BK507" s="230">
        <f>ROUND(I507*H507,2)</f>
        <v>0</v>
      </c>
      <c r="BL507" s="17" t="s">
        <v>239</v>
      </c>
      <c r="BM507" s="229" t="s">
        <v>847</v>
      </c>
    </row>
    <row r="508" spans="1:47" s="2" customFormat="1" ht="12">
      <c r="A508" s="38"/>
      <c r="B508" s="39"/>
      <c r="C508" s="40"/>
      <c r="D508" s="231" t="s">
        <v>152</v>
      </c>
      <c r="E508" s="40"/>
      <c r="F508" s="232" t="s">
        <v>848</v>
      </c>
      <c r="G508" s="40"/>
      <c r="H508" s="40"/>
      <c r="I508" s="136"/>
      <c r="J508" s="40"/>
      <c r="K508" s="40"/>
      <c r="L508" s="44"/>
      <c r="M508" s="233"/>
      <c r="N508" s="234"/>
      <c r="O508" s="84"/>
      <c r="P508" s="84"/>
      <c r="Q508" s="84"/>
      <c r="R508" s="84"/>
      <c r="S508" s="84"/>
      <c r="T508" s="85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T508" s="17" t="s">
        <v>152</v>
      </c>
      <c r="AU508" s="17" t="s">
        <v>81</v>
      </c>
    </row>
    <row r="509" spans="1:51" s="13" customFormat="1" ht="12">
      <c r="A509" s="13"/>
      <c r="B509" s="235"/>
      <c r="C509" s="236"/>
      <c r="D509" s="231" t="s">
        <v>154</v>
      </c>
      <c r="E509" s="237" t="s">
        <v>19</v>
      </c>
      <c r="F509" s="238" t="s">
        <v>849</v>
      </c>
      <c r="G509" s="236"/>
      <c r="H509" s="239">
        <v>1.65</v>
      </c>
      <c r="I509" s="240"/>
      <c r="J509" s="236"/>
      <c r="K509" s="236"/>
      <c r="L509" s="241"/>
      <c r="M509" s="242"/>
      <c r="N509" s="243"/>
      <c r="O509" s="243"/>
      <c r="P509" s="243"/>
      <c r="Q509" s="243"/>
      <c r="R509" s="243"/>
      <c r="S509" s="243"/>
      <c r="T509" s="24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5" t="s">
        <v>154</v>
      </c>
      <c r="AU509" s="245" t="s">
        <v>81</v>
      </c>
      <c r="AV509" s="13" t="s">
        <v>81</v>
      </c>
      <c r="AW509" s="13" t="s">
        <v>33</v>
      </c>
      <c r="AX509" s="13" t="s">
        <v>79</v>
      </c>
      <c r="AY509" s="245" t="s">
        <v>143</v>
      </c>
    </row>
    <row r="510" spans="1:65" s="2" customFormat="1" ht="16.5" customHeight="1">
      <c r="A510" s="38"/>
      <c r="B510" s="39"/>
      <c r="C510" s="246" t="s">
        <v>850</v>
      </c>
      <c r="D510" s="246" t="s">
        <v>199</v>
      </c>
      <c r="E510" s="247" t="s">
        <v>835</v>
      </c>
      <c r="F510" s="248" t="s">
        <v>836</v>
      </c>
      <c r="G510" s="249" t="s">
        <v>148</v>
      </c>
      <c r="H510" s="250">
        <v>1.98</v>
      </c>
      <c r="I510" s="251"/>
      <c r="J510" s="252">
        <f>ROUND(I510*H510,2)</f>
        <v>0</v>
      </c>
      <c r="K510" s="248" t="s">
        <v>149</v>
      </c>
      <c r="L510" s="253"/>
      <c r="M510" s="254" t="s">
        <v>19</v>
      </c>
      <c r="N510" s="255" t="s">
        <v>42</v>
      </c>
      <c r="O510" s="84"/>
      <c r="P510" s="227">
        <f>O510*H510</f>
        <v>0</v>
      </c>
      <c r="Q510" s="227">
        <v>0.0069</v>
      </c>
      <c r="R510" s="227">
        <f>Q510*H510</f>
        <v>0.013661999999999999</v>
      </c>
      <c r="S510" s="227">
        <v>0</v>
      </c>
      <c r="T510" s="228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29" t="s">
        <v>342</v>
      </c>
      <c r="AT510" s="229" t="s">
        <v>199</v>
      </c>
      <c r="AU510" s="229" t="s">
        <v>81</v>
      </c>
      <c r="AY510" s="17" t="s">
        <v>143</v>
      </c>
      <c r="BE510" s="230">
        <f>IF(N510="základní",J510,0)</f>
        <v>0</v>
      </c>
      <c r="BF510" s="230">
        <f>IF(N510="snížená",J510,0)</f>
        <v>0</v>
      </c>
      <c r="BG510" s="230">
        <f>IF(N510="zákl. přenesená",J510,0)</f>
        <v>0</v>
      </c>
      <c r="BH510" s="230">
        <f>IF(N510="sníž. přenesená",J510,0)</f>
        <v>0</v>
      </c>
      <c r="BI510" s="230">
        <f>IF(N510="nulová",J510,0)</f>
        <v>0</v>
      </c>
      <c r="BJ510" s="17" t="s">
        <v>79</v>
      </c>
      <c r="BK510" s="230">
        <f>ROUND(I510*H510,2)</f>
        <v>0</v>
      </c>
      <c r="BL510" s="17" t="s">
        <v>239</v>
      </c>
      <c r="BM510" s="229" t="s">
        <v>851</v>
      </c>
    </row>
    <row r="511" spans="1:47" s="2" customFormat="1" ht="12">
      <c r="A511" s="38"/>
      <c r="B511" s="39"/>
      <c r="C511" s="40"/>
      <c r="D511" s="231" t="s">
        <v>152</v>
      </c>
      <c r="E511" s="40"/>
      <c r="F511" s="232" t="s">
        <v>838</v>
      </c>
      <c r="G511" s="40"/>
      <c r="H511" s="40"/>
      <c r="I511" s="136"/>
      <c r="J511" s="40"/>
      <c r="K511" s="40"/>
      <c r="L511" s="44"/>
      <c r="M511" s="233"/>
      <c r="N511" s="234"/>
      <c r="O511" s="84"/>
      <c r="P511" s="84"/>
      <c r="Q511" s="84"/>
      <c r="R511" s="84"/>
      <c r="S511" s="84"/>
      <c r="T511" s="85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T511" s="17" t="s">
        <v>152</v>
      </c>
      <c r="AU511" s="17" t="s">
        <v>81</v>
      </c>
    </row>
    <row r="512" spans="1:51" s="13" customFormat="1" ht="12">
      <c r="A512" s="13"/>
      <c r="B512" s="235"/>
      <c r="C512" s="236"/>
      <c r="D512" s="231" t="s">
        <v>154</v>
      </c>
      <c r="E512" s="237" t="s">
        <v>19</v>
      </c>
      <c r="F512" s="238" t="s">
        <v>852</v>
      </c>
      <c r="G512" s="236"/>
      <c r="H512" s="239">
        <v>1.98</v>
      </c>
      <c r="I512" s="240"/>
      <c r="J512" s="236"/>
      <c r="K512" s="236"/>
      <c r="L512" s="241"/>
      <c r="M512" s="242"/>
      <c r="N512" s="243"/>
      <c r="O512" s="243"/>
      <c r="P512" s="243"/>
      <c r="Q512" s="243"/>
      <c r="R512" s="243"/>
      <c r="S512" s="243"/>
      <c r="T512" s="244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5" t="s">
        <v>154</v>
      </c>
      <c r="AU512" s="245" t="s">
        <v>81</v>
      </c>
      <c r="AV512" s="13" t="s">
        <v>81</v>
      </c>
      <c r="AW512" s="13" t="s">
        <v>33</v>
      </c>
      <c r="AX512" s="13" t="s">
        <v>79</v>
      </c>
      <c r="AY512" s="245" t="s">
        <v>143</v>
      </c>
    </row>
    <row r="513" spans="1:65" s="2" customFormat="1" ht="16.5" customHeight="1">
      <c r="A513" s="38"/>
      <c r="B513" s="39"/>
      <c r="C513" s="218" t="s">
        <v>853</v>
      </c>
      <c r="D513" s="218" t="s">
        <v>145</v>
      </c>
      <c r="E513" s="219" t="s">
        <v>854</v>
      </c>
      <c r="F513" s="220" t="s">
        <v>855</v>
      </c>
      <c r="G513" s="221" t="s">
        <v>190</v>
      </c>
      <c r="H513" s="222">
        <v>0.219</v>
      </c>
      <c r="I513" s="223"/>
      <c r="J513" s="224">
        <f>ROUND(I513*H513,2)</f>
        <v>0</v>
      </c>
      <c r="K513" s="220" t="s">
        <v>149</v>
      </c>
      <c r="L513" s="44"/>
      <c r="M513" s="225" t="s">
        <v>19</v>
      </c>
      <c r="N513" s="226" t="s">
        <v>42</v>
      </c>
      <c r="O513" s="84"/>
      <c r="P513" s="227">
        <f>O513*H513</f>
        <v>0</v>
      </c>
      <c r="Q513" s="227">
        <v>0</v>
      </c>
      <c r="R513" s="227">
        <f>Q513*H513</f>
        <v>0</v>
      </c>
      <c r="S513" s="227">
        <v>0</v>
      </c>
      <c r="T513" s="228">
        <f>S513*H513</f>
        <v>0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229" t="s">
        <v>239</v>
      </c>
      <c r="AT513" s="229" t="s">
        <v>145</v>
      </c>
      <c r="AU513" s="229" t="s">
        <v>81</v>
      </c>
      <c r="AY513" s="17" t="s">
        <v>143</v>
      </c>
      <c r="BE513" s="230">
        <f>IF(N513="základní",J513,0)</f>
        <v>0</v>
      </c>
      <c r="BF513" s="230">
        <f>IF(N513="snížená",J513,0)</f>
        <v>0</v>
      </c>
      <c r="BG513" s="230">
        <f>IF(N513="zákl. přenesená",J513,0)</f>
        <v>0</v>
      </c>
      <c r="BH513" s="230">
        <f>IF(N513="sníž. přenesená",J513,0)</f>
        <v>0</v>
      </c>
      <c r="BI513" s="230">
        <f>IF(N513="nulová",J513,0)</f>
        <v>0</v>
      </c>
      <c r="BJ513" s="17" t="s">
        <v>79</v>
      </c>
      <c r="BK513" s="230">
        <f>ROUND(I513*H513,2)</f>
        <v>0</v>
      </c>
      <c r="BL513" s="17" t="s">
        <v>239</v>
      </c>
      <c r="BM513" s="229" t="s">
        <v>856</v>
      </c>
    </row>
    <row r="514" spans="1:47" s="2" customFormat="1" ht="12">
      <c r="A514" s="38"/>
      <c r="B514" s="39"/>
      <c r="C514" s="40"/>
      <c r="D514" s="231" t="s">
        <v>152</v>
      </c>
      <c r="E514" s="40"/>
      <c r="F514" s="232" t="s">
        <v>857</v>
      </c>
      <c r="G514" s="40"/>
      <c r="H514" s="40"/>
      <c r="I514" s="136"/>
      <c r="J514" s="40"/>
      <c r="K514" s="40"/>
      <c r="L514" s="44"/>
      <c r="M514" s="233"/>
      <c r="N514" s="234"/>
      <c r="O514" s="84"/>
      <c r="P514" s="84"/>
      <c r="Q514" s="84"/>
      <c r="R514" s="84"/>
      <c r="S514" s="84"/>
      <c r="T514" s="85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T514" s="17" t="s">
        <v>152</v>
      </c>
      <c r="AU514" s="17" t="s">
        <v>81</v>
      </c>
    </row>
    <row r="515" spans="1:63" s="12" customFormat="1" ht="22.8" customHeight="1">
      <c r="A515" s="12"/>
      <c r="B515" s="202"/>
      <c r="C515" s="203"/>
      <c r="D515" s="204" t="s">
        <v>70</v>
      </c>
      <c r="E515" s="216" t="s">
        <v>858</v>
      </c>
      <c r="F515" s="216" t="s">
        <v>859</v>
      </c>
      <c r="G515" s="203"/>
      <c r="H515" s="203"/>
      <c r="I515" s="206"/>
      <c r="J515" s="217">
        <f>BK515</f>
        <v>0</v>
      </c>
      <c r="K515" s="203"/>
      <c r="L515" s="208"/>
      <c r="M515" s="209"/>
      <c r="N515" s="210"/>
      <c r="O515" s="210"/>
      <c r="P515" s="211">
        <f>SUM(P516:P559)</f>
        <v>0</v>
      </c>
      <c r="Q515" s="210"/>
      <c r="R515" s="211">
        <f>SUM(R516:R559)</f>
        <v>1.0316400000000001</v>
      </c>
      <c r="S515" s="210"/>
      <c r="T515" s="212">
        <f>SUM(T516:T559)</f>
        <v>0</v>
      </c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R515" s="213" t="s">
        <v>81</v>
      </c>
      <c r="AT515" s="214" t="s">
        <v>70</v>
      </c>
      <c r="AU515" s="214" t="s">
        <v>79</v>
      </c>
      <c r="AY515" s="213" t="s">
        <v>143</v>
      </c>
      <c r="BK515" s="215">
        <f>SUM(BK516:BK559)</f>
        <v>0</v>
      </c>
    </row>
    <row r="516" spans="1:65" s="2" customFormat="1" ht="16.5" customHeight="1">
      <c r="A516" s="38"/>
      <c r="B516" s="39"/>
      <c r="C516" s="218" t="s">
        <v>860</v>
      </c>
      <c r="D516" s="218" t="s">
        <v>145</v>
      </c>
      <c r="E516" s="219" t="s">
        <v>861</v>
      </c>
      <c r="F516" s="220" t="s">
        <v>862</v>
      </c>
      <c r="G516" s="221" t="s">
        <v>148</v>
      </c>
      <c r="H516" s="222">
        <v>11.9</v>
      </c>
      <c r="I516" s="223"/>
      <c r="J516" s="224">
        <f>ROUND(I516*H516,2)</f>
        <v>0</v>
      </c>
      <c r="K516" s="220" t="s">
        <v>149</v>
      </c>
      <c r="L516" s="44"/>
      <c r="M516" s="225" t="s">
        <v>19</v>
      </c>
      <c r="N516" s="226" t="s">
        <v>42</v>
      </c>
      <c r="O516" s="84"/>
      <c r="P516" s="227">
        <f>O516*H516</f>
        <v>0</v>
      </c>
      <c r="Q516" s="227">
        <v>0.0003</v>
      </c>
      <c r="R516" s="227">
        <f>Q516*H516</f>
        <v>0.00357</v>
      </c>
      <c r="S516" s="227">
        <v>0</v>
      </c>
      <c r="T516" s="228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29" t="s">
        <v>239</v>
      </c>
      <c r="AT516" s="229" t="s">
        <v>145</v>
      </c>
      <c r="AU516" s="229" t="s">
        <v>81</v>
      </c>
      <c r="AY516" s="17" t="s">
        <v>143</v>
      </c>
      <c r="BE516" s="230">
        <f>IF(N516="základní",J516,0)</f>
        <v>0</v>
      </c>
      <c r="BF516" s="230">
        <f>IF(N516="snížená",J516,0)</f>
        <v>0</v>
      </c>
      <c r="BG516" s="230">
        <f>IF(N516="zákl. přenesená",J516,0)</f>
        <v>0</v>
      </c>
      <c r="BH516" s="230">
        <f>IF(N516="sníž. přenesená",J516,0)</f>
        <v>0</v>
      </c>
      <c r="BI516" s="230">
        <f>IF(N516="nulová",J516,0)</f>
        <v>0</v>
      </c>
      <c r="BJ516" s="17" t="s">
        <v>79</v>
      </c>
      <c r="BK516" s="230">
        <f>ROUND(I516*H516,2)</f>
        <v>0</v>
      </c>
      <c r="BL516" s="17" t="s">
        <v>239</v>
      </c>
      <c r="BM516" s="229" t="s">
        <v>863</v>
      </c>
    </row>
    <row r="517" spans="1:47" s="2" customFormat="1" ht="12">
      <c r="A517" s="38"/>
      <c r="B517" s="39"/>
      <c r="C517" s="40"/>
      <c r="D517" s="231" t="s">
        <v>152</v>
      </c>
      <c r="E517" s="40"/>
      <c r="F517" s="232" t="s">
        <v>864</v>
      </c>
      <c r="G517" s="40"/>
      <c r="H517" s="40"/>
      <c r="I517" s="136"/>
      <c r="J517" s="40"/>
      <c r="K517" s="40"/>
      <c r="L517" s="44"/>
      <c r="M517" s="233"/>
      <c r="N517" s="234"/>
      <c r="O517" s="84"/>
      <c r="P517" s="84"/>
      <c r="Q517" s="84"/>
      <c r="R517" s="84"/>
      <c r="S517" s="84"/>
      <c r="T517" s="85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T517" s="17" t="s">
        <v>152</v>
      </c>
      <c r="AU517" s="17" t="s">
        <v>81</v>
      </c>
    </row>
    <row r="518" spans="1:51" s="13" customFormat="1" ht="12">
      <c r="A518" s="13"/>
      <c r="B518" s="235"/>
      <c r="C518" s="236"/>
      <c r="D518" s="231" t="s">
        <v>154</v>
      </c>
      <c r="E518" s="237" t="s">
        <v>19</v>
      </c>
      <c r="F518" s="238" t="s">
        <v>689</v>
      </c>
      <c r="G518" s="236"/>
      <c r="H518" s="239">
        <v>11.9</v>
      </c>
      <c r="I518" s="240"/>
      <c r="J518" s="236"/>
      <c r="K518" s="236"/>
      <c r="L518" s="241"/>
      <c r="M518" s="242"/>
      <c r="N518" s="243"/>
      <c r="O518" s="243"/>
      <c r="P518" s="243"/>
      <c r="Q518" s="243"/>
      <c r="R518" s="243"/>
      <c r="S518" s="243"/>
      <c r="T518" s="24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5" t="s">
        <v>154</v>
      </c>
      <c r="AU518" s="245" t="s">
        <v>81</v>
      </c>
      <c r="AV518" s="13" t="s">
        <v>81</v>
      </c>
      <c r="AW518" s="13" t="s">
        <v>33</v>
      </c>
      <c r="AX518" s="13" t="s">
        <v>79</v>
      </c>
      <c r="AY518" s="245" t="s">
        <v>143</v>
      </c>
    </row>
    <row r="519" spans="1:65" s="2" customFormat="1" ht="16.5" customHeight="1">
      <c r="A519" s="38"/>
      <c r="B519" s="39"/>
      <c r="C519" s="246" t="s">
        <v>865</v>
      </c>
      <c r="D519" s="246" t="s">
        <v>199</v>
      </c>
      <c r="E519" s="247" t="s">
        <v>866</v>
      </c>
      <c r="F519" s="248" t="s">
        <v>867</v>
      </c>
      <c r="G519" s="249" t="s">
        <v>148</v>
      </c>
      <c r="H519" s="250">
        <v>12.138</v>
      </c>
      <c r="I519" s="251"/>
      <c r="J519" s="252">
        <f>ROUND(I519*H519,2)</f>
        <v>0</v>
      </c>
      <c r="K519" s="248" t="s">
        <v>149</v>
      </c>
      <c r="L519" s="253"/>
      <c r="M519" s="254" t="s">
        <v>19</v>
      </c>
      <c r="N519" s="255" t="s">
        <v>42</v>
      </c>
      <c r="O519" s="84"/>
      <c r="P519" s="227">
        <f>O519*H519</f>
        <v>0</v>
      </c>
      <c r="Q519" s="227">
        <v>0.004</v>
      </c>
      <c r="R519" s="227">
        <f>Q519*H519</f>
        <v>0.048552</v>
      </c>
      <c r="S519" s="227">
        <v>0</v>
      </c>
      <c r="T519" s="228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29" t="s">
        <v>342</v>
      </c>
      <c r="AT519" s="229" t="s">
        <v>199</v>
      </c>
      <c r="AU519" s="229" t="s">
        <v>81</v>
      </c>
      <c r="AY519" s="17" t="s">
        <v>143</v>
      </c>
      <c r="BE519" s="230">
        <f>IF(N519="základní",J519,0)</f>
        <v>0</v>
      </c>
      <c r="BF519" s="230">
        <f>IF(N519="snížená",J519,0)</f>
        <v>0</v>
      </c>
      <c r="BG519" s="230">
        <f>IF(N519="zákl. přenesená",J519,0)</f>
        <v>0</v>
      </c>
      <c r="BH519" s="230">
        <f>IF(N519="sníž. přenesená",J519,0)</f>
        <v>0</v>
      </c>
      <c r="BI519" s="230">
        <f>IF(N519="nulová",J519,0)</f>
        <v>0</v>
      </c>
      <c r="BJ519" s="17" t="s">
        <v>79</v>
      </c>
      <c r="BK519" s="230">
        <f>ROUND(I519*H519,2)</f>
        <v>0</v>
      </c>
      <c r="BL519" s="17" t="s">
        <v>239</v>
      </c>
      <c r="BM519" s="229" t="s">
        <v>868</v>
      </c>
    </row>
    <row r="520" spans="1:47" s="2" customFormat="1" ht="12">
      <c r="A520" s="38"/>
      <c r="B520" s="39"/>
      <c r="C520" s="40"/>
      <c r="D520" s="231" t="s">
        <v>152</v>
      </c>
      <c r="E520" s="40"/>
      <c r="F520" s="232" t="s">
        <v>869</v>
      </c>
      <c r="G520" s="40"/>
      <c r="H520" s="40"/>
      <c r="I520" s="136"/>
      <c r="J520" s="40"/>
      <c r="K520" s="40"/>
      <c r="L520" s="44"/>
      <c r="M520" s="233"/>
      <c r="N520" s="234"/>
      <c r="O520" s="84"/>
      <c r="P520" s="84"/>
      <c r="Q520" s="84"/>
      <c r="R520" s="84"/>
      <c r="S520" s="84"/>
      <c r="T520" s="85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T520" s="17" t="s">
        <v>152</v>
      </c>
      <c r="AU520" s="17" t="s">
        <v>81</v>
      </c>
    </row>
    <row r="521" spans="1:65" s="2" customFormat="1" ht="16.5" customHeight="1">
      <c r="A521" s="38"/>
      <c r="B521" s="39"/>
      <c r="C521" s="218" t="s">
        <v>870</v>
      </c>
      <c r="D521" s="218" t="s">
        <v>145</v>
      </c>
      <c r="E521" s="219" t="s">
        <v>871</v>
      </c>
      <c r="F521" s="220" t="s">
        <v>872</v>
      </c>
      <c r="G521" s="221" t="s">
        <v>148</v>
      </c>
      <c r="H521" s="222">
        <v>0.99</v>
      </c>
      <c r="I521" s="223"/>
      <c r="J521" s="224">
        <f>ROUND(I521*H521,2)</f>
        <v>0</v>
      </c>
      <c r="K521" s="220" t="s">
        <v>149</v>
      </c>
      <c r="L521" s="44"/>
      <c r="M521" s="225" t="s">
        <v>19</v>
      </c>
      <c r="N521" s="226" t="s">
        <v>42</v>
      </c>
      <c r="O521" s="84"/>
      <c r="P521" s="227">
        <f>O521*H521</f>
        <v>0</v>
      </c>
      <c r="Q521" s="227">
        <v>0.006</v>
      </c>
      <c r="R521" s="227">
        <f>Q521*H521</f>
        <v>0.00594</v>
      </c>
      <c r="S521" s="227">
        <v>0</v>
      </c>
      <c r="T521" s="228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29" t="s">
        <v>239</v>
      </c>
      <c r="AT521" s="229" t="s">
        <v>145</v>
      </c>
      <c r="AU521" s="229" t="s">
        <v>81</v>
      </c>
      <c r="AY521" s="17" t="s">
        <v>143</v>
      </c>
      <c r="BE521" s="230">
        <f>IF(N521="základní",J521,0)</f>
        <v>0</v>
      </c>
      <c r="BF521" s="230">
        <f>IF(N521="snížená",J521,0)</f>
        <v>0</v>
      </c>
      <c r="BG521" s="230">
        <f>IF(N521="zákl. přenesená",J521,0)</f>
        <v>0</v>
      </c>
      <c r="BH521" s="230">
        <f>IF(N521="sníž. přenesená",J521,0)</f>
        <v>0</v>
      </c>
      <c r="BI521" s="230">
        <f>IF(N521="nulová",J521,0)</f>
        <v>0</v>
      </c>
      <c r="BJ521" s="17" t="s">
        <v>79</v>
      </c>
      <c r="BK521" s="230">
        <f>ROUND(I521*H521,2)</f>
        <v>0</v>
      </c>
      <c r="BL521" s="17" t="s">
        <v>239</v>
      </c>
      <c r="BM521" s="229" t="s">
        <v>873</v>
      </c>
    </row>
    <row r="522" spans="1:47" s="2" customFormat="1" ht="12">
      <c r="A522" s="38"/>
      <c r="B522" s="39"/>
      <c r="C522" s="40"/>
      <c r="D522" s="231" t="s">
        <v>152</v>
      </c>
      <c r="E522" s="40"/>
      <c r="F522" s="232" t="s">
        <v>874</v>
      </c>
      <c r="G522" s="40"/>
      <c r="H522" s="40"/>
      <c r="I522" s="136"/>
      <c r="J522" s="40"/>
      <c r="K522" s="40"/>
      <c r="L522" s="44"/>
      <c r="M522" s="233"/>
      <c r="N522" s="234"/>
      <c r="O522" s="84"/>
      <c r="P522" s="84"/>
      <c r="Q522" s="84"/>
      <c r="R522" s="84"/>
      <c r="S522" s="84"/>
      <c r="T522" s="85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T522" s="17" t="s">
        <v>152</v>
      </c>
      <c r="AU522" s="17" t="s">
        <v>81</v>
      </c>
    </row>
    <row r="523" spans="1:51" s="13" customFormat="1" ht="12">
      <c r="A523" s="13"/>
      <c r="B523" s="235"/>
      <c r="C523" s="236"/>
      <c r="D523" s="231" t="s">
        <v>154</v>
      </c>
      <c r="E523" s="237" t="s">
        <v>19</v>
      </c>
      <c r="F523" s="238" t="s">
        <v>875</v>
      </c>
      <c r="G523" s="236"/>
      <c r="H523" s="239">
        <v>0.99</v>
      </c>
      <c r="I523" s="240"/>
      <c r="J523" s="236"/>
      <c r="K523" s="236"/>
      <c r="L523" s="241"/>
      <c r="M523" s="242"/>
      <c r="N523" s="243"/>
      <c r="O523" s="243"/>
      <c r="P523" s="243"/>
      <c r="Q523" s="243"/>
      <c r="R523" s="243"/>
      <c r="S523" s="243"/>
      <c r="T523" s="24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5" t="s">
        <v>154</v>
      </c>
      <c r="AU523" s="245" t="s">
        <v>81</v>
      </c>
      <c r="AV523" s="13" t="s">
        <v>81</v>
      </c>
      <c r="AW523" s="13" t="s">
        <v>33</v>
      </c>
      <c r="AX523" s="13" t="s">
        <v>79</v>
      </c>
      <c r="AY523" s="245" t="s">
        <v>143</v>
      </c>
    </row>
    <row r="524" spans="1:65" s="2" customFormat="1" ht="16.5" customHeight="1">
      <c r="A524" s="38"/>
      <c r="B524" s="39"/>
      <c r="C524" s="246" t="s">
        <v>876</v>
      </c>
      <c r="D524" s="246" t="s">
        <v>199</v>
      </c>
      <c r="E524" s="247" t="s">
        <v>877</v>
      </c>
      <c r="F524" s="248" t="s">
        <v>878</v>
      </c>
      <c r="G524" s="249" t="s">
        <v>148</v>
      </c>
      <c r="H524" s="250">
        <v>1.01</v>
      </c>
      <c r="I524" s="251"/>
      <c r="J524" s="252">
        <f>ROUND(I524*H524,2)</f>
        <v>0</v>
      </c>
      <c r="K524" s="248" t="s">
        <v>149</v>
      </c>
      <c r="L524" s="253"/>
      <c r="M524" s="254" t="s">
        <v>19</v>
      </c>
      <c r="N524" s="255" t="s">
        <v>42</v>
      </c>
      <c r="O524" s="84"/>
      <c r="P524" s="227">
        <f>O524*H524</f>
        <v>0</v>
      </c>
      <c r="Q524" s="227">
        <v>0.0024</v>
      </c>
      <c r="R524" s="227">
        <f>Q524*H524</f>
        <v>0.002424</v>
      </c>
      <c r="S524" s="227">
        <v>0</v>
      </c>
      <c r="T524" s="228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29" t="s">
        <v>342</v>
      </c>
      <c r="AT524" s="229" t="s">
        <v>199</v>
      </c>
      <c r="AU524" s="229" t="s">
        <v>81</v>
      </c>
      <c r="AY524" s="17" t="s">
        <v>143</v>
      </c>
      <c r="BE524" s="230">
        <f>IF(N524="základní",J524,0)</f>
        <v>0</v>
      </c>
      <c r="BF524" s="230">
        <f>IF(N524="snížená",J524,0)</f>
        <v>0</v>
      </c>
      <c r="BG524" s="230">
        <f>IF(N524="zákl. přenesená",J524,0)</f>
        <v>0</v>
      </c>
      <c r="BH524" s="230">
        <f>IF(N524="sníž. přenesená",J524,0)</f>
        <v>0</v>
      </c>
      <c r="BI524" s="230">
        <f>IF(N524="nulová",J524,0)</f>
        <v>0</v>
      </c>
      <c r="BJ524" s="17" t="s">
        <v>79</v>
      </c>
      <c r="BK524" s="230">
        <f>ROUND(I524*H524,2)</f>
        <v>0</v>
      </c>
      <c r="BL524" s="17" t="s">
        <v>239</v>
      </c>
      <c r="BM524" s="229" t="s">
        <v>879</v>
      </c>
    </row>
    <row r="525" spans="1:47" s="2" customFormat="1" ht="12">
      <c r="A525" s="38"/>
      <c r="B525" s="39"/>
      <c r="C525" s="40"/>
      <c r="D525" s="231" t="s">
        <v>152</v>
      </c>
      <c r="E525" s="40"/>
      <c r="F525" s="232" t="s">
        <v>878</v>
      </c>
      <c r="G525" s="40"/>
      <c r="H525" s="40"/>
      <c r="I525" s="136"/>
      <c r="J525" s="40"/>
      <c r="K525" s="40"/>
      <c r="L525" s="44"/>
      <c r="M525" s="233"/>
      <c r="N525" s="234"/>
      <c r="O525" s="84"/>
      <c r="P525" s="84"/>
      <c r="Q525" s="84"/>
      <c r="R525" s="84"/>
      <c r="S525" s="84"/>
      <c r="T525" s="85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T525" s="17" t="s">
        <v>152</v>
      </c>
      <c r="AU525" s="17" t="s">
        <v>81</v>
      </c>
    </row>
    <row r="526" spans="1:51" s="13" customFormat="1" ht="12">
      <c r="A526" s="13"/>
      <c r="B526" s="235"/>
      <c r="C526" s="236"/>
      <c r="D526" s="231" t="s">
        <v>154</v>
      </c>
      <c r="E526" s="237" t="s">
        <v>19</v>
      </c>
      <c r="F526" s="238" t="s">
        <v>880</v>
      </c>
      <c r="G526" s="236"/>
      <c r="H526" s="239">
        <v>1.01</v>
      </c>
      <c r="I526" s="240"/>
      <c r="J526" s="236"/>
      <c r="K526" s="236"/>
      <c r="L526" s="241"/>
      <c r="M526" s="242"/>
      <c r="N526" s="243"/>
      <c r="O526" s="243"/>
      <c r="P526" s="243"/>
      <c r="Q526" s="243"/>
      <c r="R526" s="243"/>
      <c r="S526" s="243"/>
      <c r="T526" s="244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5" t="s">
        <v>154</v>
      </c>
      <c r="AU526" s="245" t="s">
        <v>81</v>
      </c>
      <c r="AV526" s="13" t="s">
        <v>81</v>
      </c>
      <c r="AW526" s="13" t="s">
        <v>33</v>
      </c>
      <c r="AX526" s="13" t="s">
        <v>79</v>
      </c>
      <c r="AY526" s="245" t="s">
        <v>143</v>
      </c>
    </row>
    <row r="527" spans="1:65" s="2" customFormat="1" ht="16.5" customHeight="1">
      <c r="A527" s="38"/>
      <c r="B527" s="39"/>
      <c r="C527" s="218" t="s">
        <v>881</v>
      </c>
      <c r="D527" s="218" t="s">
        <v>145</v>
      </c>
      <c r="E527" s="219" t="s">
        <v>882</v>
      </c>
      <c r="F527" s="220" t="s">
        <v>883</v>
      </c>
      <c r="G527" s="221" t="s">
        <v>148</v>
      </c>
      <c r="H527" s="222">
        <v>6</v>
      </c>
      <c r="I527" s="223"/>
      <c r="J527" s="224">
        <f>ROUND(I527*H527,2)</f>
        <v>0</v>
      </c>
      <c r="K527" s="220" t="s">
        <v>149</v>
      </c>
      <c r="L527" s="44"/>
      <c r="M527" s="225" t="s">
        <v>19</v>
      </c>
      <c r="N527" s="226" t="s">
        <v>42</v>
      </c>
      <c r="O527" s="84"/>
      <c r="P527" s="227">
        <f>O527*H527</f>
        <v>0</v>
      </c>
      <c r="Q527" s="227">
        <v>0.00116</v>
      </c>
      <c r="R527" s="227">
        <f>Q527*H527</f>
        <v>0.00696</v>
      </c>
      <c r="S527" s="227">
        <v>0</v>
      </c>
      <c r="T527" s="228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29" t="s">
        <v>239</v>
      </c>
      <c r="AT527" s="229" t="s">
        <v>145</v>
      </c>
      <c r="AU527" s="229" t="s">
        <v>81</v>
      </c>
      <c r="AY527" s="17" t="s">
        <v>143</v>
      </c>
      <c r="BE527" s="230">
        <f>IF(N527="základní",J527,0)</f>
        <v>0</v>
      </c>
      <c r="BF527" s="230">
        <f>IF(N527="snížená",J527,0)</f>
        <v>0</v>
      </c>
      <c r="BG527" s="230">
        <f>IF(N527="zákl. přenesená",J527,0)</f>
        <v>0</v>
      </c>
      <c r="BH527" s="230">
        <f>IF(N527="sníž. přenesená",J527,0)</f>
        <v>0</v>
      </c>
      <c r="BI527" s="230">
        <f>IF(N527="nulová",J527,0)</f>
        <v>0</v>
      </c>
      <c r="BJ527" s="17" t="s">
        <v>79</v>
      </c>
      <c r="BK527" s="230">
        <f>ROUND(I527*H527,2)</f>
        <v>0</v>
      </c>
      <c r="BL527" s="17" t="s">
        <v>239</v>
      </c>
      <c r="BM527" s="229" t="s">
        <v>884</v>
      </c>
    </row>
    <row r="528" spans="1:47" s="2" customFormat="1" ht="12">
      <c r="A528" s="38"/>
      <c r="B528" s="39"/>
      <c r="C528" s="40"/>
      <c r="D528" s="231" t="s">
        <v>152</v>
      </c>
      <c r="E528" s="40"/>
      <c r="F528" s="232" t="s">
        <v>885</v>
      </c>
      <c r="G528" s="40"/>
      <c r="H528" s="40"/>
      <c r="I528" s="136"/>
      <c r="J528" s="40"/>
      <c r="K528" s="40"/>
      <c r="L528" s="44"/>
      <c r="M528" s="233"/>
      <c r="N528" s="234"/>
      <c r="O528" s="84"/>
      <c r="P528" s="84"/>
      <c r="Q528" s="84"/>
      <c r="R528" s="84"/>
      <c r="S528" s="84"/>
      <c r="T528" s="85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T528" s="17" t="s">
        <v>152</v>
      </c>
      <c r="AU528" s="17" t="s">
        <v>81</v>
      </c>
    </row>
    <row r="529" spans="1:51" s="13" customFormat="1" ht="12">
      <c r="A529" s="13"/>
      <c r="B529" s="235"/>
      <c r="C529" s="236"/>
      <c r="D529" s="231" t="s">
        <v>154</v>
      </c>
      <c r="E529" s="237" t="s">
        <v>19</v>
      </c>
      <c r="F529" s="238" t="s">
        <v>886</v>
      </c>
      <c r="G529" s="236"/>
      <c r="H529" s="239">
        <v>6</v>
      </c>
      <c r="I529" s="240"/>
      <c r="J529" s="236"/>
      <c r="K529" s="236"/>
      <c r="L529" s="241"/>
      <c r="M529" s="242"/>
      <c r="N529" s="243"/>
      <c r="O529" s="243"/>
      <c r="P529" s="243"/>
      <c r="Q529" s="243"/>
      <c r="R529" s="243"/>
      <c r="S529" s="243"/>
      <c r="T529" s="24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5" t="s">
        <v>154</v>
      </c>
      <c r="AU529" s="245" t="s">
        <v>81</v>
      </c>
      <c r="AV529" s="13" t="s">
        <v>81</v>
      </c>
      <c r="AW529" s="13" t="s">
        <v>33</v>
      </c>
      <c r="AX529" s="13" t="s">
        <v>79</v>
      </c>
      <c r="AY529" s="245" t="s">
        <v>143</v>
      </c>
    </row>
    <row r="530" spans="1:65" s="2" customFormat="1" ht="16.5" customHeight="1">
      <c r="A530" s="38"/>
      <c r="B530" s="39"/>
      <c r="C530" s="246" t="s">
        <v>887</v>
      </c>
      <c r="D530" s="246" t="s">
        <v>199</v>
      </c>
      <c r="E530" s="247" t="s">
        <v>888</v>
      </c>
      <c r="F530" s="248" t="s">
        <v>889</v>
      </c>
      <c r="G530" s="249" t="s">
        <v>148</v>
      </c>
      <c r="H530" s="250">
        <v>6.12</v>
      </c>
      <c r="I530" s="251"/>
      <c r="J530" s="252">
        <f>ROUND(I530*H530,2)</f>
        <v>0</v>
      </c>
      <c r="K530" s="248" t="s">
        <v>149</v>
      </c>
      <c r="L530" s="253"/>
      <c r="M530" s="254" t="s">
        <v>19</v>
      </c>
      <c r="N530" s="255" t="s">
        <v>42</v>
      </c>
      <c r="O530" s="84"/>
      <c r="P530" s="227">
        <f>O530*H530</f>
        <v>0</v>
      </c>
      <c r="Q530" s="227">
        <v>0.0024</v>
      </c>
      <c r="R530" s="227">
        <f>Q530*H530</f>
        <v>0.014688</v>
      </c>
      <c r="S530" s="227">
        <v>0</v>
      </c>
      <c r="T530" s="228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29" t="s">
        <v>342</v>
      </c>
      <c r="AT530" s="229" t="s">
        <v>199</v>
      </c>
      <c r="AU530" s="229" t="s">
        <v>81</v>
      </c>
      <c r="AY530" s="17" t="s">
        <v>143</v>
      </c>
      <c r="BE530" s="230">
        <f>IF(N530="základní",J530,0)</f>
        <v>0</v>
      </c>
      <c r="BF530" s="230">
        <f>IF(N530="snížená",J530,0)</f>
        <v>0</v>
      </c>
      <c r="BG530" s="230">
        <f>IF(N530="zákl. přenesená",J530,0)</f>
        <v>0</v>
      </c>
      <c r="BH530" s="230">
        <f>IF(N530="sníž. přenesená",J530,0)</f>
        <v>0</v>
      </c>
      <c r="BI530" s="230">
        <f>IF(N530="nulová",J530,0)</f>
        <v>0</v>
      </c>
      <c r="BJ530" s="17" t="s">
        <v>79</v>
      </c>
      <c r="BK530" s="230">
        <f>ROUND(I530*H530,2)</f>
        <v>0</v>
      </c>
      <c r="BL530" s="17" t="s">
        <v>239</v>
      </c>
      <c r="BM530" s="229" t="s">
        <v>890</v>
      </c>
    </row>
    <row r="531" spans="1:47" s="2" customFormat="1" ht="12">
      <c r="A531" s="38"/>
      <c r="B531" s="39"/>
      <c r="C531" s="40"/>
      <c r="D531" s="231" t="s">
        <v>152</v>
      </c>
      <c r="E531" s="40"/>
      <c r="F531" s="232" t="s">
        <v>891</v>
      </c>
      <c r="G531" s="40"/>
      <c r="H531" s="40"/>
      <c r="I531" s="136"/>
      <c r="J531" s="40"/>
      <c r="K531" s="40"/>
      <c r="L531" s="44"/>
      <c r="M531" s="233"/>
      <c r="N531" s="234"/>
      <c r="O531" s="84"/>
      <c r="P531" s="84"/>
      <c r="Q531" s="84"/>
      <c r="R531" s="84"/>
      <c r="S531" s="84"/>
      <c r="T531" s="85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T531" s="17" t="s">
        <v>152</v>
      </c>
      <c r="AU531" s="17" t="s">
        <v>81</v>
      </c>
    </row>
    <row r="532" spans="1:51" s="13" customFormat="1" ht="12">
      <c r="A532" s="13"/>
      <c r="B532" s="235"/>
      <c r="C532" s="236"/>
      <c r="D532" s="231" t="s">
        <v>154</v>
      </c>
      <c r="E532" s="237" t="s">
        <v>19</v>
      </c>
      <c r="F532" s="238" t="s">
        <v>892</v>
      </c>
      <c r="G532" s="236"/>
      <c r="H532" s="239">
        <v>6.12</v>
      </c>
      <c r="I532" s="240"/>
      <c r="J532" s="236"/>
      <c r="K532" s="236"/>
      <c r="L532" s="241"/>
      <c r="M532" s="242"/>
      <c r="N532" s="243"/>
      <c r="O532" s="243"/>
      <c r="P532" s="243"/>
      <c r="Q532" s="243"/>
      <c r="R532" s="243"/>
      <c r="S532" s="243"/>
      <c r="T532" s="244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5" t="s">
        <v>154</v>
      </c>
      <c r="AU532" s="245" t="s">
        <v>81</v>
      </c>
      <c r="AV532" s="13" t="s">
        <v>81</v>
      </c>
      <c r="AW532" s="13" t="s">
        <v>33</v>
      </c>
      <c r="AX532" s="13" t="s">
        <v>79</v>
      </c>
      <c r="AY532" s="245" t="s">
        <v>143</v>
      </c>
    </row>
    <row r="533" spans="1:65" s="2" customFormat="1" ht="16.5" customHeight="1">
      <c r="A533" s="38"/>
      <c r="B533" s="39"/>
      <c r="C533" s="218" t="s">
        <v>893</v>
      </c>
      <c r="D533" s="218" t="s">
        <v>145</v>
      </c>
      <c r="E533" s="219" t="s">
        <v>894</v>
      </c>
      <c r="F533" s="220" t="s">
        <v>895</v>
      </c>
      <c r="G533" s="221" t="s">
        <v>148</v>
      </c>
      <c r="H533" s="222">
        <v>312.8</v>
      </c>
      <c r="I533" s="223"/>
      <c r="J533" s="224">
        <f>ROUND(I533*H533,2)</f>
        <v>0</v>
      </c>
      <c r="K533" s="220" t="s">
        <v>149</v>
      </c>
      <c r="L533" s="44"/>
      <c r="M533" s="225" t="s">
        <v>19</v>
      </c>
      <c r="N533" s="226" t="s">
        <v>42</v>
      </c>
      <c r="O533" s="84"/>
      <c r="P533" s="227">
        <f>O533*H533</f>
        <v>0</v>
      </c>
      <c r="Q533" s="227">
        <v>0.00015</v>
      </c>
      <c r="R533" s="227">
        <f>Q533*H533</f>
        <v>0.046919999999999996</v>
      </c>
      <c r="S533" s="227">
        <v>0</v>
      </c>
      <c r="T533" s="228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29" t="s">
        <v>239</v>
      </c>
      <c r="AT533" s="229" t="s">
        <v>145</v>
      </c>
      <c r="AU533" s="229" t="s">
        <v>81</v>
      </c>
      <c r="AY533" s="17" t="s">
        <v>143</v>
      </c>
      <c r="BE533" s="230">
        <f>IF(N533="základní",J533,0)</f>
        <v>0</v>
      </c>
      <c r="BF533" s="230">
        <f>IF(N533="snížená",J533,0)</f>
        <v>0</v>
      </c>
      <c r="BG533" s="230">
        <f>IF(N533="zákl. přenesená",J533,0)</f>
        <v>0</v>
      </c>
      <c r="BH533" s="230">
        <f>IF(N533="sníž. přenesená",J533,0)</f>
        <v>0</v>
      </c>
      <c r="BI533" s="230">
        <f>IF(N533="nulová",J533,0)</f>
        <v>0</v>
      </c>
      <c r="BJ533" s="17" t="s">
        <v>79</v>
      </c>
      <c r="BK533" s="230">
        <f>ROUND(I533*H533,2)</f>
        <v>0</v>
      </c>
      <c r="BL533" s="17" t="s">
        <v>239</v>
      </c>
      <c r="BM533" s="229" t="s">
        <v>896</v>
      </c>
    </row>
    <row r="534" spans="1:47" s="2" customFormat="1" ht="12">
      <c r="A534" s="38"/>
      <c r="B534" s="39"/>
      <c r="C534" s="40"/>
      <c r="D534" s="231" t="s">
        <v>152</v>
      </c>
      <c r="E534" s="40"/>
      <c r="F534" s="232" t="s">
        <v>897</v>
      </c>
      <c r="G534" s="40"/>
      <c r="H534" s="40"/>
      <c r="I534" s="136"/>
      <c r="J534" s="40"/>
      <c r="K534" s="40"/>
      <c r="L534" s="44"/>
      <c r="M534" s="233"/>
      <c r="N534" s="234"/>
      <c r="O534" s="84"/>
      <c r="P534" s="84"/>
      <c r="Q534" s="84"/>
      <c r="R534" s="84"/>
      <c r="S534" s="84"/>
      <c r="T534" s="85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T534" s="17" t="s">
        <v>152</v>
      </c>
      <c r="AU534" s="17" t="s">
        <v>81</v>
      </c>
    </row>
    <row r="535" spans="1:65" s="2" customFormat="1" ht="16.5" customHeight="1">
      <c r="A535" s="38"/>
      <c r="B535" s="39"/>
      <c r="C535" s="246" t="s">
        <v>898</v>
      </c>
      <c r="D535" s="246" t="s">
        <v>199</v>
      </c>
      <c r="E535" s="247" t="s">
        <v>899</v>
      </c>
      <c r="F535" s="248" t="s">
        <v>900</v>
      </c>
      <c r="G535" s="249" t="s">
        <v>148</v>
      </c>
      <c r="H535" s="250">
        <v>359.72</v>
      </c>
      <c r="I535" s="251"/>
      <c r="J535" s="252">
        <f>ROUND(I535*H535,2)</f>
        <v>0</v>
      </c>
      <c r="K535" s="248" t="s">
        <v>149</v>
      </c>
      <c r="L535" s="253"/>
      <c r="M535" s="254" t="s">
        <v>19</v>
      </c>
      <c r="N535" s="255" t="s">
        <v>42</v>
      </c>
      <c r="O535" s="84"/>
      <c r="P535" s="227">
        <f>O535*H535</f>
        <v>0</v>
      </c>
      <c r="Q535" s="227">
        <v>0.0018</v>
      </c>
      <c r="R535" s="227">
        <f>Q535*H535</f>
        <v>0.6474960000000001</v>
      </c>
      <c r="S535" s="227">
        <v>0</v>
      </c>
      <c r="T535" s="228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229" t="s">
        <v>342</v>
      </c>
      <c r="AT535" s="229" t="s">
        <v>199</v>
      </c>
      <c r="AU535" s="229" t="s">
        <v>81</v>
      </c>
      <c r="AY535" s="17" t="s">
        <v>143</v>
      </c>
      <c r="BE535" s="230">
        <f>IF(N535="základní",J535,0)</f>
        <v>0</v>
      </c>
      <c r="BF535" s="230">
        <f>IF(N535="snížená",J535,0)</f>
        <v>0</v>
      </c>
      <c r="BG535" s="230">
        <f>IF(N535="zákl. přenesená",J535,0)</f>
        <v>0</v>
      </c>
      <c r="BH535" s="230">
        <f>IF(N535="sníž. přenesená",J535,0)</f>
        <v>0</v>
      </c>
      <c r="BI535" s="230">
        <f>IF(N535="nulová",J535,0)</f>
        <v>0</v>
      </c>
      <c r="BJ535" s="17" t="s">
        <v>79</v>
      </c>
      <c r="BK535" s="230">
        <f>ROUND(I535*H535,2)</f>
        <v>0</v>
      </c>
      <c r="BL535" s="17" t="s">
        <v>239</v>
      </c>
      <c r="BM535" s="229" t="s">
        <v>901</v>
      </c>
    </row>
    <row r="536" spans="1:47" s="2" customFormat="1" ht="12">
      <c r="A536" s="38"/>
      <c r="B536" s="39"/>
      <c r="C536" s="40"/>
      <c r="D536" s="231" t="s">
        <v>152</v>
      </c>
      <c r="E536" s="40"/>
      <c r="F536" s="232" t="s">
        <v>902</v>
      </c>
      <c r="G536" s="40"/>
      <c r="H536" s="40"/>
      <c r="I536" s="136"/>
      <c r="J536" s="40"/>
      <c r="K536" s="40"/>
      <c r="L536" s="44"/>
      <c r="M536" s="233"/>
      <c r="N536" s="234"/>
      <c r="O536" s="84"/>
      <c r="P536" s="84"/>
      <c r="Q536" s="84"/>
      <c r="R536" s="84"/>
      <c r="S536" s="84"/>
      <c r="T536" s="85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T536" s="17" t="s">
        <v>152</v>
      </c>
      <c r="AU536" s="17" t="s">
        <v>81</v>
      </c>
    </row>
    <row r="537" spans="1:51" s="13" customFormat="1" ht="12">
      <c r="A537" s="13"/>
      <c r="B537" s="235"/>
      <c r="C537" s="236"/>
      <c r="D537" s="231" t="s">
        <v>154</v>
      </c>
      <c r="E537" s="237" t="s">
        <v>19</v>
      </c>
      <c r="F537" s="238" t="s">
        <v>903</v>
      </c>
      <c r="G537" s="236"/>
      <c r="H537" s="239">
        <v>359.72</v>
      </c>
      <c r="I537" s="240"/>
      <c r="J537" s="236"/>
      <c r="K537" s="236"/>
      <c r="L537" s="241"/>
      <c r="M537" s="242"/>
      <c r="N537" s="243"/>
      <c r="O537" s="243"/>
      <c r="P537" s="243"/>
      <c r="Q537" s="243"/>
      <c r="R537" s="243"/>
      <c r="S537" s="243"/>
      <c r="T537" s="244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5" t="s">
        <v>154</v>
      </c>
      <c r="AU537" s="245" t="s">
        <v>81</v>
      </c>
      <c r="AV537" s="13" t="s">
        <v>81</v>
      </c>
      <c r="AW537" s="13" t="s">
        <v>33</v>
      </c>
      <c r="AX537" s="13" t="s">
        <v>79</v>
      </c>
      <c r="AY537" s="245" t="s">
        <v>143</v>
      </c>
    </row>
    <row r="538" spans="1:65" s="2" customFormat="1" ht="16.5" customHeight="1">
      <c r="A538" s="38"/>
      <c r="B538" s="39"/>
      <c r="C538" s="246" t="s">
        <v>904</v>
      </c>
      <c r="D538" s="246" t="s">
        <v>199</v>
      </c>
      <c r="E538" s="247" t="s">
        <v>905</v>
      </c>
      <c r="F538" s="248" t="s">
        <v>906</v>
      </c>
      <c r="G538" s="249" t="s">
        <v>907</v>
      </c>
      <c r="H538" s="250">
        <v>4</v>
      </c>
      <c r="I538" s="251"/>
      <c r="J538" s="252">
        <f>ROUND(I538*H538,2)</f>
        <v>0</v>
      </c>
      <c r="K538" s="248" t="s">
        <v>149</v>
      </c>
      <c r="L538" s="253"/>
      <c r="M538" s="254" t="s">
        <v>19</v>
      </c>
      <c r="N538" s="255" t="s">
        <v>42</v>
      </c>
      <c r="O538" s="84"/>
      <c r="P538" s="227">
        <f>O538*H538</f>
        <v>0</v>
      </c>
      <c r="Q538" s="227">
        <v>0.001</v>
      </c>
      <c r="R538" s="227">
        <f>Q538*H538</f>
        <v>0.004</v>
      </c>
      <c r="S538" s="227">
        <v>0</v>
      </c>
      <c r="T538" s="228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29" t="s">
        <v>342</v>
      </c>
      <c r="AT538" s="229" t="s">
        <v>199</v>
      </c>
      <c r="AU538" s="229" t="s">
        <v>81</v>
      </c>
      <c r="AY538" s="17" t="s">
        <v>143</v>
      </c>
      <c r="BE538" s="230">
        <f>IF(N538="základní",J538,0)</f>
        <v>0</v>
      </c>
      <c r="BF538" s="230">
        <f>IF(N538="snížená",J538,0)</f>
        <v>0</v>
      </c>
      <c r="BG538" s="230">
        <f>IF(N538="zákl. přenesená",J538,0)</f>
        <v>0</v>
      </c>
      <c r="BH538" s="230">
        <f>IF(N538="sníž. přenesená",J538,0)</f>
        <v>0</v>
      </c>
      <c r="BI538" s="230">
        <f>IF(N538="nulová",J538,0)</f>
        <v>0</v>
      </c>
      <c r="BJ538" s="17" t="s">
        <v>79</v>
      </c>
      <c r="BK538" s="230">
        <f>ROUND(I538*H538,2)</f>
        <v>0</v>
      </c>
      <c r="BL538" s="17" t="s">
        <v>239</v>
      </c>
      <c r="BM538" s="229" t="s">
        <v>908</v>
      </c>
    </row>
    <row r="539" spans="1:47" s="2" customFormat="1" ht="12">
      <c r="A539" s="38"/>
      <c r="B539" s="39"/>
      <c r="C539" s="40"/>
      <c r="D539" s="231" t="s">
        <v>152</v>
      </c>
      <c r="E539" s="40"/>
      <c r="F539" s="232" t="s">
        <v>906</v>
      </c>
      <c r="G539" s="40"/>
      <c r="H539" s="40"/>
      <c r="I539" s="136"/>
      <c r="J539" s="40"/>
      <c r="K539" s="40"/>
      <c r="L539" s="44"/>
      <c r="M539" s="233"/>
      <c r="N539" s="234"/>
      <c r="O539" s="84"/>
      <c r="P539" s="84"/>
      <c r="Q539" s="84"/>
      <c r="R539" s="84"/>
      <c r="S539" s="84"/>
      <c r="T539" s="85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T539" s="17" t="s">
        <v>152</v>
      </c>
      <c r="AU539" s="17" t="s">
        <v>81</v>
      </c>
    </row>
    <row r="540" spans="1:65" s="2" customFormat="1" ht="16.5" customHeight="1">
      <c r="A540" s="38"/>
      <c r="B540" s="39"/>
      <c r="C540" s="246" t="s">
        <v>909</v>
      </c>
      <c r="D540" s="246" t="s">
        <v>199</v>
      </c>
      <c r="E540" s="247" t="s">
        <v>910</v>
      </c>
      <c r="F540" s="248" t="s">
        <v>911</v>
      </c>
      <c r="G540" s="249" t="s">
        <v>907</v>
      </c>
      <c r="H540" s="250">
        <v>4</v>
      </c>
      <c r="I540" s="251"/>
      <c r="J540" s="252">
        <f>ROUND(I540*H540,2)</f>
        <v>0</v>
      </c>
      <c r="K540" s="248" t="s">
        <v>19</v>
      </c>
      <c r="L540" s="253"/>
      <c r="M540" s="254" t="s">
        <v>19</v>
      </c>
      <c r="N540" s="255" t="s">
        <v>42</v>
      </c>
      <c r="O540" s="84"/>
      <c r="P540" s="227">
        <f>O540*H540</f>
        <v>0</v>
      </c>
      <c r="Q540" s="227">
        <v>0.001</v>
      </c>
      <c r="R540" s="227">
        <f>Q540*H540</f>
        <v>0.004</v>
      </c>
      <c r="S540" s="227">
        <v>0</v>
      </c>
      <c r="T540" s="228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29" t="s">
        <v>342</v>
      </c>
      <c r="AT540" s="229" t="s">
        <v>199</v>
      </c>
      <c r="AU540" s="229" t="s">
        <v>81</v>
      </c>
      <c r="AY540" s="17" t="s">
        <v>143</v>
      </c>
      <c r="BE540" s="230">
        <f>IF(N540="základní",J540,0)</f>
        <v>0</v>
      </c>
      <c r="BF540" s="230">
        <f>IF(N540="snížená",J540,0)</f>
        <v>0</v>
      </c>
      <c r="BG540" s="230">
        <f>IF(N540="zákl. přenesená",J540,0)</f>
        <v>0</v>
      </c>
      <c r="BH540" s="230">
        <f>IF(N540="sníž. přenesená",J540,0)</f>
        <v>0</v>
      </c>
      <c r="BI540" s="230">
        <f>IF(N540="nulová",J540,0)</f>
        <v>0</v>
      </c>
      <c r="BJ540" s="17" t="s">
        <v>79</v>
      </c>
      <c r="BK540" s="230">
        <f>ROUND(I540*H540,2)</f>
        <v>0</v>
      </c>
      <c r="BL540" s="17" t="s">
        <v>239</v>
      </c>
      <c r="BM540" s="229" t="s">
        <v>912</v>
      </c>
    </row>
    <row r="541" spans="1:47" s="2" customFormat="1" ht="12">
      <c r="A541" s="38"/>
      <c r="B541" s="39"/>
      <c r="C541" s="40"/>
      <c r="D541" s="231" t="s">
        <v>152</v>
      </c>
      <c r="E541" s="40"/>
      <c r="F541" s="232" t="s">
        <v>911</v>
      </c>
      <c r="G541" s="40"/>
      <c r="H541" s="40"/>
      <c r="I541" s="136"/>
      <c r="J541" s="40"/>
      <c r="K541" s="40"/>
      <c r="L541" s="44"/>
      <c r="M541" s="233"/>
      <c r="N541" s="234"/>
      <c r="O541" s="84"/>
      <c r="P541" s="84"/>
      <c r="Q541" s="84"/>
      <c r="R541" s="84"/>
      <c r="S541" s="84"/>
      <c r="T541" s="85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T541" s="17" t="s">
        <v>152</v>
      </c>
      <c r="AU541" s="17" t="s">
        <v>81</v>
      </c>
    </row>
    <row r="542" spans="1:65" s="2" customFormat="1" ht="16.5" customHeight="1">
      <c r="A542" s="38"/>
      <c r="B542" s="39"/>
      <c r="C542" s="246" t="s">
        <v>913</v>
      </c>
      <c r="D542" s="246" t="s">
        <v>199</v>
      </c>
      <c r="E542" s="247" t="s">
        <v>914</v>
      </c>
      <c r="F542" s="248" t="s">
        <v>915</v>
      </c>
      <c r="G542" s="249" t="s">
        <v>916</v>
      </c>
      <c r="H542" s="250">
        <v>10</v>
      </c>
      <c r="I542" s="251"/>
      <c r="J542" s="252">
        <f>ROUND(I542*H542,2)</f>
        <v>0</v>
      </c>
      <c r="K542" s="248" t="s">
        <v>149</v>
      </c>
      <c r="L542" s="253"/>
      <c r="M542" s="254" t="s">
        <v>19</v>
      </c>
      <c r="N542" s="255" t="s">
        <v>42</v>
      </c>
      <c r="O542" s="84"/>
      <c r="P542" s="227">
        <f>O542*H542</f>
        <v>0</v>
      </c>
      <c r="Q542" s="227">
        <v>0.00125</v>
      </c>
      <c r="R542" s="227">
        <f>Q542*H542</f>
        <v>0.0125</v>
      </c>
      <c r="S542" s="227">
        <v>0</v>
      </c>
      <c r="T542" s="228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29" t="s">
        <v>342</v>
      </c>
      <c r="AT542" s="229" t="s">
        <v>199</v>
      </c>
      <c r="AU542" s="229" t="s">
        <v>81</v>
      </c>
      <c r="AY542" s="17" t="s">
        <v>143</v>
      </c>
      <c r="BE542" s="230">
        <f>IF(N542="základní",J542,0)</f>
        <v>0</v>
      </c>
      <c r="BF542" s="230">
        <f>IF(N542="snížená",J542,0)</f>
        <v>0</v>
      </c>
      <c r="BG542" s="230">
        <f>IF(N542="zákl. přenesená",J542,0)</f>
        <v>0</v>
      </c>
      <c r="BH542" s="230">
        <f>IF(N542="sníž. přenesená",J542,0)</f>
        <v>0</v>
      </c>
      <c r="BI542" s="230">
        <f>IF(N542="nulová",J542,0)</f>
        <v>0</v>
      </c>
      <c r="BJ542" s="17" t="s">
        <v>79</v>
      </c>
      <c r="BK542" s="230">
        <f>ROUND(I542*H542,2)</f>
        <v>0</v>
      </c>
      <c r="BL542" s="17" t="s">
        <v>239</v>
      </c>
      <c r="BM542" s="229" t="s">
        <v>917</v>
      </c>
    </row>
    <row r="543" spans="1:47" s="2" customFormat="1" ht="12">
      <c r="A543" s="38"/>
      <c r="B543" s="39"/>
      <c r="C543" s="40"/>
      <c r="D543" s="231" t="s">
        <v>152</v>
      </c>
      <c r="E543" s="40"/>
      <c r="F543" s="232" t="s">
        <v>915</v>
      </c>
      <c r="G543" s="40"/>
      <c r="H543" s="40"/>
      <c r="I543" s="136"/>
      <c r="J543" s="40"/>
      <c r="K543" s="40"/>
      <c r="L543" s="44"/>
      <c r="M543" s="233"/>
      <c r="N543" s="234"/>
      <c r="O543" s="84"/>
      <c r="P543" s="84"/>
      <c r="Q543" s="84"/>
      <c r="R543" s="84"/>
      <c r="S543" s="84"/>
      <c r="T543" s="85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T543" s="17" t="s">
        <v>152</v>
      </c>
      <c r="AU543" s="17" t="s">
        <v>81</v>
      </c>
    </row>
    <row r="544" spans="1:65" s="2" customFormat="1" ht="16.5" customHeight="1">
      <c r="A544" s="38"/>
      <c r="B544" s="39"/>
      <c r="C544" s="246" t="s">
        <v>918</v>
      </c>
      <c r="D544" s="246" t="s">
        <v>199</v>
      </c>
      <c r="E544" s="247" t="s">
        <v>919</v>
      </c>
      <c r="F544" s="248" t="s">
        <v>920</v>
      </c>
      <c r="G544" s="249" t="s">
        <v>330</v>
      </c>
      <c r="H544" s="250">
        <v>60</v>
      </c>
      <c r="I544" s="251"/>
      <c r="J544" s="252">
        <f>ROUND(I544*H544,2)</f>
        <v>0</v>
      </c>
      <c r="K544" s="248" t="s">
        <v>149</v>
      </c>
      <c r="L544" s="253"/>
      <c r="M544" s="254" t="s">
        <v>19</v>
      </c>
      <c r="N544" s="255" t="s">
        <v>42</v>
      </c>
      <c r="O544" s="84"/>
      <c r="P544" s="227">
        <f>O544*H544</f>
        <v>0</v>
      </c>
      <c r="Q544" s="227">
        <v>0.00028</v>
      </c>
      <c r="R544" s="227">
        <f>Q544*H544</f>
        <v>0.0168</v>
      </c>
      <c r="S544" s="227">
        <v>0</v>
      </c>
      <c r="T544" s="228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29" t="s">
        <v>342</v>
      </c>
      <c r="AT544" s="229" t="s">
        <v>199</v>
      </c>
      <c r="AU544" s="229" t="s">
        <v>81</v>
      </c>
      <c r="AY544" s="17" t="s">
        <v>143</v>
      </c>
      <c r="BE544" s="230">
        <f>IF(N544="základní",J544,0)</f>
        <v>0</v>
      </c>
      <c r="BF544" s="230">
        <f>IF(N544="snížená",J544,0)</f>
        <v>0</v>
      </c>
      <c r="BG544" s="230">
        <f>IF(N544="zákl. přenesená",J544,0)</f>
        <v>0</v>
      </c>
      <c r="BH544" s="230">
        <f>IF(N544="sníž. přenesená",J544,0)</f>
        <v>0</v>
      </c>
      <c r="BI544" s="230">
        <f>IF(N544="nulová",J544,0)</f>
        <v>0</v>
      </c>
      <c r="BJ544" s="17" t="s">
        <v>79</v>
      </c>
      <c r="BK544" s="230">
        <f>ROUND(I544*H544,2)</f>
        <v>0</v>
      </c>
      <c r="BL544" s="17" t="s">
        <v>239</v>
      </c>
      <c r="BM544" s="229" t="s">
        <v>921</v>
      </c>
    </row>
    <row r="545" spans="1:47" s="2" customFormat="1" ht="12">
      <c r="A545" s="38"/>
      <c r="B545" s="39"/>
      <c r="C545" s="40"/>
      <c r="D545" s="231" t="s">
        <v>152</v>
      </c>
      <c r="E545" s="40"/>
      <c r="F545" s="232" t="s">
        <v>920</v>
      </c>
      <c r="G545" s="40"/>
      <c r="H545" s="40"/>
      <c r="I545" s="136"/>
      <c r="J545" s="40"/>
      <c r="K545" s="40"/>
      <c r="L545" s="44"/>
      <c r="M545" s="233"/>
      <c r="N545" s="234"/>
      <c r="O545" s="84"/>
      <c r="P545" s="84"/>
      <c r="Q545" s="84"/>
      <c r="R545" s="84"/>
      <c r="S545" s="84"/>
      <c r="T545" s="85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T545" s="17" t="s">
        <v>152</v>
      </c>
      <c r="AU545" s="17" t="s">
        <v>81</v>
      </c>
    </row>
    <row r="546" spans="1:65" s="2" customFormat="1" ht="16.5" customHeight="1">
      <c r="A546" s="38"/>
      <c r="B546" s="39"/>
      <c r="C546" s="218" t="s">
        <v>922</v>
      </c>
      <c r="D546" s="218" t="s">
        <v>145</v>
      </c>
      <c r="E546" s="219" t="s">
        <v>923</v>
      </c>
      <c r="F546" s="220" t="s">
        <v>924</v>
      </c>
      <c r="G546" s="221" t="s">
        <v>148</v>
      </c>
      <c r="H546" s="222">
        <v>312.8</v>
      </c>
      <c r="I546" s="223"/>
      <c r="J546" s="224">
        <f>ROUND(I546*H546,2)</f>
        <v>0</v>
      </c>
      <c r="K546" s="220" t="s">
        <v>149</v>
      </c>
      <c r="L546" s="44"/>
      <c r="M546" s="225" t="s">
        <v>19</v>
      </c>
      <c r="N546" s="226" t="s">
        <v>42</v>
      </c>
      <c r="O546" s="84"/>
      <c r="P546" s="227">
        <f>O546*H546</f>
        <v>0</v>
      </c>
      <c r="Q546" s="227">
        <v>0</v>
      </c>
      <c r="R546" s="227">
        <f>Q546*H546</f>
        <v>0</v>
      </c>
      <c r="S546" s="227">
        <v>0</v>
      </c>
      <c r="T546" s="228">
        <f>S546*H546</f>
        <v>0</v>
      </c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R546" s="229" t="s">
        <v>239</v>
      </c>
      <c r="AT546" s="229" t="s">
        <v>145</v>
      </c>
      <c r="AU546" s="229" t="s">
        <v>81</v>
      </c>
      <c r="AY546" s="17" t="s">
        <v>143</v>
      </c>
      <c r="BE546" s="230">
        <f>IF(N546="základní",J546,0)</f>
        <v>0</v>
      </c>
      <c r="BF546" s="230">
        <f>IF(N546="snížená",J546,0)</f>
        <v>0</v>
      </c>
      <c r="BG546" s="230">
        <f>IF(N546="zákl. přenesená",J546,0)</f>
        <v>0</v>
      </c>
      <c r="BH546" s="230">
        <f>IF(N546="sníž. přenesená",J546,0)</f>
        <v>0</v>
      </c>
      <c r="BI546" s="230">
        <f>IF(N546="nulová",J546,0)</f>
        <v>0</v>
      </c>
      <c r="BJ546" s="17" t="s">
        <v>79</v>
      </c>
      <c r="BK546" s="230">
        <f>ROUND(I546*H546,2)</f>
        <v>0</v>
      </c>
      <c r="BL546" s="17" t="s">
        <v>239</v>
      </c>
      <c r="BM546" s="229" t="s">
        <v>925</v>
      </c>
    </row>
    <row r="547" spans="1:47" s="2" customFormat="1" ht="12">
      <c r="A547" s="38"/>
      <c r="B547" s="39"/>
      <c r="C547" s="40"/>
      <c r="D547" s="231" t="s">
        <v>152</v>
      </c>
      <c r="E547" s="40"/>
      <c r="F547" s="232" t="s">
        <v>926</v>
      </c>
      <c r="G547" s="40"/>
      <c r="H547" s="40"/>
      <c r="I547" s="136"/>
      <c r="J547" s="40"/>
      <c r="K547" s="40"/>
      <c r="L547" s="44"/>
      <c r="M547" s="233"/>
      <c r="N547" s="234"/>
      <c r="O547" s="84"/>
      <c r="P547" s="84"/>
      <c r="Q547" s="84"/>
      <c r="R547" s="84"/>
      <c r="S547" s="84"/>
      <c r="T547" s="85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T547" s="17" t="s">
        <v>152</v>
      </c>
      <c r="AU547" s="17" t="s">
        <v>81</v>
      </c>
    </row>
    <row r="548" spans="1:65" s="2" customFormat="1" ht="16.5" customHeight="1">
      <c r="A548" s="38"/>
      <c r="B548" s="39"/>
      <c r="C548" s="246" t="s">
        <v>927</v>
      </c>
      <c r="D548" s="246" t="s">
        <v>199</v>
      </c>
      <c r="E548" s="247" t="s">
        <v>928</v>
      </c>
      <c r="F548" s="248" t="s">
        <v>929</v>
      </c>
      <c r="G548" s="249" t="s">
        <v>330</v>
      </c>
      <c r="H548" s="250">
        <v>450</v>
      </c>
      <c r="I548" s="251"/>
      <c r="J548" s="252">
        <f>ROUND(I548*H548,2)</f>
        <v>0</v>
      </c>
      <c r="K548" s="248" t="s">
        <v>19</v>
      </c>
      <c r="L548" s="253"/>
      <c r="M548" s="254" t="s">
        <v>19</v>
      </c>
      <c r="N548" s="255" t="s">
        <v>42</v>
      </c>
      <c r="O548" s="84"/>
      <c r="P548" s="227">
        <f>O548*H548</f>
        <v>0</v>
      </c>
      <c r="Q548" s="227">
        <v>0.0002</v>
      </c>
      <c r="R548" s="227">
        <f>Q548*H548</f>
        <v>0.09000000000000001</v>
      </c>
      <c r="S548" s="227">
        <v>0</v>
      </c>
      <c r="T548" s="228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29" t="s">
        <v>342</v>
      </c>
      <c r="AT548" s="229" t="s">
        <v>199</v>
      </c>
      <c r="AU548" s="229" t="s">
        <v>81</v>
      </c>
      <c r="AY548" s="17" t="s">
        <v>143</v>
      </c>
      <c r="BE548" s="230">
        <f>IF(N548="základní",J548,0)</f>
        <v>0</v>
      </c>
      <c r="BF548" s="230">
        <f>IF(N548="snížená",J548,0)</f>
        <v>0</v>
      </c>
      <c r="BG548" s="230">
        <f>IF(N548="zákl. přenesená",J548,0)</f>
        <v>0</v>
      </c>
      <c r="BH548" s="230">
        <f>IF(N548="sníž. přenesená",J548,0)</f>
        <v>0</v>
      </c>
      <c r="BI548" s="230">
        <f>IF(N548="nulová",J548,0)</f>
        <v>0</v>
      </c>
      <c r="BJ548" s="17" t="s">
        <v>79</v>
      </c>
      <c r="BK548" s="230">
        <f>ROUND(I548*H548,2)</f>
        <v>0</v>
      </c>
      <c r="BL548" s="17" t="s">
        <v>239</v>
      </c>
      <c r="BM548" s="229" t="s">
        <v>930</v>
      </c>
    </row>
    <row r="549" spans="1:47" s="2" customFormat="1" ht="12">
      <c r="A549" s="38"/>
      <c r="B549" s="39"/>
      <c r="C549" s="40"/>
      <c r="D549" s="231" t="s">
        <v>152</v>
      </c>
      <c r="E549" s="40"/>
      <c r="F549" s="232" t="s">
        <v>931</v>
      </c>
      <c r="G549" s="40"/>
      <c r="H549" s="40"/>
      <c r="I549" s="136"/>
      <c r="J549" s="40"/>
      <c r="K549" s="40"/>
      <c r="L549" s="44"/>
      <c r="M549" s="233"/>
      <c r="N549" s="234"/>
      <c r="O549" s="84"/>
      <c r="P549" s="84"/>
      <c r="Q549" s="84"/>
      <c r="R549" s="84"/>
      <c r="S549" s="84"/>
      <c r="T549" s="85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T549" s="17" t="s">
        <v>152</v>
      </c>
      <c r="AU549" s="17" t="s">
        <v>81</v>
      </c>
    </row>
    <row r="550" spans="1:65" s="2" customFormat="1" ht="16.5" customHeight="1">
      <c r="A550" s="38"/>
      <c r="B550" s="39"/>
      <c r="C550" s="246" t="s">
        <v>932</v>
      </c>
      <c r="D550" s="246" t="s">
        <v>199</v>
      </c>
      <c r="E550" s="247" t="s">
        <v>933</v>
      </c>
      <c r="F550" s="248" t="s">
        <v>934</v>
      </c>
      <c r="G550" s="249" t="s">
        <v>330</v>
      </c>
      <c r="H550" s="250">
        <v>100</v>
      </c>
      <c r="I550" s="251"/>
      <c r="J550" s="252">
        <f>ROUND(I550*H550,2)</f>
        <v>0</v>
      </c>
      <c r="K550" s="248" t="s">
        <v>19</v>
      </c>
      <c r="L550" s="253"/>
      <c r="M550" s="254" t="s">
        <v>19</v>
      </c>
      <c r="N550" s="255" t="s">
        <v>42</v>
      </c>
      <c r="O550" s="84"/>
      <c r="P550" s="227">
        <f>O550*H550</f>
        <v>0</v>
      </c>
      <c r="Q550" s="227">
        <v>7E-05</v>
      </c>
      <c r="R550" s="227">
        <f>Q550*H550</f>
        <v>0.006999999999999999</v>
      </c>
      <c r="S550" s="227">
        <v>0</v>
      </c>
      <c r="T550" s="228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229" t="s">
        <v>342</v>
      </c>
      <c r="AT550" s="229" t="s">
        <v>199</v>
      </c>
      <c r="AU550" s="229" t="s">
        <v>81</v>
      </c>
      <c r="AY550" s="17" t="s">
        <v>143</v>
      </c>
      <c r="BE550" s="230">
        <f>IF(N550="základní",J550,0)</f>
        <v>0</v>
      </c>
      <c r="BF550" s="230">
        <f>IF(N550="snížená",J550,0)</f>
        <v>0</v>
      </c>
      <c r="BG550" s="230">
        <f>IF(N550="zákl. přenesená",J550,0)</f>
        <v>0</v>
      </c>
      <c r="BH550" s="230">
        <f>IF(N550="sníž. přenesená",J550,0)</f>
        <v>0</v>
      </c>
      <c r="BI550" s="230">
        <f>IF(N550="nulová",J550,0)</f>
        <v>0</v>
      </c>
      <c r="BJ550" s="17" t="s">
        <v>79</v>
      </c>
      <c r="BK550" s="230">
        <f>ROUND(I550*H550,2)</f>
        <v>0</v>
      </c>
      <c r="BL550" s="17" t="s">
        <v>239</v>
      </c>
      <c r="BM550" s="229" t="s">
        <v>935</v>
      </c>
    </row>
    <row r="551" spans="1:47" s="2" customFormat="1" ht="12">
      <c r="A551" s="38"/>
      <c r="B551" s="39"/>
      <c r="C551" s="40"/>
      <c r="D551" s="231" t="s">
        <v>152</v>
      </c>
      <c r="E551" s="40"/>
      <c r="F551" s="232" t="s">
        <v>934</v>
      </c>
      <c r="G551" s="40"/>
      <c r="H551" s="40"/>
      <c r="I551" s="136"/>
      <c r="J551" s="40"/>
      <c r="K551" s="40"/>
      <c r="L551" s="44"/>
      <c r="M551" s="233"/>
      <c r="N551" s="234"/>
      <c r="O551" s="84"/>
      <c r="P551" s="84"/>
      <c r="Q551" s="84"/>
      <c r="R551" s="84"/>
      <c r="S551" s="84"/>
      <c r="T551" s="85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T551" s="17" t="s">
        <v>152</v>
      </c>
      <c r="AU551" s="17" t="s">
        <v>81</v>
      </c>
    </row>
    <row r="552" spans="1:65" s="2" customFormat="1" ht="16.5" customHeight="1">
      <c r="A552" s="38"/>
      <c r="B552" s="39"/>
      <c r="C552" s="246" t="s">
        <v>936</v>
      </c>
      <c r="D552" s="246" t="s">
        <v>199</v>
      </c>
      <c r="E552" s="247" t="s">
        <v>937</v>
      </c>
      <c r="F552" s="248" t="s">
        <v>938</v>
      </c>
      <c r="G552" s="249" t="s">
        <v>207</v>
      </c>
      <c r="H552" s="250">
        <v>15</v>
      </c>
      <c r="I552" s="251"/>
      <c r="J552" s="252">
        <f>ROUND(I552*H552,2)</f>
        <v>0</v>
      </c>
      <c r="K552" s="248" t="s">
        <v>149</v>
      </c>
      <c r="L552" s="253"/>
      <c r="M552" s="254" t="s">
        <v>19</v>
      </c>
      <c r="N552" s="255" t="s">
        <v>42</v>
      </c>
      <c r="O552" s="84"/>
      <c r="P552" s="227">
        <f>O552*H552</f>
        <v>0</v>
      </c>
      <c r="Q552" s="227">
        <v>0.00024</v>
      </c>
      <c r="R552" s="227">
        <f>Q552*H552</f>
        <v>0.0036</v>
      </c>
      <c r="S552" s="227">
        <v>0</v>
      </c>
      <c r="T552" s="228">
        <f>S552*H552</f>
        <v>0</v>
      </c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R552" s="229" t="s">
        <v>342</v>
      </c>
      <c r="AT552" s="229" t="s">
        <v>199</v>
      </c>
      <c r="AU552" s="229" t="s">
        <v>81</v>
      </c>
      <c r="AY552" s="17" t="s">
        <v>143</v>
      </c>
      <c r="BE552" s="230">
        <f>IF(N552="základní",J552,0)</f>
        <v>0</v>
      </c>
      <c r="BF552" s="230">
        <f>IF(N552="snížená",J552,0)</f>
        <v>0</v>
      </c>
      <c r="BG552" s="230">
        <f>IF(N552="zákl. přenesená",J552,0)</f>
        <v>0</v>
      </c>
      <c r="BH552" s="230">
        <f>IF(N552="sníž. přenesená",J552,0)</f>
        <v>0</v>
      </c>
      <c r="BI552" s="230">
        <f>IF(N552="nulová",J552,0)</f>
        <v>0</v>
      </c>
      <c r="BJ552" s="17" t="s">
        <v>79</v>
      </c>
      <c r="BK552" s="230">
        <f>ROUND(I552*H552,2)</f>
        <v>0</v>
      </c>
      <c r="BL552" s="17" t="s">
        <v>239</v>
      </c>
      <c r="BM552" s="229" t="s">
        <v>939</v>
      </c>
    </row>
    <row r="553" spans="1:47" s="2" customFormat="1" ht="12">
      <c r="A553" s="38"/>
      <c r="B553" s="39"/>
      <c r="C553" s="40"/>
      <c r="D553" s="231" t="s">
        <v>152</v>
      </c>
      <c r="E553" s="40"/>
      <c r="F553" s="232" t="s">
        <v>940</v>
      </c>
      <c r="G553" s="40"/>
      <c r="H553" s="40"/>
      <c r="I553" s="136"/>
      <c r="J553" s="40"/>
      <c r="K553" s="40"/>
      <c r="L553" s="44"/>
      <c r="M553" s="233"/>
      <c r="N553" s="234"/>
      <c r="O553" s="84"/>
      <c r="P553" s="84"/>
      <c r="Q553" s="84"/>
      <c r="R553" s="84"/>
      <c r="S553" s="84"/>
      <c r="T553" s="85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T553" s="17" t="s">
        <v>152</v>
      </c>
      <c r="AU553" s="17" t="s">
        <v>81</v>
      </c>
    </row>
    <row r="554" spans="1:65" s="2" customFormat="1" ht="16.5" customHeight="1">
      <c r="A554" s="38"/>
      <c r="B554" s="39"/>
      <c r="C554" s="246" t="s">
        <v>941</v>
      </c>
      <c r="D554" s="246" t="s">
        <v>199</v>
      </c>
      <c r="E554" s="247" t="s">
        <v>942</v>
      </c>
      <c r="F554" s="248" t="s">
        <v>943</v>
      </c>
      <c r="G554" s="249" t="s">
        <v>330</v>
      </c>
      <c r="H554" s="250">
        <v>81</v>
      </c>
      <c r="I554" s="251"/>
      <c r="J554" s="252">
        <f>ROUND(I554*H554,2)</f>
        <v>0</v>
      </c>
      <c r="K554" s="248" t="s">
        <v>149</v>
      </c>
      <c r="L554" s="253"/>
      <c r="M554" s="254" t="s">
        <v>19</v>
      </c>
      <c r="N554" s="255" t="s">
        <v>42</v>
      </c>
      <c r="O554" s="84"/>
      <c r="P554" s="227">
        <f>O554*H554</f>
        <v>0</v>
      </c>
      <c r="Q554" s="227">
        <v>0.00024</v>
      </c>
      <c r="R554" s="227">
        <f>Q554*H554</f>
        <v>0.01944</v>
      </c>
      <c r="S554" s="227">
        <v>0</v>
      </c>
      <c r="T554" s="228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29" t="s">
        <v>342</v>
      </c>
      <c r="AT554" s="229" t="s">
        <v>199</v>
      </c>
      <c r="AU554" s="229" t="s">
        <v>81</v>
      </c>
      <c r="AY554" s="17" t="s">
        <v>143</v>
      </c>
      <c r="BE554" s="230">
        <f>IF(N554="základní",J554,0)</f>
        <v>0</v>
      </c>
      <c r="BF554" s="230">
        <f>IF(N554="snížená",J554,0)</f>
        <v>0</v>
      </c>
      <c r="BG554" s="230">
        <f>IF(N554="zákl. přenesená",J554,0)</f>
        <v>0</v>
      </c>
      <c r="BH554" s="230">
        <f>IF(N554="sníž. přenesená",J554,0)</f>
        <v>0</v>
      </c>
      <c r="BI554" s="230">
        <f>IF(N554="nulová",J554,0)</f>
        <v>0</v>
      </c>
      <c r="BJ554" s="17" t="s">
        <v>79</v>
      </c>
      <c r="BK554" s="230">
        <f>ROUND(I554*H554,2)</f>
        <v>0</v>
      </c>
      <c r="BL554" s="17" t="s">
        <v>239</v>
      </c>
      <c r="BM554" s="229" t="s">
        <v>944</v>
      </c>
    </row>
    <row r="555" spans="1:47" s="2" customFormat="1" ht="12">
      <c r="A555" s="38"/>
      <c r="B555" s="39"/>
      <c r="C555" s="40"/>
      <c r="D555" s="231" t="s">
        <v>152</v>
      </c>
      <c r="E555" s="40"/>
      <c r="F555" s="232" t="s">
        <v>943</v>
      </c>
      <c r="G555" s="40"/>
      <c r="H555" s="40"/>
      <c r="I555" s="136"/>
      <c r="J555" s="40"/>
      <c r="K555" s="40"/>
      <c r="L555" s="44"/>
      <c r="M555" s="233"/>
      <c r="N555" s="234"/>
      <c r="O555" s="84"/>
      <c r="P555" s="84"/>
      <c r="Q555" s="84"/>
      <c r="R555" s="84"/>
      <c r="S555" s="84"/>
      <c r="T555" s="85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T555" s="17" t="s">
        <v>152</v>
      </c>
      <c r="AU555" s="17" t="s">
        <v>81</v>
      </c>
    </row>
    <row r="556" spans="1:65" s="2" customFormat="1" ht="16.5" customHeight="1">
      <c r="A556" s="38"/>
      <c r="B556" s="39"/>
      <c r="C556" s="246" t="s">
        <v>945</v>
      </c>
      <c r="D556" s="246" t="s">
        <v>199</v>
      </c>
      <c r="E556" s="247" t="s">
        <v>946</v>
      </c>
      <c r="F556" s="248" t="s">
        <v>947</v>
      </c>
      <c r="G556" s="249" t="s">
        <v>330</v>
      </c>
      <c r="H556" s="250">
        <v>425</v>
      </c>
      <c r="I556" s="251"/>
      <c r="J556" s="252">
        <f>ROUND(I556*H556,2)</f>
        <v>0</v>
      </c>
      <c r="K556" s="248" t="s">
        <v>149</v>
      </c>
      <c r="L556" s="253"/>
      <c r="M556" s="254" t="s">
        <v>19</v>
      </c>
      <c r="N556" s="255" t="s">
        <v>42</v>
      </c>
      <c r="O556" s="84"/>
      <c r="P556" s="227">
        <f>O556*H556</f>
        <v>0</v>
      </c>
      <c r="Q556" s="227">
        <v>0.00023</v>
      </c>
      <c r="R556" s="227">
        <f>Q556*H556</f>
        <v>0.09775</v>
      </c>
      <c r="S556" s="227">
        <v>0</v>
      </c>
      <c r="T556" s="228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29" t="s">
        <v>342</v>
      </c>
      <c r="AT556" s="229" t="s">
        <v>199</v>
      </c>
      <c r="AU556" s="229" t="s">
        <v>81</v>
      </c>
      <c r="AY556" s="17" t="s">
        <v>143</v>
      </c>
      <c r="BE556" s="230">
        <f>IF(N556="základní",J556,0)</f>
        <v>0</v>
      </c>
      <c r="BF556" s="230">
        <f>IF(N556="snížená",J556,0)</f>
        <v>0</v>
      </c>
      <c r="BG556" s="230">
        <f>IF(N556="zákl. přenesená",J556,0)</f>
        <v>0</v>
      </c>
      <c r="BH556" s="230">
        <f>IF(N556="sníž. přenesená",J556,0)</f>
        <v>0</v>
      </c>
      <c r="BI556" s="230">
        <f>IF(N556="nulová",J556,0)</f>
        <v>0</v>
      </c>
      <c r="BJ556" s="17" t="s">
        <v>79</v>
      </c>
      <c r="BK556" s="230">
        <f>ROUND(I556*H556,2)</f>
        <v>0</v>
      </c>
      <c r="BL556" s="17" t="s">
        <v>239</v>
      </c>
      <c r="BM556" s="229" t="s">
        <v>948</v>
      </c>
    </row>
    <row r="557" spans="1:47" s="2" customFormat="1" ht="12">
      <c r="A557" s="38"/>
      <c r="B557" s="39"/>
      <c r="C557" s="40"/>
      <c r="D557" s="231" t="s">
        <v>152</v>
      </c>
      <c r="E557" s="40"/>
      <c r="F557" s="232" t="s">
        <v>947</v>
      </c>
      <c r="G557" s="40"/>
      <c r="H557" s="40"/>
      <c r="I557" s="136"/>
      <c r="J557" s="40"/>
      <c r="K557" s="40"/>
      <c r="L557" s="44"/>
      <c r="M557" s="233"/>
      <c r="N557" s="234"/>
      <c r="O557" s="84"/>
      <c r="P557" s="84"/>
      <c r="Q557" s="84"/>
      <c r="R557" s="84"/>
      <c r="S557" s="84"/>
      <c r="T557" s="85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T557" s="17" t="s">
        <v>152</v>
      </c>
      <c r="AU557" s="17" t="s">
        <v>81</v>
      </c>
    </row>
    <row r="558" spans="1:65" s="2" customFormat="1" ht="16.5" customHeight="1">
      <c r="A558" s="38"/>
      <c r="B558" s="39"/>
      <c r="C558" s="218" t="s">
        <v>949</v>
      </c>
      <c r="D558" s="218" t="s">
        <v>145</v>
      </c>
      <c r="E558" s="219" t="s">
        <v>950</v>
      </c>
      <c r="F558" s="220" t="s">
        <v>951</v>
      </c>
      <c r="G558" s="221" t="s">
        <v>190</v>
      </c>
      <c r="H558" s="222">
        <v>1.032</v>
      </c>
      <c r="I558" s="223"/>
      <c r="J558" s="224">
        <f>ROUND(I558*H558,2)</f>
        <v>0</v>
      </c>
      <c r="K558" s="220" t="s">
        <v>149</v>
      </c>
      <c r="L558" s="44"/>
      <c r="M558" s="225" t="s">
        <v>19</v>
      </c>
      <c r="N558" s="226" t="s">
        <v>42</v>
      </c>
      <c r="O558" s="84"/>
      <c r="P558" s="227">
        <f>O558*H558</f>
        <v>0</v>
      </c>
      <c r="Q558" s="227">
        <v>0</v>
      </c>
      <c r="R558" s="227">
        <f>Q558*H558</f>
        <v>0</v>
      </c>
      <c r="S558" s="227">
        <v>0</v>
      </c>
      <c r="T558" s="228">
        <f>S558*H558</f>
        <v>0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229" t="s">
        <v>239</v>
      </c>
      <c r="AT558" s="229" t="s">
        <v>145</v>
      </c>
      <c r="AU558" s="229" t="s">
        <v>81</v>
      </c>
      <c r="AY558" s="17" t="s">
        <v>143</v>
      </c>
      <c r="BE558" s="230">
        <f>IF(N558="základní",J558,0)</f>
        <v>0</v>
      </c>
      <c r="BF558" s="230">
        <f>IF(N558="snížená",J558,0)</f>
        <v>0</v>
      </c>
      <c r="BG558" s="230">
        <f>IF(N558="zákl. přenesená",J558,0)</f>
        <v>0</v>
      </c>
      <c r="BH558" s="230">
        <f>IF(N558="sníž. přenesená",J558,0)</f>
        <v>0</v>
      </c>
      <c r="BI558" s="230">
        <f>IF(N558="nulová",J558,0)</f>
        <v>0</v>
      </c>
      <c r="BJ558" s="17" t="s">
        <v>79</v>
      </c>
      <c r="BK558" s="230">
        <f>ROUND(I558*H558,2)</f>
        <v>0</v>
      </c>
      <c r="BL558" s="17" t="s">
        <v>239</v>
      </c>
      <c r="BM558" s="229" t="s">
        <v>952</v>
      </c>
    </row>
    <row r="559" spans="1:47" s="2" customFormat="1" ht="12">
      <c r="A559" s="38"/>
      <c r="B559" s="39"/>
      <c r="C559" s="40"/>
      <c r="D559" s="231" t="s">
        <v>152</v>
      </c>
      <c r="E559" s="40"/>
      <c r="F559" s="232" t="s">
        <v>953</v>
      </c>
      <c r="G559" s="40"/>
      <c r="H559" s="40"/>
      <c r="I559" s="136"/>
      <c r="J559" s="40"/>
      <c r="K559" s="40"/>
      <c r="L559" s="44"/>
      <c r="M559" s="233"/>
      <c r="N559" s="234"/>
      <c r="O559" s="84"/>
      <c r="P559" s="84"/>
      <c r="Q559" s="84"/>
      <c r="R559" s="84"/>
      <c r="S559" s="84"/>
      <c r="T559" s="85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T559" s="17" t="s">
        <v>152</v>
      </c>
      <c r="AU559" s="17" t="s">
        <v>81</v>
      </c>
    </row>
    <row r="560" spans="1:63" s="12" customFormat="1" ht="22.8" customHeight="1">
      <c r="A560" s="12"/>
      <c r="B560" s="202"/>
      <c r="C560" s="203"/>
      <c r="D560" s="204" t="s">
        <v>70</v>
      </c>
      <c r="E560" s="216" t="s">
        <v>954</v>
      </c>
      <c r="F560" s="216" t="s">
        <v>955</v>
      </c>
      <c r="G560" s="203"/>
      <c r="H560" s="203"/>
      <c r="I560" s="206"/>
      <c r="J560" s="217">
        <f>BK560</f>
        <v>0</v>
      </c>
      <c r="K560" s="203"/>
      <c r="L560" s="208"/>
      <c r="M560" s="209"/>
      <c r="N560" s="210"/>
      <c r="O560" s="210"/>
      <c r="P560" s="211">
        <f>SUM(P561:P566)</f>
        <v>0</v>
      </c>
      <c r="Q560" s="210"/>
      <c r="R560" s="211">
        <f>SUM(R561:R566)</f>
        <v>0.01508</v>
      </c>
      <c r="S560" s="210"/>
      <c r="T560" s="212">
        <f>SUM(T561:T566)</f>
        <v>0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213" t="s">
        <v>81</v>
      </c>
      <c r="AT560" s="214" t="s">
        <v>70</v>
      </c>
      <c r="AU560" s="214" t="s">
        <v>79</v>
      </c>
      <c r="AY560" s="213" t="s">
        <v>143</v>
      </c>
      <c r="BK560" s="215">
        <f>SUM(BK561:BK566)</f>
        <v>0</v>
      </c>
    </row>
    <row r="561" spans="1:65" s="2" customFormat="1" ht="16.5" customHeight="1">
      <c r="A561" s="38"/>
      <c r="B561" s="39"/>
      <c r="C561" s="218" t="s">
        <v>956</v>
      </c>
      <c r="D561" s="218" t="s">
        <v>145</v>
      </c>
      <c r="E561" s="219" t="s">
        <v>957</v>
      </c>
      <c r="F561" s="220" t="s">
        <v>958</v>
      </c>
      <c r="G561" s="221" t="s">
        <v>330</v>
      </c>
      <c r="H561" s="222">
        <v>4</v>
      </c>
      <c r="I561" s="223"/>
      <c r="J561" s="224">
        <f>ROUND(I561*H561,2)</f>
        <v>0</v>
      </c>
      <c r="K561" s="220" t="s">
        <v>149</v>
      </c>
      <c r="L561" s="44"/>
      <c r="M561" s="225" t="s">
        <v>19</v>
      </c>
      <c r="N561" s="226" t="s">
        <v>42</v>
      </c>
      <c r="O561" s="84"/>
      <c r="P561" s="227">
        <f>O561*H561</f>
        <v>0</v>
      </c>
      <c r="Q561" s="227">
        <v>0.00227</v>
      </c>
      <c r="R561" s="227">
        <f>Q561*H561</f>
        <v>0.00908</v>
      </c>
      <c r="S561" s="227">
        <v>0</v>
      </c>
      <c r="T561" s="228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29" t="s">
        <v>239</v>
      </c>
      <c r="AT561" s="229" t="s">
        <v>145</v>
      </c>
      <c r="AU561" s="229" t="s">
        <v>81</v>
      </c>
      <c r="AY561" s="17" t="s">
        <v>143</v>
      </c>
      <c r="BE561" s="230">
        <f>IF(N561="základní",J561,0)</f>
        <v>0</v>
      </c>
      <c r="BF561" s="230">
        <f>IF(N561="snížená",J561,0)</f>
        <v>0</v>
      </c>
      <c r="BG561" s="230">
        <f>IF(N561="zákl. přenesená",J561,0)</f>
        <v>0</v>
      </c>
      <c r="BH561" s="230">
        <f>IF(N561="sníž. přenesená",J561,0)</f>
        <v>0</v>
      </c>
      <c r="BI561" s="230">
        <f>IF(N561="nulová",J561,0)</f>
        <v>0</v>
      </c>
      <c r="BJ561" s="17" t="s">
        <v>79</v>
      </c>
      <c r="BK561" s="230">
        <f>ROUND(I561*H561,2)</f>
        <v>0</v>
      </c>
      <c r="BL561" s="17" t="s">
        <v>239</v>
      </c>
      <c r="BM561" s="229" t="s">
        <v>959</v>
      </c>
    </row>
    <row r="562" spans="1:47" s="2" customFormat="1" ht="12">
      <c r="A562" s="38"/>
      <c r="B562" s="39"/>
      <c r="C562" s="40"/>
      <c r="D562" s="231" t="s">
        <v>152</v>
      </c>
      <c r="E562" s="40"/>
      <c r="F562" s="232" t="s">
        <v>960</v>
      </c>
      <c r="G562" s="40"/>
      <c r="H562" s="40"/>
      <c r="I562" s="136"/>
      <c r="J562" s="40"/>
      <c r="K562" s="40"/>
      <c r="L562" s="44"/>
      <c r="M562" s="233"/>
      <c r="N562" s="234"/>
      <c r="O562" s="84"/>
      <c r="P562" s="84"/>
      <c r="Q562" s="84"/>
      <c r="R562" s="84"/>
      <c r="S562" s="84"/>
      <c r="T562" s="85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T562" s="17" t="s">
        <v>152</v>
      </c>
      <c r="AU562" s="17" t="s">
        <v>81</v>
      </c>
    </row>
    <row r="563" spans="1:65" s="2" customFormat="1" ht="16.5" customHeight="1">
      <c r="A563" s="38"/>
      <c r="B563" s="39"/>
      <c r="C563" s="218" t="s">
        <v>961</v>
      </c>
      <c r="D563" s="218" t="s">
        <v>145</v>
      </c>
      <c r="E563" s="219" t="s">
        <v>962</v>
      </c>
      <c r="F563" s="220" t="s">
        <v>963</v>
      </c>
      <c r="G563" s="221" t="s">
        <v>207</v>
      </c>
      <c r="H563" s="222">
        <v>4</v>
      </c>
      <c r="I563" s="223"/>
      <c r="J563" s="224">
        <f>ROUND(I563*H563,2)</f>
        <v>0</v>
      </c>
      <c r="K563" s="220" t="s">
        <v>149</v>
      </c>
      <c r="L563" s="44"/>
      <c r="M563" s="225" t="s">
        <v>19</v>
      </c>
      <c r="N563" s="226" t="s">
        <v>42</v>
      </c>
      <c r="O563" s="84"/>
      <c r="P563" s="227">
        <f>O563*H563</f>
        <v>0</v>
      </c>
      <c r="Q563" s="227">
        <v>0.0015</v>
      </c>
      <c r="R563" s="227">
        <f>Q563*H563</f>
        <v>0.006</v>
      </c>
      <c r="S563" s="227">
        <v>0</v>
      </c>
      <c r="T563" s="228">
        <f>S563*H563</f>
        <v>0</v>
      </c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R563" s="229" t="s">
        <v>239</v>
      </c>
      <c r="AT563" s="229" t="s">
        <v>145</v>
      </c>
      <c r="AU563" s="229" t="s">
        <v>81</v>
      </c>
      <c r="AY563" s="17" t="s">
        <v>143</v>
      </c>
      <c r="BE563" s="230">
        <f>IF(N563="základní",J563,0)</f>
        <v>0</v>
      </c>
      <c r="BF563" s="230">
        <f>IF(N563="snížená",J563,0)</f>
        <v>0</v>
      </c>
      <c r="BG563" s="230">
        <f>IF(N563="zákl. přenesená",J563,0)</f>
        <v>0</v>
      </c>
      <c r="BH563" s="230">
        <f>IF(N563="sníž. přenesená",J563,0)</f>
        <v>0</v>
      </c>
      <c r="BI563" s="230">
        <f>IF(N563="nulová",J563,0)</f>
        <v>0</v>
      </c>
      <c r="BJ563" s="17" t="s">
        <v>79</v>
      </c>
      <c r="BK563" s="230">
        <f>ROUND(I563*H563,2)</f>
        <v>0</v>
      </c>
      <c r="BL563" s="17" t="s">
        <v>239</v>
      </c>
      <c r="BM563" s="229" t="s">
        <v>964</v>
      </c>
    </row>
    <row r="564" spans="1:47" s="2" customFormat="1" ht="12">
      <c r="A564" s="38"/>
      <c r="B564" s="39"/>
      <c r="C564" s="40"/>
      <c r="D564" s="231" t="s">
        <v>152</v>
      </c>
      <c r="E564" s="40"/>
      <c r="F564" s="232" t="s">
        <v>965</v>
      </c>
      <c r="G564" s="40"/>
      <c r="H564" s="40"/>
      <c r="I564" s="136"/>
      <c r="J564" s="40"/>
      <c r="K564" s="40"/>
      <c r="L564" s="44"/>
      <c r="M564" s="233"/>
      <c r="N564" s="234"/>
      <c r="O564" s="84"/>
      <c r="P564" s="84"/>
      <c r="Q564" s="84"/>
      <c r="R564" s="84"/>
      <c r="S564" s="84"/>
      <c r="T564" s="85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T564" s="17" t="s">
        <v>152</v>
      </c>
      <c r="AU564" s="17" t="s">
        <v>81</v>
      </c>
    </row>
    <row r="565" spans="1:65" s="2" customFormat="1" ht="16.5" customHeight="1">
      <c r="A565" s="38"/>
      <c r="B565" s="39"/>
      <c r="C565" s="218" t="s">
        <v>966</v>
      </c>
      <c r="D565" s="218" t="s">
        <v>145</v>
      </c>
      <c r="E565" s="219" t="s">
        <v>967</v>
      </c>
      <c r="F565" s="220" t="s">
        <v>968</v>
      </c>
      <c r="G565" s="221" t="s">
        <v>330</v>
      </c>
      <c r="H565" s="222">
        <v>12</v>
      </c>
      <c r="I565" s="223"/>
      <c r="J565" s="224">
        <f>ROUND(I565*H565,2)</f>
        <v>0</v>
      </c>
      <c r="K565" s="220" t="s">
        <v>149</v>
      </c>
      <c r="L565" s="44"/>
      <c r="M565" s="225" t="s">
        <v>19</v>
      </c>
      <c r="N565" s="226" t="s">
        <v>42</v>
      </c>
      <c r="O565" s="84"/>
      <c r="P565" s="227">
        <f>O565*H565</f>
        <v>0</v>
      </c>
      <c r="Q565" s="227">
        <v>0</v>
      </c>
      <c r="R565" s="227">
        <f>Q565*H565</f>
        <v>0</v>
      </c>
      <c r="S565" s="227">
        <v>0</v>
      </c>
      <c r="T565" s="228">
        <f>S565*H565</f>
        <v>0</v>
      </c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R565" s="229" t="s">
        <v>239</v>
      </c>
      <c r="AT565" s="229" t="s">
        <v>145</v>
      </c>
      <c r="AU565" s="229" t="s">
        <v>81</v>
      </c>
      <c r="AY565" s="17" t="s">
        <v>143</v>
      </c>
      <c r="BE565" s="230">
        <f>IF(N565="základní",J565,0)</f>
        <v>0</v>
      </c>
      <c r="BF565" s="230">
        <f>IF(N565="snížená",J565,0)</f>
        <v>0</v>
      </c>
      <c r="BG565" s="230">
        <f>IF(N565="zákl. přenesená",J565,0)</f>
        <v>0</v>
      </c>
      <c r="BH565" s="230">
        <f>IF(N565="sníž. přenesená",J565,0)</f>
        <v>0</v>
      </c>
      <c r="BI565" s="230">
        <f>IF(N565="nulová",J565,0)</f>
        <v>0</v>
      </c>
      <c r="BJ565" s="17" t="s">
        <v>79</v>
      </c>
      <c r="BK565" s="230">
        <f>ROUND(I565*H565,2)</f>
        <v>0</v>
      </c>
      <c r="BL565" s="17" t="s">
        <v>239</v>
      </c>
      <c r="BM565" s="229" t="s">
        <v>969</v>
      </c>
    </row>
    <row r="566" spans="1:47" s="2" customFormat="1" ht="12">
      <c r="A566" s="38"/>
      <c r="B566" s="39"/>
      <c r="C566" s="40"/>
      <c r="D566" s="231" t="s">
        <v>152</v>
      </c>
      <c r="E566" s="40"/>
      <c r="F566" s="232" t="s">
        <v>970</v>
      </c>
      <c r="G566" s="40"/>
      <c r="H566" s="40"/>
      <c r="I566" s="136"/>
      <c r="J566" s="40"/>
      <c r="K566" s="40"/>
      <c r="L566" s="44"/>
      <c r="M566" s="233"/>
      <c r="N566" s="234"/>
      <c r="O566" s="84"/>
      <c r="P566" s="84"/>
      <c r="Q566" s="84"/>
      <c r="R566" s="84"/>
      <c r="S566" s="84"/>
      <c r="T566" s="85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T566" s="17" t="s">
        <v>152</v>
      </c>
      <c r="AU566" s="17" t="s">
        <v>81</v>
      </c>
    </row>
    <row r="567" spans="1:63" s="12" customFormat="1" ht="22.8" customHeight="1">
      <c r="A567" s="12"/>
      <c r="B567" s="202"/>
      <c r="C567" s="203"/>
      <c r="D567" s="204" t="s">
        <v>70</v>
      </c>
      <c r="E567" s="216" t="s">
        <v>971</v>
      </c>
      <c r="F567" s="216" t="s">
        <v>972</v>
      </c>
      <c r="G567" s="203"/>
      <c r="H567" s="203"/>
      <c r="I567" s="206"/>
      <c r="J567" s="217">
        <f>BK567</f>
        <v>0</v>
      </c>
      <c r="K567" s="203"/>
      <c r="L567" s="208"/>
      <c r="M567" s="209"/>
      <c r="N567" s="210"/>
      <c r="O567" s="210"/>
      <c r="P567" s="211">
        <f>SUM(P568:P569)</f>
        <v>0</v>
      </c>
      <c r="Q567" s="210"/>
      <c r="R567" s="211">
        <f>SUM(R568:R569)</f>
        <v>0</v>
      </c>
      <c r="S567" s="210"/>
      <c r="T567" s="212">
        <f>SUM(T568:T569)</f>
        <v>0</v>
      </c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R567" s="213" t="s">
        <v>81</v>
      </c>
      <c r="AT567" s="214" t="s">
        <v>70</v>
      </c>
      <c r="AU567" s="214" t="s">
        <v>79</v>
      </c>
      <c r="AY567" s="213" t="s">
        <v>143</v>
      </c>
      <c r="BK567" s="215">
        <f>SUM(BK568:BK569)</f>
        <v>0</v>
      </c>
    </row>
    <row r="568" spans="1:65" s="2" customFormat="1" ht="16.5" customHeight="1">
      <c r="A568" s="38"/>
      <c r="B568" s="39"/>
      <c r="C568" s="218" t="s">
        <v>973</v>
      </c>
      <c r="D568" s="218" t="s">
        <v>145</v>
      </c>
      <c r="E568" s="219" t="s">
        <v>974</v>
      </c>
      <c r="F568" s="220" t="s">
        <v>975</v>
      </c>
      <c r="G568" s="221" t="s">
        <v>976</v>
      </c>
      <c r="H568" s="222">
        <v>1</v>
      </c>
      <c r="I568" s="223"/>
      <c r="J568" s="224">
        <f>ROUND(I568*H568,2)</f>
        <v>0</v>
      </c>
      <c r="K568" s="220" t="s">
        <v>19</v>
      </c>
      <c r="L568" s="44"/>
      <c r="M568" s="225" t="s">
        <v>19</v>
      </c>
      <c r="N568" s="226" t="s">
        <v>42</v>
      </c>
      <c r="O568" s="84"/>
      <c r="P568" s="227">
        <f>O568*H568</f>
        <v>0</v>
      </c>
      <c r="Q568" s="227">
        <v>0</v>
      </c>
      <c r="R568" s="227">
        <f>Q568*H568</f>
        <v>0</v>
      </c>
      <c r="S568" s="227">
        <v>0</v>
      </c>
      <c r="T568" s="228">
        <f>S568*H568</f>
        <v>0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229" t="s">
        <v>239</v>
      </c>
      <c r="AT568" s="229" t="s">
        <v>145</v>
      </c>
      <c r="AU568" s="229" t="s">
        <v>81</v>
      </c>
      <c r="AY568" s="17" t="s">
        <v>143</v>
      </c>
      <c r="BE568" s="230">
        <f>IF(N568="základní",J568,0)</f>
        <v>0</v>
      </c>
      <c r="BF568" s="230">
        <f>IF(N568="snížená",J568,0)</f>
        <v>0</v>
      </c>
      <c r="BG568" s="230">
        <f>IF(N568="zákl. přenesená",J568,0)</f>
        <v>0</v>
      </c>
      <c r="BH568" s="230">
        <f>IF(N568="sníž. přenesená",J568,0)</f>
        <v>0</v>
      </c>
      <c r="BI568" s="230">
        <f>IF(N568="nulová",J568,0)</f>
        <v>0</v>
      </c>
      <c r="BJ568" s="17" t="s">
        <v>79</v>
      </c>
      <c r="BK568" s="230">
        <f>ROUND(I568*H568,2)</f>
        <v>0</v>
      </c>
      <c r="BL568" s="17" t="s">
        <v>239</v>
      </c>
      <c r="BM568" s="229" t="s">
        <v>977</v>
      </c>
    </row>
    <row r="569" spans="1:47" s="2" customFormat="1" ht="12">
      <c r="A569" s="38"/>
      <c r="B569" s="39"/>
      <c r="C569" s="40"/>
      <c r="D569" s="231" t="s">
        <v>152</v>
      </c>
      <c r="E569" s="40"/>
      <c r="F569" s="232" t="s">
        <v>975</v>
      </c>
      <c r="G569" s="40"/>
      <c r="H569" s="40"/>
      <c r="I569" s="136"/>
      <c r="J569" s="40"/>
      <c r="K569" s="40"/>
      <c r="L569" s="44"/>
      <c r="M569" s="233"/>
      <c r="N569" s="234"/>
      <c r="O569" s="84"/>
      <c r="P569" s="84"/>
      <c r="Q569" s="84"/>
      <c r="R569" s="84"/>
      <c r="S569" s="84"/>
      <c r="T569" s="85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T569" s="17" t="s">
        <v>152</v>
      </c>
      <c r="AU569" s="17" t="s">
        <v>81</v>
      </c>
    </row>
    <row r="570" spans="1:63" s="12" customFormat="1" ht="22.8" customHeight="1">
      <c r="A570" s="12"/>
      <c r="B570" s="202"/>
      <c r="C570" s="203"/>
      <c r="D570" s="204" t="s">
        <v>70</v>
      </c>
      <c r="E570" s="216" t="s">
        <v>978</v>
      </c>
      <c r="F570" s="216" t="s">
        <v>979</v>
      </c>
      <c r="G570" s="203"/>
      <c r="H570" s="203"/>
      <c r="I570" s="206"/>
      <c r="J570" s="217">
        <f>BK570</f>
        <v>0</v>
      </c>
      <c r="K570" s="203"/>
      <c r="L570" s="208"/>
      <c r="M570" s="209"/>
      <c r="N570" s="210"/>
      <c r="O570" s="210"/>
      <c r="P570" s="211">
        <f>SUM(P571:P581)</f>
        <v>0</v>
      </c>
      <c r="Q570" s="210"/>
      <c r="R570" s="211">
        <f>SUM(R571:R581)</f>
        <v>0.02091</v>
      </c>
      <c r="S570" s="210"/>
      <c r="T570" s="212">
        <f>SUM(T571:T581)</f>
        <v>0.0191</v>
      </c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R570" s="213" t="s">
        <v>81</v>
      </c>
      <c r="AT570" s="214" t="s">
        <v>70</v>
      </c>
      <c r="AU570" s="214" t="s">
        <v>79</v>
      </c>
      <c r="AY570" s="213" t="s">
        <v>143</v>
      </c>
      <c r="BK570" s="215">
        <f>SUM(BK571:BK581)</f>
        <v>0</v>
      </c>
    </row>
    <row r="571" spans="1:65" s="2" customFormat="1" ht="16.5" customHeight="1">
      <c r="A571" s="38"/>
      <c r="B571" s="39"/>
      <c r="C571" s="218" t="s">
        <v>980</v>
      </c>
      <c r="D571" s="218" t="s">
        <v>145</v>
      </c>
      <c r="E571" s="219" t="s">
        <v>981</v>
      </c>
      <c r="F571" s="220" t="s">
        <v>982</v>
      </c>
      <c r="G571" s="221" t="s">
        <v>207</v>
      </c>
      <c r="H571" s="222">
        <v>1</v>
      </c>
      <c r="I571" s="223"/>
      <c r="J571" s="224">
        <f>ROUND(I571*H571,2)</f>
        <v>0</v>
      </c>
      <c r="K571" s="220" t="s">
        <v>149</v>
      </c>
      <c r="L571" s="44"/>
      <c r="M571" s="225" t="s">
        <v>19</v>
      </c>
      <c r="N571" s="226" t="s">
        <v>42</v>
      </c>
      <c r="O571" s="84"/>
      <c r="P571" s="227">
        <f>O571*H571</f>
        <v>0</v>
      </c>
      <c r="Q571" s="227">
        <v>0</v>
      </c>
      <c r="R571" s="227">
        <f>Q571*H571</f>
        <v>0</v>
      </c>
      <c r="S571" s="227">
        <v>0</v>
      </c>
      <c r="T571" s="228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29" t="s">
        <v>239</v>
      </c>
      <c r="AT571" s="229" t="s">
        <v>145</v>
      </c>
      <c r="AU571" s="229" t="s">
        <v>81</v>
      </c>
      <c r="AY571" s="17" t="s">
        <v>143</v>
      </c>
      <c r="BE571" s="230">
        <f>IF(N571="základní",J571,0)</f>
        <v>0</v>
      </c>
      <c r="BF571" s="230">
        <f>IF(N571="snížená",J571,0)</f>
        <v>0</v>
      </c>
      <c r="BG571" s="230">
        <f>IF(N571="zákl. přenesená",J571,0)</f>
        <v>0</v>
      </c>
      <c r="BH571" s="230">
        <f>IF(N571="sníž. přenesená",J571,0)</f>
        <v>0</v>
      </c>
      <c r="BI571" s="230">
        <f>IF(N571="nulová",J571,0)</f>
        <v>0</v>
      </c>
      <c r="BJ571" s="17" t="s">
        <v>79</v>
      </c>
      <c r="BK571" s="230">
        <f>ROUND(I571*H571,2)</f>
        <v>0</v>
      </c>
      <c r="BL571" s="17" t="s">
        <v>239</v>
      </c>
      <c r="BM571" s="229" t="s">
        <v>983</v>
      </c>
    </row>
    <row r="572" spans="1:47" s="2" customFormat="1" ht="12">
      <c r="A572" s="38"/>
      <c r="B572" s="39"/>
      <c r="C572" s="40"/>
      <c r="D572" s="231" t="s">
        <v>152</v>
      </c>
      <c r="E572" s="40"/>
      <c r="F572" s="232" t="s">
        <v>984</v>
      </c>
      <c r="G572" s="40"/>
      <c r="H572" s="40"/>
      <c r="I572" s="136"/>
      <c r="J572" s="40"/>
      <c r="K572" s="40"/>
      <c r="L572" s="44"/>
      <c r="M572" s="233"/>
      <c r="N572" s="234"/>
      <c r="O572" s="84"/>
      <c r="P572" s="84"/>
      <c r="Q572" s="84"/>
      <c r="R572" s="84"/>
      <c r="S572" s="84"/>
      <c r="T572" s="85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T572" s="17" t="s">
        <v>152</v>
      </c>
      <c r="AU572" s="17" t="s">
        <v>81</v>
      </c>
    </row>
    <row r="573" spans="1:65" s="2" customFormat="1" ht="16.5" customHeight="1">
      <c r="A573" s="38"/>
      <c r="B573" s="39"/>
      <c r="C573" s="246" t="s">
        <v>517</v>
      </c>
      <c r="D573" s="246" t="s">
        <v>199</v>
      </c>
      <c r="E573" s="247" t="s">
        <v>985</v>
      </c>
      <c r="F573" s="248" t="s">
        <v>986</v>
      </c>
      <c r="G573" s="249" t="s">
        <v>207</v>
      </c>
      <c r="H573" s="250">
        <v>1</v>
      </c>
      <c r="I573" s="251"/>
      <c r="J573" s="252">
        <f>ROUND(I573*H573,2)</f>
        <v>0</v>
      </c>
      <c r="K573" s="248" t="s">
        <v>19</v>
      </c>
      <c r="L573" s="253"/>
      <c r="M573" s="254" t="s">
        <v>19</v>
      </c>
      <c r="N573" s="255" t="s">
        <v>42</v>
      </c>
      <c r="O573" s="84"/>
      <c r="P573" s="227">
        <f>O573*H573</f>
        <v>0</v>
      </c>
      <c r="Q573" s="227">
        <v>0.0079</v>
      </c>
      <c r="R573" s="227">
        <f>Q573*H573</f>
        <v>0.0079</v>
      </c>
      <c r="S573" s="227">
        <v>0</v>
      </c>
      <c r="T573" s="228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29" t="s">
        <v>342</v>
      </c>
      <c r="AT573" s="229" t="s">
        <v>199</v>
      </c>
      <c r="AU573" s="229" t="s">
        <v>81</v>
      </c>
      <c r="AY573" s="17" t="s">
        <v>143</v>
      </c>
      <c r="BE573" s="230">
        <f>IF(N573="základní",J573,0)</f>
        <v>0</v>
      </c>
      <c r="BF573" s="230">
        <f>IF(N573="snížená",J573,0)</f>
        <v>0</v>
      </c>
      <c r="BG573" s="230">
        <f>IF(N573="zákl. přenesená",J573,0)</f>
        <v>0</v>
      </c>
      <c r="BH573" s="230">
        <f>IF(N573="sníž. přenesená",J573,0)</f>
        <v>0</v>
      </c>
      <c r="BI573" s="230">
        <f>IF(N573="nulová",J573,0)</f>
        <v>0</v>
      </c>
      <c r="BJ573" s="17" t="s">
        <v>79</v>
      </c>
      <c r="BK573" s="230">
        <f>ROUND(I573*H573,2)</f>
        <v>0</v>
      </c>
      <c r="BL573" s="17" t="s">
        <v>239</v>
      </c>
      <c r="BM573" s="229" t="s">
        <v>987</v>
      </c>
    </row>
    <row r="574" spans="1:47" s="2" customFormat="1" ht="12">
      <c r="A574" s="38"/>
      <c r="B574" s="39"/>
      <c r="C574" s="40"/>
      <c r="D574" s="231" t="s">
        <v>152</v>
      </c>
      <c r="E574" s="40"/>
      <c r="F574" s="232" t="s">
        <v>986</v>
      </c>
      <c r="G574" s="40"/>
      <c r="H574" s="40"/>
      <c r="I574" s="136"/>
      <c r="J574" s="40"/>
      <c r="K574" s="40"/>
      <c r="L574" s="44"/>
      <c r="M574" s="233"/>
      <c r="N574" s="234"/>
      <c r="O574" s="84"/>
      <c r="P574" s="84"/>
      <c r="Q574" s="84"/>
      <c r="R574" s="84"/>
      <c r="S574" s="84"/>
      <c r="T574" s="85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T574" s="17" t="s">
        <v>152</v>
      </c>
      <c r="AU574" s="17" t="s">
        <v>81</v>
      </c>
    </row>
    <row r="575" spans="1:65" s="2" customFormat="1" ht="16.5" customHeight="1">
      <c r="A575" s="38"/>
      <c r="B575" s="39"/>
      <c r="C575" s="218" t="s">
        <v>988</v>
      </c>
      <c r="D575" s="218" t="s">
        <v>145</v>
      </c>
      <c r="E575" s="219" t="s">
        <v>989</v>
      </c>
      <c r="F575" s="220" t="s">
        <v>990</v>
      </c>
      <c r="G575" s="221" t="s">
        <v>207</v>
      </c>
      <c r="H575" s="222">
        <v>1</v>
      </c>
      <c r="I575" s="223"/>
      <c r="J575" s="224">
        <f>ROUND(I575*H575,2)</f>
        <v>0</v>
      </c>
      <c r="K575" s="220" t="s">
        <v>19</v>
      </c>
      <c r="L575" s="44"/>
      <c r="M575" s="225" t="s">
        <v>19</v>
      </c>
      <c r="N575" s="226" t="s">
        <v>42</v>
      </c>
      <c r="O575" s="84"/>
      <c r="P575" s="227">
        <f>O575*H575</f>
        <v>0</v>
      </c>
      <c r="Q575" s="227">
        <v>0</v>
      </c>
      <c r="R575" s="227">
        <f>Q575*H575</f>
        <v>0</v>
      </c>
      <c r="S575" s="227">
        <v>0</v>
      </c>
      <c r="T575" s="228">
        <f>S575*H575</f>
        <v>0</v>
      </c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R575" s="229" t="s">
        <v>239</v>
      </c>
      <c r="AT575" s="229" t="s">
        <v>145</v>
      </c>
      <c r="AU575" s="229" t="s">
        <v>81</v>
      </c>
      <c r="AY575" s="17" t="s">
        <v>143</v>
      </c>
      <c r="BE575" s="230">
        <f>IF(N575="základní",J575,0)</f>
        <v>0</v>
      </c>
      <c r="BF575" s="230">
        <f>IF(N575="snížená",J575,0)</f>
        <v>0</v>
      </c>
      <c r="BG575" s="230">
        <f>IF(N575="zákl. přenesená",J575,0)</f>
        <v>0</v>
      </c>
      <c r="BH575" s="230">
        <f>IF(N575="sníž. přenesená",J575,0)</f>
        <v>0</v>
      </c>
      <c r="BI575" s="230">
        <f>IF(N575="nulová",J575,0)</f>
        <v>0</v>
      </c>
      <c r="BJ575" s="17" t="s">
        <v>79</v>
      </c>
      <c r="BK575" s="230">
        <f>ROUND(I575*H575,2)</f>
        <v>0</v>
      </c>
      <c r="BL575" s="17" t="s">
        <v>239</v>
      </c>
      <c r="BM575" s="229" t="s">
        <v>991</v>
      </c>
    </row>
    <row r="576" spans="1:47" s="2" customFormat="1" ht="12">
      <c r="A576" s="38"/>
      <c r="B576" s="39"/>
      <c r="C576" s="40"/>
      <c r="D576" s="231" t="s">
        <v>152</v>
      </c>
      <c r="E576" s="40"/>
      <c r="F576" s="232" t="s">
        <v>990</v>
      </c>
      <c r="G576" s="40"/>
      <c r="H576" s="40"/>
      <c r="I576" s="136"/>
      <c r="J576" s="40"/>
      <c r="K576" s="40"/>
      <c r="L576" s="44"/>
      <c r="M576" s="233"/>
      <c r="N576" s="234"/>
      <c r="O576" s="84"/>
      <c r="P576" s="84"/>
      <c r="Q576" s="84"/>
      <c r="R576" s="84"/>
      <c r="S576" s="84"/>
      <c r="T576" s="85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T576" s="17" t="s">
        <v>152</v>
      </c>
      <c r="AU576" s="17" t="s">
        <v>81</v>
      </c>
    </row>
    <row r="577" spans="1:65" s="2" customFormat="1" ht="16.5" customHeight="1">
      <c r="A577" s="38"/>
      <c r="B577" s="39"/>
      <c r="C577" s="218" t="s">
        <v>992</v>
      </c>
      <c r="D577" s="218" t="s">
        <v>145</v>
      </c>
      <c r="E577" s="219" t="s">
        <v>993</v>
      </c>
      <c r="F577" s="220" t="s">
        <v>994</v>
      </c>
      <c r="G577" s="221" t="s">
        <v>330</v>
      </c>
      <c r="H577" s="222">
        <v>1</v>
      </c>
      <c r="I577" s="223"/>
      <c r="J577" s="224">
        <f>ROUND(I577*H577,2)</f>
        <v>0</v>
      </c>
      <c r="K577" s="220" t="s">
        <v>149</v>
      </c>
      <c r="L577" s="44"/>
      <c r="M577" s="225" t="s">
        <v>19</v>
      </c>
      <c r="N577" s="226" t="s">
        <v>42</v>
      </c>
      <c r="O577" s="84"/>
      <c r="P577" s="227">
        <f>O577*H577</f>
        <v>0</v>
      </c>
      <c r="Q577" s="227">
        <v>0.01301</v>
      </c>
      <c r="R577" s="227">
        <f>Q577*H577</f>
        <v>0.01301</v>
      </c>
      <c r="S577" s="227">
        <v>0</v>
      </c>
      <c r="T577" s="228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29" t="s">
        <v>239</v>
      </c>
      <c r="AT577" s="229" t="s">
        <v>145</v>
      </c>
      <c r="AU577" s="229" t="s">
        <v>81</v>
      </c>
      <c r="AY577" s="17" t="s">
        <v>143</v>
      </c>
      <c r="BE577" s="230">
        <f>IF(N577="základní",J577,0)</f>
        <v>0</v>
      </c>
      <c r="BF577" s="230">
        <f>IF(N577="snížená",J577,0)</f>
        <v>0</v>
      </c>
      <c r="BG577" s="230">
        <f>IF(N577="zákl. přenesená",J577,0)</f>
        <v>0</v>
      </c>
      <c r="BH577" s="230">
        <f>IF(N577="sníž. přenesená",J577,0)</f>
        <v>0</v>
      </c>
      <c r="BI577" s="230">
        <f>IF(N577="nulová",J577,0)</f>
        <v>0</v>
      </c>
      <c r="BJ577" s="17" t="s">
        <v>79</v>
      </c>
      <c r="BK577" s="230">
        <f>ROUND(I577*H577,2)</f>
        <v>0</v>
      </c>
      <c r="BL577" s="17" t="s">
        <v>239</v>
      </c>
      <c r="BM577" s="229" t="s">
        <v>995</v>
      </c>
    </row>
    <row r="578" spans="1:47" s="2" customFormat="1" ht="12">
      <c r="A578" s="38"/>
      <c r="B578" s="39"/>
      <c r="C578" s="40"/>
      <c r="D578" s="231" t="s">
        <v>152</v>
      </c>
      <c r="E578" s="40"/>
      <c r="F578" s="232" t="s">
        <v>996</v>
      </c>
      <c r="G578" s="40"/>
      <c r="H578" s="40"/>
      <c r="I578" s="136"/>
      <c r="J578" s="40"/>
      <c r="K578" s="40"/>
      <c r="L578" s="44"/>
      <c r="M578" s="233"/>
      <c r="N578" s="234"/>
      <c r="O578" s="84"/>
      <c r="P578" s="84"/>
      <c r="Q578" s="84"/>
      <c r="R578" s="84"/>
      <c r="S578" s="84"/>
      <c r="T578" s="85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T578" s="17" t="s">
        <v>152</v>
      </c>
      <c r="AU578" s="17" t="s">
        <v>81</v>
      </c>
    </row>
    <row r="579" spans="1:65" s="2" customFormat="1" ht="16.5" customHeight="1">
      <c r="A579" s="38"/>
      <c r="B579" s="39"/>
      <c r="C579" s="218" t="s">
        <v>997</v>
      </c>
      <c r="D579" s="218" t="s">
        <v>145</v>
      </c>
      <c r="E579" s="219" t="s">
        <v>998</v>
      </c>
      <c r="F579" s="220" t="s">
        <v>999</v>
      </c>
      <c r="G579" s="221" t="s">
        <v>330</v>
      </c>
      <c r="H579" s="222">
        <v>1</v>
      </c>
      <c r="I579" s="223"/>
      <c r="J579" s="224">
        <f>ROUND(I579*H579,2)</f>
        <v>0</v>
      </c>
      <c r="K579" s="220" t="s">
        <v>149</v>
      </c>
      <c r="L579" s="44"/>
      <c r="M579" s="225" t="s">
        <v>19</v>
      </c>
      <c r="N579" s="226" t="s">
        <v>42</v>
      </c>
      <c r="O579" s="84"/>
      <c r="P579" s="227">
        <f>O579*H579</f>
        <v>0</v>
      </c>
      <c r="Q579" s="227">
        <v>0</v>
      </c>
      <c r="R579" s="227">
        <f>Q579*H579</f>
        <v>0</v>
      </c>
      <c r="S579" s="227">
        <v>0.0191</v>
      </c>
      <c r="T579" s="228">
        <f>S579*H579</f>
        <v>0.0191</v>
      </c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R579" s="229" t="s">
        <v>239</v>
      </c>
      <c r="AT579" s="229" t="s">
        <v>145</v>
      </c>
      <c r="AU579" s="229" t="s">
        <v>81</v>
      </c>
      <c r="AY579" s="17" t="s">
        <v>143</v>
      </c>
      <c r="BE579" s="230">
        <f>IF(N579="základní",J579,0)</f>
        <v>0</v>
      </c>
      <c r="BF579" s="230">
        <f>IF(N579="snížená",J579,0)</f>
        <v>0</v>
      </c>
      <c r="BG579" s="230">
        <f>IF(N579="zákl. přenesená",J579,0)</f>
        <v>0</v>
      </c>
      <c r="BH579" s="230">
        <f>IF(N579="sníž. přenesená",J579,0)</f>
        <v>0</v>
      </c>
      <c r="BI579" s="230">
        <f>IF(N579="nulová",J579,0)</f>
        <v>0</v>
      </c>
      <c r="BJ579" s="17" t="s">
        <v>79</v>
      </c>
      <c r="BK579" s="230">
        <f>ROUND(I579*H579,2)</f>
        <v>0</v>
      </c>
      <c r="BL579" s="17" t="s">
        <v>239</v>
      </c>
      <c r="BM579" s="229" t="s">
        <v>1000</v>
      </c>
    </row>
    <row r="580" spans="1:47" s="2" customFormat="1" ht="12">
      <c r="A580" s="38"/>
      <c r="B580" s="39"/>
      <c r="C580" s="40"/>
      <c r="D580" s="231" t="s">
        <v>152</v>
      </c>
      <c r="E580" s="40"/>
      <c r="F580" s="232" t="s">
        <v>1001</v>
      </c>
      <c r="G580" s="40"/>
      <c r="H580" s="40"/>
      <c r="I580" s="136"/>
      <c r="J580" s="40"/>
      <c r="K580" s="40"/>
      <c r="L580" s="44"/>
      <c r="M580" s="233"/>
      <c r="N580" s="234"/>
      <c r="O580" s="84"/>
      <c r="P580" s="84"/>
      <c r="Q580" s="84"/>
      <c r="R580" s="84"/>
      <c r="S580" s="84"/>
      <c r="T580" s="85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T580" s="17" t="s">
        <v>152</v>
      </c>
      <c r="AU580" s="17" t="s">
        <v>81</v>
      </c>
    </row>
    <row r="581" spans="1:51" s="13" customFormat="1" ht="12">
      <c r="A581" s="13"/>
      <c r="B581" s="235"/>
      <c r="C581" s="236"/>
      <c r="D581" s="231" t="s">
        <v>154</v>
      </c>
      <c r="E581" s="237" t="s">
        <v>19</v>
      </c>
      <c r="F581" s="238" t="s">
        <v>79</v>
      </c>
      <c r="G581" s="236"/>
      <c r="H581" s="239">
        <v>1</v>
      </c>
      <c r="I581" s="240"/>
      <c r="J581" s="236"/>
      <c r="K581" s="236"/>
      <c r="L581" s="241"/>
      <c r="M581" s="242"/>
      <c r="N581" s="243"/>
      <c r="O581" s="243"/>
      <c r="P581" s="243"/>
      <c r="Q581" s="243"/>
      <c r="R581" s="243"/>
      <c r="S581" s="243"/>
      <c r="T581" s="244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5" t="s">
        <v>154</v>
      </c>
      <c r="AU581" s="245" t="s">
        <v>81</v>
      </c>
      <c r="AV581" s="13" t="s">
        <v>81</v>
      </c>
      <c r="AW581" s="13" t="s">
        <v>33</v>
      </c>
      <c r="AX581" s="13" t="s">
        <v>79</v>
      </c>
      <c r="AY581" s="245" t="s">
        <v>143</v>
      </c>
    </row>
    <row r="582" spans="1:63" s="12" customFormat="1" ht="22.8" customHeight="1">
      <c r="A582" s="12"/>
      <c r="B582" s="202"/>
      <c r="C582" s="203"/>
      <c r="D582" s="204" t="s">
        <v>70</v>
      </c>
      <c r="E582" s="216" t="s">
        <v>1002</v>
      </c>
      <c r="F582" s="216" t="s">
        <v>1003</v>
      </c>
      <c r="G582" s="203"/>
      <c r="H582" s="203"/>
      <c r="I582" s="206"/>
      <c r="J582" s="217">
        <f>BK582</f>
        <v>0</v>
      </c>
      <c r="K582" s="203"/>
      <c r="L582" s="208"/>
      <c r="M582" s="209"/>
      <c r="N582" s="210"/>
      <c r="O582" s="210"/>
      <c r="P582" s="211">
        <f>SUM(P583:P640)</f>
        <v>0</v>
      </c>
      <c r="Q582" s="210"/>
      <c r="R582" s="211">
        <f>SUM(R583:R640)</f>
        <v>7.441323670000001</v>
      </c>
      <c r="S582" s="210"/>
      <c r="T582" s="212">
        <f>SUM(T583:T640)</f>
        <v>2.4015999999999997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13" t="s">
        <v>81</v>
      </c>
      <c r="AT582" s="214" t="s">
        <v>70</v>
      </c>
      <c r="AU582" s="214" t="s">
        <v>79</v>
      </c>
      <c r="AY582" s="213" t="s">
        <v>143</v>
      </c>
      <c r="BK582" s="215">
        <f>SUM(BK583:BK640)</f>
        <v>0</v>
      </c>
    </row>
    <row r="583" spans="1:65" s="2" customFormat="1" ht="16.5" customHeight="1">
      <c r="A583" s="38"/>
      <c r="B583" s="39"/>
      <c r="C583" s="218" t="s">
        <v>1004</v>
      </c>
      <c r="D583" s="218" t="s">
        <v>145</v>
      </c>
      <c r="E583" s="219" t="s">
        <v>1005</v>
      </c>
      <c r="F583" s="220" t="s">
        <v>1006</v>
      </c>
      <c r="G583" s="221" t="s">
        <v>164</v>
      </c>
      <c r="H583" s="222">
        <v>2.49</v>
      </c>
      <c r="I583" s="223"/>
      <c r="J583" s="224">
        <f>ROUND(I583*H583,2)</f>
        <v>0</v>
      </c>
      <c r="K583" s="220" t="s">
        <v>149</v>
      </c>
      <c r="L583" s="44"/>
      <c r="M583" s="225" t="s">
        <v>19</v>
      </c>
      <c r="N583" s="226" t="s">
        <v>42</v>
      </c>
      <c r="O583" s="84"/>
      <c r="P583" s="227">
        <f>O583*H583</f>
        <v>0</v>
      </c>
      <c r="Q583" s="227">
        <v>0.00122</v>
      </c>
      <c r="R583" s="227">
        <f>Q583*H583</f>
        <v>0.0030378000000000002</v>
      </c>
      <c r="S583" s="227">
        <v>0</v>
      </c>
      <c r="T583" s="228">
        <f>S583*H583</f>
        <v>0</v>
      </c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R583" s="229" t="s">
        <v>239</v>
      </c>
      <c r="AT583" s="229" t="s">
        <v>145</v>
      </c>
      <c r="AU583" s="229" t="s">
        <v>81</v>
      </c>
      <c r="AY583" s="17" t="s">
        <v>143</v>
      </c>
      <c r="BE583" s="230">
        <f>IF(N583="základní",J583,0)</f>
        <v>0</v>
      </c>
      <c r="BF583" s="230">
        <f>IF(N583="snížená",J583,0)</f>
        <v>0</v>
      </c>
      <c r="BG583" s="230">
        <f>IF(N583="zákl. přenesená",J583,0)</f>
        <v>0</v>
      </c>
      <c r="BH583" s="230">
        <f>IF(N583="sníž. přenesená",J583,0)</f>
        <v>0</v>
      </c>
      <c r="BI583" s="230">
        <f>IF(N583="nulová",J583,0)</f>
        <v>0</v>
      </c>
      <c r="BJ583" s="17" t="s">
        <v>79</v>
      </c>
      <c r="BK583" s="230">
        <f>ROUND(I583*H583,2)</f>
        <v>0</v>
      </c>
      <c r="BL583" s="17" t="s">
        <v>239</v>
      </c>
      <c r="BM583" s="229" t="s">
        <v>1007</v>
      </c>
    </row>
    <row r="584" spans="1:47" s="2" customFormat="1" ht="12">
      <c r="A584" s="38"/>
      <c r="B584" s="39"/>
      <c r="C584" s="40"/>
      <c r="D584" s="231" t="s">
        <v>152</v>
      </c>
      <c r="E584" s="40"/>
      <c r="F584" s="232" t="s">
        <v>1008</v>
      </c>
      <c r="G584" s="40"/>
      <c r="H584" s="40"/>
      <c r="I584" s="136"/>
      <c r="J584" s="40"/>
      <c r="K584" s="40"/>
      <c r="L584" s="44"/>
      <c r="M584" s="233"/>
      <c r="N584" s="234"/>
      <c r="O584" s="84"/>
      <c r="P584" s="84"/>
      <c r="Q584" s="84"/>
      <c r="R584" s="84"/>
      <c r="S584" s="84"/>
      <c r="T584" s="85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T584" s="17" t="s">
        <v>152</v>
      </c>
      <c r="AU584" s="17" t="s">
        <v>81</v>
      </c>
    </row>
    <row r="585" spans="1:65" s="2" customFormat="1" ht="16.5" customHeight="1">
      <c r="A585" s="38"/>
      <c r="B585" s="39"/>
      <c r="C585" s="218" t="s">
        <v>1009</v>
      </c>
      <c r="D585" s="218" t="s">
        <v>145</v>
      </c>
      <c r="E585" s="219" t="s">
        <v>1010</v>
      </c>
      <c r="F585" s="220" t="s">
        <v>1011</v>
      </c>
      <c r="G585" s="221" t="s">
        <v>330</v>
      </c>
      <c r="H585" s="222">
        <v>155.4</v>
      </c>
      <c r="I585" s="223"/>
      <c r="J585" s="224">
        <f>ROUND(I585*H585,2)</f>
        <v>0</v>
      </c>
      <c r="K585" s="220" t="s">
        <v>149</v>
      </c>
      <c r="L585" s="44"/>
      <c r="M585" s="225" t="s">
        <v>19</v>
      </c>
      <c r="N585" s="226" t="s">
        <v>42</v>
      </c>
      <c r="O585" s="84"/>
      <c r="P585" s="227">
        <f>O585*H585</f>
        <v>0</v>
      </c>
      <c r="Q585" s="227">
        <v>0</v>
      </c>
      <c r="R585" s="227">
        <f>Q585*H585</f>
        <v>0</v>
      </c>
      <c r="S585" s="227">
        <v>0</v>
      </c>
      <c r="T585" s="228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29" t="s">
        <v>239</v>
      </c>
      <c r="AT585" s="229" t="s">
        <v>145</v>
      </c>
      <c r="AU585" s="229" t="s">
        <v>81</v>
      </c>
      <c r="AY585" s="17" t="s">
        <v>143</v>
      </c>
      <c r="BE585" s="230">
        <f>IF(N585="základní",J585,0)</f>
        <v>0</v>
      </c>
      <c r="BF585" s="230">
        <f>IF(N585="snížená",J585,0)</f>
        <v>0</v>
      </c>
      <c r="BG585" s="230">
        <f>IF(N585="zákl. přenesená",J585,0)</f>
        <v>0</v>
      </c>
      <c r="BH585" s="230">
        <f>IF(N585="sníž. přenesená",J585,0)</f>
        <v>0</v>
      </c>
      <c r="BI585" s="230">
        <f>IF(N585="nulová",J585,0)</f>
        <v>0</v>
      </c>
      <c r="BJ585" s="17" t="s">
        <v>79</v>
      </c>
      <c r="BK585" s="230">
        <f>ROUND(I585*H585,2)</f>
        <v>0</v>
      </c>
      <c r="BL585" s="17" t="s">
        <v>239</v>
      </c>
      <c r="BM585" s="229" t="s">
        <v>1012</v>
      </c>
    </row>
    <row r="586" spans="1:47" s="2" customFormat="1" ht="12">
      <c r="A586" s="38"/>
      <c r="B586" s="39"/>
      <c r="C586" s="40"/>
      <c r="D586" s="231" t="s">
        <v>152</v>
      </c>
      <c r="E586" s="40"/>
      <c r="F586" s="232" t="s">
        <v>1013</v>
      </c>
      <c r="G586" s="40"/>
      <c r="H586" s="40"/>
      <c r="I586" s="136"/>
      <c r="J586" s="40"/>
      <c r="K586" s="40"/>
      <c r="L586" s="44"/>
      <c r="M586" s="233"/>
      <c r="N586" s="234"/>
      <c r="O586" s="84"/>
      <c r="P586" s="84"/>
      <c r="Q586" s="84"/>
      <c r="R586" s="84"/>
      <c r="S586" s="84"/>
      <c r="T586" s="85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T586" s="17" t="s">
        <v>152</v>
      </c>
      <c r="AU586" s="17" t="s">
        <v>81</v>
      </c>
    </row>
    <row r="587" spans="1:51" s="13" customFormat="1" ht="12">
      <c r="A587" s="13"/>
      <c r="B587" s="235"/>
      <c r="C587" s="236"/>
      <c r="D587" s="231" t="s">
        <v>154</v>
      </c>
      <c r="E587" s="237" t="s">
        <v>19</v>
      </c>
      <c r="F587" s="238" t="s">
        <v>1014</v>
      </c>
      <c r="G587" s="236"/>
      <c r="H587" s="239">
        <v>31</v>
      </c>
      <c r="I587" s="240"/>
      <c r="J587" s="236"/>
      <c r="K587" s="236"/>
      <c r="L587" s="241"/>
      <c r="M587" s="242"/>
      <c r="N587" s="243"/>
      <c r="O587" s="243"/>
      <c r="P587" s="243"/>
      <c r="Q587" s="243"/>
      <c r="R587" s="243"/>
      <c r="S587" s="243"/>
      <c r="T587" s="244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5" t="s">
        <v>154</v>
      </c>
      <c r="AU587" s="245" t="s">
        <v>81</v>
      </c>
      <c r="AV587" s="13" t="s">
        <v>81</v>
      </c>
      <c r="AW587" s="13" t="s">
        <v>33</v>
      </c>
      <c r="AX587" s="13" t="s">
        <v>71</v>
      </c>
      <c r="AY587" s="245" t="s">
        <v>143</v>
      </c>
    </row>
    <row r="588" spans="1:51" s="13" customFormat="1" ht="12">
      <c r="A588" s="13"/>
      <c r="B588" s="235"/>
      <c r="C588" s="236"/>
      <c r="D588" s="231" t="s">
        <v>154</v>
      </c>
      <c r="E588" s="237" t="s">
        <v>19</v>
      </c>
      <c r="F588" s="238" t="s">
        <v>1015</v>
      </c>
      <c r="G588" s="236"/>
      <c r="H588" s="239">
        <v>11.2</v>
      </c>
      <c r="I588" s="240"/>
      <c r="J588" s="236"/>
      <c r="K588" s="236"/>
      <c r="L588" s="241"/>
      <c r="M588" s="242"/>
      <c r="N588" s="243"/>
      <c r="O588" s="243"/>
      <c r="P588" s="243"/>
      <c r="Q588" s="243"/>
      <c r="R588" s="243"/>
      <c r="S588" s="243"/>
      <c r="T588" s="244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5" t="s">
        <v>154</v>
      </c>
      <c r="AU588" s="245" t="s">
        <v>81</v>
      </c>
      <c r="AV588" s="13" t="s">
        <v>81</v>
      </c>
      <c r="AW588" s="13" t="s">
        <v>33</v>
      </c>
      <c r="AX588" s="13" t="s">
        <v>71</v>
      </c>
      <c r="AY588" s="245" t="s">
        <v>143</v>
      </c>
    </row>
    <row r="589" spans="1:51" s="13" customFormat="1" ht="12">
      <c r="A589" s="13"/>
      <c r="B589" s="235"/>
      <c r="C589" s="236"/>
      <c r="D589" s="231" t="s">
        <v>154</v>
      </c>
      <c r="E589" s="237" t="s">
        <v>19</v>
      </c>
      <c r="F589" s="238" t="s">
        <v>1016</v>
      </c>
      <c r="G589" s="236"/>
      <c r="H589" s="239">
        <v>77.8</v>
      </c>
      <c r="I589" s="240"/>
      <c r="J589" s="236"/>
      <c r="K589" s="236"/>
      <c r="L589" s="241"/>
      <c r="M589" s="242"/>
      <c r="N589" s="243"/>
      <c r="O589" s="243"/>
      <c r="P589" s="243"/>
      <c r="Q589" s="243"/>
      <c r="R589" s="243"/>
      <c r="S589" s="243"/>
      <c r="T589" s="244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5" t="s">
        <v>154</v>
      </c>
      <c r="AU589" s="245" t="s">
        <v>81</v>
      </c>
      <c r="AV589" s="13" t="s">
        <v>81</v>
      </c>
      <c r="AW589" s="13" t="s">
        <v>33</v>
      </c>
      <c r="AX589" s="13" t="s">
        <v>71</v>
      </c>
      <c r="AY589" s="245" t="s">
        <v>143</v>
      </c>
    </row>
    <row r="590" spans="1:51" s="13" customFormat="1" ht="12">
      <c r="A590" s="13"/>
      <c r="B590" s="235"/>
      <c r="C590" s="236"/>
      <c r="D590" s="231" t="s">
        <v>154</v>
      </c>
      <c r="E590" s="237" t="s">
        <v>19</v>
      </c>
      <c r="F590" s="238" t="s">
        <v>1017</v>
      </c>
      <c r="G590" s="236"/>
      <c r="H590" s="239">
        <v>12</v>
      </c>
      <c r="I590" s="240"/>
      <c r="J590" s="236"/>
      <c r="K590" s="236"/>
      <c r="L590" s="241"/>
      <c r="M590" s="242"/>
      <c r="N590" s="243"/>
      <c r="O590" s="243"/>
      <c r="P590" s="243"/>
      <c r="Q590" s="243"/>
      <c r="R590" s="243"/>
      <c r="S590" s="243"/>
      <c r="T590" s="24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5" t="s">
        <v>154</v>
      </c>
      <c r="AU590" s="245" t="s">
        <v>81</v>
      </c>
      <c r="AV590" s="13" t="s">
        <v>81</v>
      </c>
      <c r="AW590" s="13" t="s">
        <v>33</v>
      </c>
      <c r="AX590" s="13" t="s">
        <v>71</v>
      </c>
      <c r="AY590" s="245" t="s">
        <v>143</v>
      </c>
    </row>
    <row r="591" spans="1:51" s="13" customFormat="1" ht="12">
      <c r="A591" s="13"/>
      <c r="B591" s="235"/>
      <c r="C591" s="236"/>
      <c r="D591" s="231" t="s">
        <v>154</v>
      </c>
      <c r="E591" s="237" t="s">
        <v>19</v>
      </c>
      <c r="F591" s="238" t="s">
        <v>1018</v>
      </c>
      <c r="G591" s="236"/>
      <c r="H591" s="239">
        <v>23.4</v>
      </c>
      <c r="I591" s="240"/>
      <c r="J591" s="236"/>
      <c r="K591" s="236"/>
      <c r="L591" s="241"/>
      <c r="M591" s="242"/>
      <c r="N591" s="243"/>
      <c r="O591" s="243"/>
      <c r="P591" s="243"/>
      <c r="Q591" s="243"/>
      <c r="R591" s="243"/>
      <c r="S591" s="243"/>
      <c r="T591" s="244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5" t="s">
        <v>154</v>
      </c>
      <c r="AU591" s="245" t="s">
        <v>81</v>
      </c>
      <c r="AV591" s="13" t="s">
        <v>81</v>
      </c>
      <c r="AW591" s="13" t="s">
        <v>33</v>
      </c>
      <c r="AX591" s="13" t="s">
        <v>71</v>
      </c>
      <c r="AY591" s="245" t="s">
        <v>143</v>
      </c>
    </row>
    <row r="592" spans="1:51" s="14" customFormat="1" ht="12">
      <c r="A592" s="14"/>
      <c r="B592" s="256"/>
      <c r="C592" s="257"/>
      <c r="D592" s="231" t="s">
        <v>154</v>
      </c>
      <c r="E592" s="258" t="s">
        <v>19</v>
      </c>
      <c r="F592" s="259" t="s">
        <v>227</v>
      </c>
      <c r="G592" s="257"/>
      <c r="H592" s="260">
        <v>155.4</v>
      </c>
      <c r="I592" s="261"/>
      <c r="J592" s="257"/>
      <c r="K592" s="257"/>
      <c r="L592" s="262"/>
      <c r="M592" s="263"/>
      <c r="N592" s="264"/>
      <c r="O592" s="264"/>
      <c r="P592" s="264"/>
      <c r="Q592" s="264"/>
      <c r="R592" s="264"/>
      <c r="S592" s="264"/>
      <c r="T592" s="265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6" t="s">
        <v>154</v>
      </c>
      <c r="AU592" s="266" t="s">
        <v>81</v>
      </c>
      <c r="AV592" s="14" t="s">
        <v>150</v>
      </c>
      <c r="AW592" s="14" t="s">
        <v>33</v>
      </c>
      <c r="AX592" s="14" t="s">
        <v>79</v>
      </c>
      <c r="AY592" s="266" t="s">
        <v>143</v>
      </c>
    </row>
    <row r="593" spans="1:65" s="2" customFormat="1" ht="16.5" customHeight="1">
      <c r="A593" s="38"/>
      <c r="B593" s="39"/>
      <c r="C593" s="246" t="s">
        <v>1019</v>
      </c>
      <c r="D593" s="246" t="s">
        <v>199</v>
      </c>
      <c r="E593" s="247" t="s">
        <v>1020</v>
      </c>
      <c r="F593" s="248" t="s">
        <v>1021</v>
      </c>
      <c r="G593" s="249" t="s">
        <v>164</v>
      </c>
      <c r="H593" s="250">
        <v>2.49</v>
      </c>
      <c r="I593" s="251"/>
      <c r="J593" s="252">
        <f>ROUND(I593*H593,2)</f>
        <v>0</v>
      </c>
      <c r="K593" s="248" t="s">
        <v>149</v>
      </c>
      <c r="L593" s="253"/>
      <c r="M593" s="254" t="s">
        <v>19</v>
      </c>
      <c r="N593" s="255" t="s">
        <v>42</v>
      </c>
      <c r="O593" s="84"/>
      <c r="P593" s="227">
        <f>O593*H593</f>
        <v>0</v>
      </c>
      <c r="Q593" s="227">
        <v>0.55</v>
      </c>
      <c r="R593" s="227">
        <f>Q593*H593</f>
        <v>1.3695000000000002</v>
      </c>
      <c r="S593" s="227">
        <v>0</v>
      </c>
      <c r="T593" s="228">
        <f>S593*H593</f>
        <v>0</v>
      </c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R593" s="229" t="s">
        <v>342</v>
      </c>
      <c r="AT593" s="229" t="s">
        <v>199</v>
      </c>
      <c r="AU593" s="229" t="s">
        <v>81</v>
      </c>
      <c r="AY593" s="17" t="s">
        <v>143</v>
      </c>
      <c r="BE593" s="230">
        <f>IF(N593="základní",J593,0)</f>
        <v>0</v>
      </c>
      <c r="BF593" s="230">
        <f>IF(N593="snížená",J593,0)</f>
        <v>0</v>
      </c>
      <c r="BG593" s="230">
        <f>IF(N593="zákl. přenesená",J593,0)</f>
        <v>0</v>
      </c>
      <c r="BH593" s="230">
        <f>IF(N593="sníž. přenesená",J593,0)</f>
        <v>0</v>
      </c>
      <c r="BI593" s="230">
        <f>IF(N593="nulová",J593,0)</f>
        <v>0</v>
      </c>
      <c r="BJ593" s="17" t="s">
        <v>79</v>
      </c>
      <c r="BK593" s="230">
        <f>ROUND(I593*H593,2)</f>
        <v>0</v>
      </c>
      <c r="BL593" s="17" t="s">
        <v>239</v>
      </c>
      <c r="BM593" s="229" t="s">
        <v>1022</v>
      </c>
    </row>
    <row r="594" spans="1:47" s="2" customFormat="1" ht="12">
      <c r="A594" s="38"/>
      <c r="B594" s="39"/>
      <c r="C594" s="40"/>
      <c r="D594" s="231" t="s">
        <v>152</v>
      </c>
      <c r="E594" s="40"/>
      <c r="F594" s="232" t="s">
        <v>1021</v>
      </c>
      <c r="G594" s="40"/>
      <c r="H594" s="40"/>
      <c r="I594" s="136"/>
      <c r="J594" s="40"/>
      <c r="K594" s="40"/>
      <c r="L594" s="44"/>
      <c r="M594" s="233"/>
      <c r="N594" s="234"/>
      <c r="O594" s="84"/>
      <c r="P594" s="84"/>
      <c r="Q594" s="84"/>
      <c r="R594" s="84"/>
      <c r="S594" s="84"/>
      <c r="T594" s="85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T594" s="17" t="s">
        <v>152</v>
      </c>
      <c r="AU594" s="17" t="s">
        <v>81</v>
      </c>
    </row>
    <row r="595" spans="1:51" s="13" customFormat="1" ht="12">
      <c r="A595" s="13"/>
      <c r="B595" s="235"/>
      <c r="C595" s="236"/>
      <c r="D595" s="231" t="s">
        <v>154</v>
      </c>
      <c r="E595" s="237" t="s">
        <v>19</v>
      </c>
      <c r="F595" s="238" t="s">
        <v>1023</v>
      </c>
      <c r="G595" s="236"/>
      <c r="H595" s="239">
        <v>0.608</v>
      </c>
      <c r="I595" s="240"/>
      <c r="J595" s="236"/>
      <c r="K595" s="236"/>
      <c r="L595" s="241"/>
      <c r="M595" s="242"/>
      <c r="N595" s="243"/>
      <c r="O595" s="243"/>
      <c r="P595" s="243"/>
      <c r="Q595" s="243"/>
      <c r="R595" s="243"/>
      <c r="S595" s="243"/>
      <c r="T595" s="244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5" t="s">
        <v>154</v>
      </c>
      <c r="AU595" s="245" t="s">
        <v>81</v>
      </c>
      <c r="AV595" s="13" t="s">
        <v>81</v>
      </c>
      <c r="AW595" s="13" t="s">
        <v>33</v>
      </c>
      <c r="AX595" s="13" t="s">
        <v>71</v>
      </c>
      <c r="AY595" s="245" t="s">
        <v>143</v>
      </c>
    </row>
    <row r="596" spans="1:51" s="13" customFormat="1" ht="12">
      <c r="A596" s="13"/>
      <c r="B596" s="235"/>
      <c r="C596" s="236"/>
      <c r="D596" s="231" t="s">
        <v>154</v>
      </c>
      <c r="E596" s="237" t="s">
        <v>19</v>
      </c>
      <c r="F596" s="238" t="s">
        <v>1024</v>
      </c>
      <c r="G596" s="236"/>
      <c r="H596" s="239">
        <v>0.215</v>
      </c>
      <c r="I596" s="240"/>
      <c r="J596" s="236"/>
      <c r="K596" s="236"/>
      <c r="L596" s="241"/>
      <c r="M596" s="242"/>
      <c r="N596" s="243"/>
      <c r="O596" s="243"/>
      <c r="P596" s="243"/>
      <c r="Q596" s="243"/>
      <c r="R596" s="243"/>
      <c r="S596" s="243"/>
      <c r="T596" s="24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5" t="s">
        <v>154</v>
      </c>
      <c r="AU596" s="245" t="s">
        <v>81</v>
      </c>
      <c r="AV596" s="13" t="s">
        <v>81</v>
      </c>
      <c r="AW596" s="13" t="s">
        <v>33</v>
      </c>
      <c r="AX596" s="13" t="s">
        <v>71</v>
      </c>
      <c r="AY596" s="245" t="s">
        <v>143</v>
      </c>
    </row>
    <row r="597" spans="1:51" s="13" customFormat="1" ht="12">
      <c r="A597" s="13"/>
      <c r="B597" s="235"/>
      <c r="C597" s="236"/>
      <c r="D597" s="231" t="s">
        <v>154</v>
      </c>
      <c r="E597" s="237" t="s">
        <v>19</v>
      </c>
      <c r="F597" s="238" t="s">
        <v>1025</v>
      </c>
      <c r="G597" s="236"/>
      <c r="H597" s="239">
        <v>1.089</v>
      </c>
      <c r="I597" s="240"/>
      <c r="J597" s="236"/>
      <c r="K597" s="236"/>
      <c r="L597" s="241"/>
      <c r="M597" s="242"/>
      <c r="N597" s="243"/>
      <c r="O597" s="243"/>
      <c r="P597" s="243"/>
      <c r="Q597" s="243"/>
      <c r="R597" s="243"/>
      <c r="S597" s="243"/>
      <c r="T597" s="244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5" t="s">
        <v>154</v>
      </c>
      <c r="AU597" s="245" t="s">
        <v>81</v>
      </c>
      <c r="AV597" s="13" t="s">
        <v>81</v>
      </c>
      <c r="AW597" s="13" t="s">
        <v>33</v>
      </c>
      <c r="AX597" s="13" t="s">
        <v>71</v>
      </c>
      <c r="AY597" s="245" t="s">
        <v>143</v>
      </c>
    </row>
    <row r="598" spans="1:51" s="13" customFormat="1" ht="12">
      <c r="A598" s="13"/>
      <c r="B598" s="235"/>
      <c r="C598" s="236"/>
      <c r="D598" s="231" t="s">
        <v>154</v>
      </c>
      <c r="E598" s="237" t="s">
        <v>19</v>
      </c>
      <c r="F598" s="238" t="s">
        <v>1026</v>
      </c>
      <c r="G598" s="236"/>
      <c r="H598" s="239">
        <v>0.202</v>
      </c>
      <c r="I598" s="240"/>
      <c r="J598" s="236"/>
      <c r="K598" s="236"/>
      <c r="L598" s="241"/>
      <c r="M598" s="242"/>
      <c r="N598" s="243"/>
      <c r="O598" s="243"/>
      <c r="P598" s="243"/>
      <c r="Q598" s="243"/>
      <c r="R598" s="243"/>
      <c r="S598" s="243"/>
      <c r="T598" s="244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5" t="s">
        <v>154</v>
      </c>
      <c r="AU598" s="245" t="s">
        <v>81</v>
      </c>
      <c r="AV598" s="13" t="s">
        <v>81</v>
      </c>
      <c r="AW598" s="13" t="s">
        <v>33</v>
      </c>
      <c r="AX598" s="13" t="s">
        <v>71</v>
      </c>
      <c r="AY598" s="245" t="s">
        <v>143</v>
      </c>
    </row>
    <row r="599" spans="1:51" s="13" customFormat="1" ht="12">
      <c r="A599" s="13"/>
      <c r="B599" s="235"/>
      <c r="C599" s="236"/>
      <c r="D599" s="231" t="s">
        <v>154</v>
      </c>
      <c r="E599" s="237" t="s">
        <v>19</v>
      </c>
      <c r="F599" s="238" t="s">
        <v>1027</v>
      </c>
      <c r="G599" s="236"/>
      <c r="H599" s="239">
        <v>0.15</v>
      </c>
      <c r="I599" s="240"/>
      <c r="J599" s="236"/>
      <c r="K599" s="236"/>
      <c r="L599" s="241"/>
      <c r="M599" s="242"/>
      <c r="N599" s="243"/>
      <c r="O599" s="243"/>
      <c r="P599" s="243"/>
      <c r="Q599" s="243"/>
      <c r="R599" s="243"/>
      <c r="S599" s="243"/>
      <c r="T599" s="244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5" t="s">
        <v>154</v>
      </c>
      <c r="AU599" s="245" t="s">
        <v>81</v>
      </c>
      <c r="AV599" s="13" t="s">
        <v>81</v>
      </c>
      <c r="AW599" s="13" t="s">
        <v>33</v>
      </c>
      <c r="AX599" s="13" t="s">
        <v>71</v>
      </c>
      <c r="AY599" s="245" t="s">
        <v>143</v>
      </c>
    </row>
    <row r="600" spans="1:51" s="14" customFormat="1" ht="12">
      <c r="A600" s="14"/>
      <c r="B600" s="256"/>
      <c r="C600" s="257"/>
      <c r="D600" s="231" t="s">
        <v>154</v>
      </c>
      <c r="E600" s="258" t="s">
        <v>19</v>
      </c>
      <c r="F600" s="259" t="s">
        <v>227</v>
      </c>
      <c r="G600" s="257"/>
      <c r="H600" s="260">
        <v>2.264</v>
      </c>
      <c r="I600" s="261"/>
      <c r="J600" s="257"/>
      <c r="K600" s="257"/>
      <c r="L600" s="262"/>
      <c r="M600" s="263"/>
      <c r="N600" s="264"/>
      <c r="O600" s="264"/>
      <c r="P600" s="264"/>
      <c r="Q600" s="264"/>
      <c r="R600" s="264"/>
      <c r="S600" s="264"/>
      <c r="T600" s="265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66" t="s">
        <v>154</v>
      </c>
      <c r="AU600" s="266" t="s">
        <v>81</v>
      </c>
      <c r="AV600" s="14" t="s">
        <v>150</v>
      </c>
      <c r="AW600" s="14" t="s">
        <v>33</v>
      </c>
      <c r="AX600" s="14" t="s">
        <v>71</v>
      </c>
      <c r="AY600" s="266" t="s">
        <v>143</v>
      </c>
    </row>
    <row r="601" spans="1:51" s="13" customFormat="1" ht="12">
      <c r="A601" s="13"/>
      <c r="B601" s="235"/>
      <c r="C601" s="236"/>
      <c r="D601" s="231" t="s">
        <v>154</v>
      </c>
      <c r="E601" s="237" t="s">
        <v>19</v>
      </c>
      <c r="F601" s="238" t="s">
        <v>1028</v>
      </c>
      <c r="G601" s="236"/>
      <c r="H601" s="239">
        <v>2.49</v>
      </c>
      <c r="I601" s="240"/>
      <c r="J601" s="236"/>
      <c r="K601" s="236"/>
      <c r="L601" s="241"/>
      <c r="M601" s="242"/>
      <c r="N601" s="243"/>
      <c r="O601" s="243"/>
      <c r="P601" s="243"/>
      <c r="Q601" s="243"/>
      <c r="R601" s="243"/>
      <c r="S601" s="243"/>
      <c r="T601" s="244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5" t="s">
        <v>154</v>
      </c>
      <c r="AU601" s="245" t="s">
        <v>81</v>
      </c>
      <c r="AV601" s="13" t="s">
        <v>81</v>
      </c>
      <c r="AW601" s="13" t="s">
        <v>33</v>
      </c>
      <c r="AX601" s="13" t="s">
        <v>79</v>
      </c>
      <c r="AY601" s="245" t="s">
        <v>143</v>
      </c>
    </row>
    <row r="602" spans="1:65" s="2" customFormat="1" ht="16.5" customHeight="1">
      <c r="A602" s="38"/>
      <c r="B602" s="39"/>
      <c r="C602" s="218" t="s">
        <v>1029</v>
      </c>
      <c r="D602" s="218" t="s">
        <v>145</v>
      </c>
      <c r="E602" s="219" t="s">
        <v>1030</v>
      </c>
      <c r="F602" s="220" t="s">
        <v>1031</v>
      </c>
      <c r="G602" s="221" t="s">
        <v>148</v>
      </c>
      <c r="H602" s="222">
        <v>1.65</v>
      </c>
      <c r="I602" s="223"/>
      <c r="J602" s="224">
        <f>ROUND(I602*H602,2)</f>
        <v>0</v>
      </c>
      <c r="K602" s="220" t="s">
        <v>149</v>
      </c>
      <c r="L602" s="44"/>
      <c r="M602" s="225" t="s">
        <v>19</v>
      </c>
      <c r="N602" s="226" t="s">
        <v>42</v>
      </c>
      <c r="O602" s="84"/>
      <c r="P602" s="227">
        <f>O602*H602</f>
        <v>0</v>
      </c>
      <c r="Q602" s="227">
        <v>0.01423</v>
      </c>
      <c r="R602" s="227">
        <f>Q602*H602</f>
        <v>0.023479499999999997</v>
      </c>
      <c r="S602" s="227">
        <v>0</v>
      </c>
      <c r="T602" s="228">
        <f>S602*H602</f>
        <v>0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229" t="s">
        <v>239</v>
      </c>
      <c r="AT602" s="229" t="s">
        <v>145</v>
      </c>
      <c r="AU602" s="229" t="s">
        <v>81</v>
      </c>
      <c r="AY602" s="17" t="s">
        <v>143</v>
      </c>
      <c r="BE602" s="230">
        <f>IF(N602="základní",J602,0)</f>
        <v>0</v>
      </c>
      <c r="BF602" s="230">
        <f>IF(N602="snížená",J602,0)</f>
        <v>0</v>
      </c>
      <c r="BG602" s="230">
        <f>IF(N602="zákl. přenesená",J602,0)</f>
        <v>0</v>
      </c>
      <c r="BH602" s="230">
        <f>IF(N602="sníž. přenesená",J602,0)</f>
        <v>0</v>
      </c>
      <c r="BI602" s="230">
        <f>IF(N602="nulová",J602,0)</f>
        <v>0</v>
      </c>
      <c r="BJ602" s="17" t="s">
        <v>79</v>
      </c>
      <c r="BK602" s="230">
        <f>ROUND(I602*H602,2)</f>
        <v>0</v>
      </c>
      <c r="BL602" s="17" t="s">
        <v>239</v>
      </c>
      <c r="BM602" s="229" t="s">
        <v>1032</v>
      </c>
    </row>
    <row r="603" spans="1:47" s="2" customFormat="1" ht="12">
      <c r="A603" s="38"/>
      <c r="B603" s="39"/>
      <c r="C603" s="40"/>
      <c r="D603" s="231" t="s">
        <v>152</v>
      </c>
      <c r="E603" s="40"/>
      <c r="F603" s="232" t="s">
        <v>1033</v>
      </c>
      <c r="G603" s="40"/>
      <c r="H603" s="40"/>
      <c r="I603" s="136"/>
      <c r="J603" s="40"/>
      <c r="K603" s="40"/>
      <c r="L603" s="44"/>
      <c r="M603" s="233"/>
      <c r="N603" s="234"/>
      <c r="O603" s="84"/>
      <c r="P603" s="84"/>
      <c r="Q603" s="84"/>
      <c r="R603" s="84"/>
      <c r="S603" s="84"/>
      <c r="T603" s="85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T603" s="17" t="s">
        <v>152</v>
      </c>
      <c r="AU603" s="17" t="s">
        <v>81</v>
      </c>
    </row>
    <row r="604" spans="1:65" s="2" customFormat="1" ht="16.5" customHeight="1">
      <c r="A604" s="38"/>
      <c r="B604" s="39"/>
      <c r="C604" s="218" t="s">
        <v>1034</v>
      </c>
      <c r="D604" s="218" t="s">
        <v>145</v>
      </c>
      <c r="E604" s="219" t="s">
        <v>1035</v>
      </c>
      <c r="F604" s="220" t="s">
        <v>1036</v>
      </c>
      <c r="G604" s="221" t="s">
        <v>148</v>
      </c>
      <c r="H604" s="222">
        <v>149</v>
      </c>
      <c r="I604" s="223"/>
      <c r="J604" s="224">
        <f>ROUND(I604*H604,2)</f>
        <v>0</v>
      </c>
      <c r="K604" s="220" t="s">
        <v>149</v>
      </c>
      <c r="L604" s="44"/>
      <c r="M604" s="225" t="s">
        <v>19</v>
      </c>
      <c r="N604" s="226" t="s">
        <v>42</v>
      </c>
      <c r="O604" s="84"/>
      <c r="P604" s="227">
        <f>O604*H604</f>
        <v>0</v>
      </c>
      <c r="Q604" s="227">
        <v>0</v>
      </c>
      <c r="R604" s="227">
        <f>Q604*H604</f>
        <v>0</v>
      </c>
      <c r="S604" s="227">
        <v>0.015</v>
      </c>
      <c r="T604" s="228">
        <f>S604*H604</f>
        <v>2.235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29" t="s">
        <v>239</v>
      </c>
      <c r="AT604" s="229" t="s">
        <v>145</v>
      </c>
      <c r="AU604" s="229" t="s">
        <v>81</v>
      </c>
      <c r="AY604" s="17" t="s">
        <v>143</v>
      </c>
      <c r="BE604" s="230">
        <f>IF(N604="základní",J604,0)</f>
        <v>0</v>
      </c>
      <c r="BF604" s="230">
        <f>IF(N604="snížená",J604,0)</f>
        <v>0</v>
      </c>
      <c r="BG604" s="230">
        <f>IF(N604="zákl. přenesená",J604,0)</f>
        <v>0</v>
      </c>
      <c r="BH604" s="230">
        <f>IF(N604="sníž. přenesená",J604,0)</f>
        <v>0</v>
      </c>
      <c r="BI604" s="230">
        <f>IF(N604="nulová",J604,0)</f>
        <v>0</v>
      </c>
      <c r="BJ604" s="17" t="s">
        <v>79</v>
      </c>
      <c r="BK604" s="230">
        <f>ROUND(I604*H604,2)</f>
        <v>0</v>
      </c>
      <c r="BL604" s="17" t="s">
        <v>239</v>
      </c>
      <c r="BM604" s="229" t="s">
        <v>1037</v>
      </c>
    </row>
    <row r="605" spans="1:47" s="2" customFormat="1" ht="12">
      <c r="A605" s="38"/>
      <c r="B605" s="39"/>
      <c r="C605" s="40"/>
      <c r="D605" s="231" t="s">
        <v>152</v>
      </c>
      <c r="E605" s="40"/>
      <c r="F605" s="232" t="s">
        <v>1038</v>
      </c>
      <c r="G605" s="40"/>
      <c r="H605" s="40"/>
      <c r="I605" s="136"/>
      <c r="J605" s="40"/>
      <c r="K605" s="40"/>
      <c r="L605" s="44"/>
      <c r="M605" s="233"/>
      <c r="N605" s="234"/>
      <c r="O605" s="84"/>
      <c r="P605" s="84"/>
      <c r="Q605" s="84"/>
      <c r="R605" s="84"/>
      <c r="S605" s="84"/>
      <c r="T605" s="85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T605" s="17" t="s">
        <v>152</v>
      </c>
      <c r="AU605" s="17" t="s">
        <v>81</v>
      </c>
    </row>
    <row r="606" spans="1:51" s="13" customFormat="1" ht="12">
      <c r="A606" s="13"/>
      <c r="B606" s="235"/>
      <c r="C606" s="236"/>
      <c r="D606" s="231" t="s">
        <v>154</v>
      </c>
      <c r="E606" s="237" t="s">
        <v>19</v>
      </c>
      <c r="F606" s="238" t="s">
        <v>1039</v>
      </c>
      <c r="G606" s="236"/>
      <c r="H606" s="239">
        <v>149</v>
      </c>
      <c r="I606" s="240"/>
      <c r="J606" s="236"/>
      <c r="K606" s="236"/>
      <c r="L606" s="241"/>
      <c r="M606" s="242"/>
      <c r="N606" s="243"/>
      <c r="O606" s="243"/>
      <c r="P606" s="243"/>
      <c r="Q606" s="243"/>
      <c r="R606" s="243"/>
      <c r="S606" s="243"/>
      <c r="T606" s="244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5" t="s">
        <v>154</v>
      </c>
      <c r="AU606" s="245" t="s">
        <v>81</v>
      </c>
      <c r="AV606" s="13" t="s">
        <v>81</v>
      </c>
      <c r="AW606" s="13" t="s">
        <v>33</v>
      </c>
      <c r="AX606" s="13" t="s">
        <v>71</v>
      </c>
      <c r="AY606" s="245" t="s">
        <v>143</v>
      </c>
    </row>
    <row r="607" spans="1:51" s="14" customFormat="1" ht="12">
      <c r="A607" s="14"/>
      <c r="B607" s="256"/>
      <c r="C607" s="257"/>
      <c r="D607" s="231" t="s">
        <v>154</v>
      </c>
      <c r="E607" s="258" t="s">
        <v>19</v>
      </c>
      <c r="F607" s="259" t="s">
        <v>227</v>
      </c>
      <c r="G607" s="257"/>
      <c r="H607" s="260">
        <v>149</v>
      </c>
      <c r="I607" s="261"/>
      <c r="J607" s="257"/>
      <c r="K607" s="257"/>
      <c r="L607" s="262"/>
      <c r="M607" s="263"/>
      <c r="N607" s="264"/>
      <c r="O607" s="264"/>
      <c r="P607" s="264"/>
      <c r="Q607" s="264"/>
      <c r="R607" s="264"/>
      <c r="S607" s="264"/>
      <c r="T607" s="265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6" t="s">
        <v>154</v>
      </c>
      <c r="AU607" s="266" t="s">
        <v>81</v>
      </c>
      <c r="AV607" s="14" t="s">
        <v>150</v>
      </c>
      <c r="AW607" s="14" t="s">
        <v>33</v>
      </c>
      <c r="AX607" s="14" t="s">
        <v>79</v>
      </c>
      <c r="AY607" s="266" t="s">
        <v>143</v>
      </c>
    </row>
    <row r="608" spans="1:65" s="2" customFormat="1" ht="16.5" customHeight="1">
      <c r="A608" s="38"/>
      <c r="B608" s="39"/>
      <c r="C608" s="218" t="s">
        <v>1040</v>
      </c>
      <c r="D608" s="218" t="s">
        <v>145</v>
      </c>
      <c r="E608" s="219" t="s">
        <v>1041</v>
      </c>
      <c r="F608" s="220" t="s">
        <v>1042</v>
      </c>
      <c r="G608" s="221" t="s">
        <v>148</v>
      </c>
      <c r="H608" s="222">
        <v>312.8</v>
      </c>
      <c r="I608" s="223"/>
      <c r="J608" s="224">
        <f>ROUND(I608*H608,2)</f>
        <v>0</v>
      </c>
      <c r="K608" s="220" t="s">
        <v>149</v>
      </c>
      <c r="L608" s="44"/>
      <c r="M608" s="225" t="s">
        <v>19</v>
      </c>
      <c r="N608" s="226" t="s">
        <v>42</v>
      </c>
      <c r="O608" s="84"/>
      <c r="P608" s="227">
        <f>O608*H608</f>
        <v>0</v>
      </c>
      <c r="Q608" s="227">
        <v>0</v>
      </c>
      <c r="R608" s="227">
        <f>Q608*H608</f>
        <v>0</v>
      </c>
      <c r="S608" s="227">
        <v>0</v>
      </c>
      <c r="T608" s="228">
        <f>S608*H608</f>
        <v>0</v>
      </c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R608" s="229" t="s">
        <v>239</v>
      </c>
      <c r="AT608" s="229" t="s">
        <v>145</v>
      </c>
      <c r="AU608" s="229" t="s">
        <v>81</v>
      </c>
      <c r="AY608" s="17" t="s">
        <v>143</v>
      </c>
      <c r="BE608" s="230">
        <f>IF(N608="základní",J608,0)</f>
        <v>0</v>
      </c>
      <c r="BF608" s="230">
        <f>IF(N608="snížená",J608,0)</f>
        <v>0</v>
      </c>
      <c r="BG608" s="230">
        <f>IF(N608="zákl. přenesená",J608,0)</f>
        <v>0</v>
      </c>
      <c r="BH608" s="230">
        <f>IF(N608="sníž. přenesená",J608,0)</f>
        <v>0</v>
      </c>
      <c r="BI608" s="230">
        <f>IF(N608="nulová",J608,0)</f>
        <v>0</v>
      </c>
      <c r="BJ608" s="17" t="s">
        <v>79</v>
      </c>
      <c r="BK608" s="230">
        <f>ROUND(I608*H608,2)</f>
        <v>0</v>
      </c>
      <c r="BL608" s="17" t="s">
        <v>239</v>
      </c>
      <c r="BM608" s="229" t="s">
        <v>1043</v>
      </c>
    </row>
    <row r="609" spans="1:47" s="2" customFormat="1" ht="12">
      <c r="A609" s="38"/>
      <c r="B609" s="39"/>
      <c r="C609" s="40"/>
      <c r="D609" s="231" t="s">
        <v>152</v>
      </c>
      <c r="E609" s="40"/>
      <c r="F609" s="232" t="s">
        <v>1044</v>
      </c>
      <c r="G609" s="40"/>
      <c r="H609" s="40"/>
      <c r="I609" s="136"/>
      <c r="J609" s="40"/>
      <c r="K609" s="40"/>
      <c r="L609" s="44"/>
      <c r="M609" s="233"/>
      <c r="N609" s="234"/>
      <c r="O609" s="84"/>
      <c r="P609" s="84"/>
      <c r="Q609" s="84"/>
      <c r="R609" s="84"/>
      <c r="S609" s="84"/>
      <c r="T609" s="85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T609" s="17" t="s">
        <v>152</v>
      </c>
      <c r="AU609" s="17" t="s">
        <v>81</v>
      </c>
    </row>
    <row r="610" spans="1:65" s="2" customFormat="1" ht="16.5" customHeight="1">
      <c r="A610" s="38"/>
      <c r="B610" s="39"/>
      <c r="C610" s="246" t="s">
        <v>1045</v>
      </c>
      <c r="D610" s="246" t="s">
        <v>199</v>
      </c>
      <c r="E610" s="247" t="s">
        <v>1046</v>
      </c>
      <c r="F610" s="248" t="s">
        <v>1047</v>
      </c>
      <c r="G610" s="249" t="s">
        <v>164</v>
      </c>
      <c r="H610" s="250">
        <v>3.305</v>
      </c>
      <c r="I610" s="251"/>
      <c r="J610" s="252">
        <f>ROUND(I610*H610,2)</f>
        <v>0</v>
      </c>
      <c r="K610" s="248" t="s">
        <v>149</v>
      </c>
      <c r="L610" s="253"/>
      <c r="M610" s="254" t="s">
        <v>19</v>
      </c>
      <c r="N610" s="255" t="s">
        <v>42</v>
      </c>
      <c r="O610" s="84"/>
      <c r="P610" s="227">
        <f>O610*H610</f>
        <v>0</v>
      </c>
      <c r="Q610" s="227">
        <v>0.55</v>
      </c>
      <c r="R610" s="227">
        <f>Q610*H610</f>
        <v>1.8177500000000002</v>
      </c>
      <c r="S610" s="227">
        <v>0</v>
      </c>
      <c r="T610" s="228">
        <f>S610*H610</f>
        <v>0</v>
      </c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R610" s="229" t="s">
        <v>342</v>
      </c>
      <c r="AT610" s="229" t="s">
        <v>199</v>
      </c>
      <c r="AU610" s="229" t="s">
        <v>81</v>
      </c>
      <c r="AY610" s="17" t="s">
        <v>143</v>
      </c>
      <c r="BE610" s="230">
        <f>IF(N610="základní",J610,0)</f>
        <v>0</v>
      </c>
      <c r="BF610" s="230">
        <f>IF(N610="snížená",J610,0)</f>
        <v>0</v>
      </c>
      <c r="BG610" s="230">
        <f>IF(N610="zákl. přenesená",J610,0)</f>
        <v>0</v>
      </c>
      <c r="BH610" s="230">
        <f>IF(N610="sníž. přenesená",J610,0)</f>
        <v>0</v>
      </c>
      <c r="BI610" s="230">
        <f>IF(N610="nulová",J610,0)</f>
        <v>0</v>
      </c>
      <c r="BJ610" s="17" t="s">
        <v>79</v>
      </c>
      <c r="BK610" s="230">
        <f>ROUND(I610*H610,2)</f>
        <v>0</v>
      </c>
      <c r="BL610" s="17" t="s">
        <v>239</v>
      </c>
      <c r="BM610" s="229" t="s">
        <v>1048</v>
      </c>
    </row>
    <row r="611" spans="1:47" s="2" customFormat="1" ht="12">
      <c r="A611" s="38"/>
      <c r="B611" s="39"/>
      <c r="C611" s="40"/>
      <c r="D611" s="231" t="s">
        <v>152</v>
      </c>
      <c r="E611" s="40"/>
      <c r="F611" s="232" t="s">
        <v>1047</v>
      </c>
      <c r="G611" s="40"/>
      <c r="H611" s="40"/>
      <c r="I611" s="136"/>
      <c r="J611" s="40"/>
      <c r="K611" s="40"/>
      <c r="L611" s="44"/>
      <c r="M611" s="233"/>
      <c r="N611" s="234"/>
      <c r="O611" s="84"/>
      <c r="P611" s="84"/>
      <c r="Q611" s="84"/>
      <c r="R611" s="84"/>
      <c r="S611" s="84"/>
      <c r="T611" s="85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T611" s="17" t="s">
        <v>152</v>
      </c>
      <c r="AU611" s="17" t="s">
        <v>81</v>
      </c>
    </row>
    <row r="612" spans="1:51" s="13" customFormat="1" ht="12">
      <c r="A612" s="13"/>
      <c r="B612" s="235"/>
      <c r="C612" s="236"/>
      <c r="D612" s="231" t="s">
        <v>154</v>
      </c>
      <c r="E612" s="237" t="s">
        <v>19</v>
      </c>
      <c r="F612" s="238" t="s">
        <v>1049</v>
      </c>
      <c r="G612" s="236"/>
      <c r="H612" s="239">
        <v>3.305</v>
      </c>
      <c r="I612" s="240"/>
      <c r="J612" s="236"/>
      <c r="K612" s="236"/>
      <c r="L612" s="241"/>
      <c r="M612" s="242"/>
      <c r="N612" s="243"/>
      <c r="O612" s="243"/>
      <c r="P612" s="243"/>
      <c r="Q612" s="243"/>
      <c r="R612" s="243"/>
      <c r="S612" s="243"/>
      <c r="T612" s="244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5" t="s">
        <v>154</v>
      </c>
      <c r="AU612" s="245" t="s">
        <v>81</v>
      </c>
      <c r="AV612" s="13" t="s">
        <v>81</v>
      </c>
      <c r="AW612" s="13" t="s">
        <v>33</v>
      </c>
      <c r="AX612" s="13" t="s">
        <v>79</v>
      </c>
      <c r="AY612" s="245" t="s">
        <v>143</v>
      </c>
    </row>
    <row r="613" spans="1:65" s="2" customFormat="1" ht="16.5" customHeight="1">
      <c r="A613" s="38"/>
      <c r="B613" s="39"/>
      <c r="C613" s="218" t="s">
        <v>1050</v>
      </c>
      <c r="D613" s="218" t="s">
        <v>145</v>
      </c>
      <c r="E613" s="219" t="s">
        <v>1051</v>
      </c>
      <c r="F613" s="220" t="s">
        <v>1052</v>
      </c>
      <c r="G613" s="221" t="s">
        <v>330</v>
      </c>
      <c r="H613" s="222">
        <v>554</v>
      </c>
      <c r="I613" s="223"/>
      <c r="J613" s="224">
        <f>ROUND(I613*H613,2)</f>
        <v>0</v>
      </c>
      <c r="K613" s="220" t="s">
        <v>149</v>
      </c>
      <c r="L613" s="44"/>
      <c r="M613" s="225" t="s">
        <v>19</v>
      </c>
      <c r="N613" s="226" t="s">
        <v>42</v>
      </c>
      <c r="O613" s="84"/>
      <c r="P613" s="227">
        <f>O613*H613</f>
        <v>0</v>
      </c>
      <c r="Q613" s="227">
        <v>0</v>
      </c>
      <c r="R613" s="227">
        <f>Q613*H613</f>
        <v>0</v>
      </c>
      <c r="S613" s="227">
        <v>0</v>
      </c>
      <c r="T613" s="228">
        <f>S613*H613</f>
        <v>0</v>
      </c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R613" s="229" t="s">
        <v>239</v>
      </c>
      <c r="AT613" s="229" t="s">
        <v>145</v>
      </c>
      <c r="AU613" s="229" t="s">
        <v>81</v>
      </c>
      <c r="AY613" s="17" t="s">
        <v>143</v>
      </c>
      <c r="BE613" s="230">
        <f>IF(N613="základní",J613,0)</f>
        <v>0</v>
      </c>
      <c r="BF613" s="230">
        <f>IF(N613="snížená",J613,0)</f>
        <v>0</v>
      </c>
      <c r="BG613" s="230">
        <f>IF(N613="zákl. přenesená",J613,0)</f>
        <v>0</v>
      </c>
      <c r="BH613" s="230">
        <f>IF(N613="sníž. přenesená",J613,0)</f>
        <v>0</v>
      </c>
      <c r="BI613" s="230">
        <f>IF(N613="nulová",J613,0)</f>
        <v>0</v>
      </c>
      <c r="BJ613" s="17" t="s">
        <v>79</v>
      </c>
      <c r="BK613" s="230">
        <f>ROUND(I613*H613,2)</f>
        <v>0</v>
      </c>
      <c r="BL613" s="17" t="s">
        <v>239</v>
      </c>
      <c r="BM613" s="229" t="s">
        <v>1053</v>
      </c>
    </row>
    <row r="614" spans="1:47" s="2" customFormat="1" ht="12">
      <c r="A614" s="38"/>
      <c r="B614" s="39"/>
      <c r="C614" s="40"/>
      <c r="D614" s="231" t="s">
        <v>152</v>
      </c>
      <c r="E614" s="40"/>
      <c r="F614" s="232" t="s">
        <v>1054</v>
      </c>
      <c r="G614" s="40"/>
      <c r="H614" s="40"/>
      <c r="I614" s="136"/>
      <c r="J614" s="40"/>
      <c r="K614" s="40"/>
      <c r="L614" s="44"/>
      <c r="M614" s="233"/>
      <c r="N614" s="234"/>
      <c r="O614" s="84"/>
      <c r="P614" s="84"/>
      <c r="Q614" s="84"/>
      <c r="R614" s="84"/>
      <c r="S614" s="84"/>
      <c r="T614" s="85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T614" s="17" t="s">
        <v>152</v>
      </c>
      <c r="AU614" s="17" t="s">
        <v>81</v>
      </c>
    </row>
    <row r="615" spans="1:51" s="13" customFormat="1" ht="12">
      <c r="A615" s="13"/>
      <c r="B615" s="235"/>
      <c r="C615" s="236"/>
      <c r="D615" s="231" t="s">
        <v>154</v>
      </c>
      <c r="E615" s="237" t="s">
        <v>19</v>
      </c>
      <c r="F615" s="238" t="s">
        <v>1055</v>
      </c>
      <c r="G615" s="236"/>
      <c r="H615" s="239">
        <v>464</v>
      </c>
      <c r="I615" s="240"/>
      <c r="J615" s="236"/>
      <c r="K615" s="236"/>
      <c r="L615" s="241"/>
      <c r="M615" s="242"/>
      <c r="N615" s="243"/>
      <c r="O615" s="243"/>
      <c r="P615" s="243"/>
      <c r="Q615" s="243"/>
      <c r="R615" s="243"/>
      <c r="S615" s="243"/>
      <c r="T615" s="244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5" t="s">
        <v>154</v>
      </c>
      <c r="AU615" s="245" t="s">
        <v>81</v>
      </c>
      <c r="AV615" s="13" t="s">
        <v>81</v>
      </c>
      <c r="AW615" s="13" t="s">
        <v>33</v>
      </c>
      <c r="AX615" s="13" t="s">
        <v>71</v>
      </c>
      <c r="AY615" s="245" t="s">
        <v>143</v>
      </c>
    </row>
    <row r="616" spans="1:51" s="13" customFormat="1" ht="12">
      <c r="A616" s="13"/>
      <c r="B616" s="235"/>
      <c r="C616" s="236"/>
      <c r="D616" s="231" t="s">
        <v>154</v>
      </c>
      <c r="E616" s="237" t="s">
        <v>19</v>
      </c>
      <c r="F616" s="238" t="s">
        <v>653</v>
      </c>
      <c r="G616" s="236"/>
      <c r="H616" s="239">
        <v>90</v>
      </c>
      <c r="I616" s="240"/>
      <c r="J616" s="236"/>
      <c r="K616" s="236"/>
      <c r="L616" s="241"/>
      <c r="M616" s="242"/>
      <c r="N616" s="243"/>
      <c r="O616" s="243"/>
      <c r="P616" s="243"/>
      <c r="Q616" s="243"/>
      <c r="R616" s="243"/>
      <c r="S616" s="243"/>
      <c r="T616" s="244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5" t="s">
        <v>154</v>
      </c>
      <c r="AU616" s="245" t="s">
        <v>81</v>
      </c>
      <c r="AV616" s="13" t="s">
        <v>81</v>
      </c>
      <c r="AW616" s="13" t="s">
        <v>33</v>
      </c>
      <c r="AX616" s="13" t="s">
        <v>71</v>
      </c>
      <c r="AY616" s="245" t="s">
        <v>143</v>
      </c>
    </row>
    <row r="617" spans="1:51" s="14" customFormat="1" ht="12">
      <c r="A617" s="14"/>
      <c r="B617" s="256"/>
      <c r="C617" s="257"/>
      <c r="D617" s="231" t="s">
        <v>154</v>
      </c>
      <c r="E617" s="258" t="s">
        <v>19</v>
      </c>
      <c r="F617" s="259" t="s">
        <v>227</v>
      </c>
      <c r="G617" s="257"/>
      <c r="H617" s="260">
        <v>554</v>
      </c>
      <c r="I617" s="261"/>
      <c r="J617" s="257"/>
      <c r="K617" s="257"/>
      <c r="L617" s="262"/>
      <c r="M617" s="263"/>
      <c r="N617" s="264"/>
      <c r="O617" s="264"/>
      <c r="P617" s="264"/>
      <c r="Q617" s="264"/>
      <c r="R617" s="264"/>
      <c r="S617" s="264"/>
      <c r="T617" s="265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6" t="s">
        <v>154</v>
      </c>
      <c r="AU617" s="266" t="s">
        <v>81</v>
      </c>
      <c r="AV617" s="14" t="s">
        <v>150</v>
      </c>
      <c r="AW617" s="14" t="s">
        <v>33</v>
      </c>
      <c r="AX617" s="14" t="s">
        <v>79</v>
      </c>
      <c r="AY617" s="266" t="s">
        <v>143</v>
      </c>
    </row>
    <row r="618" spans="1:65" s="2" customFormat="1" ht="16.5" customHeight="1">
      <c r="A618" s="38"/>
      <c r="B618" s="39"/>
      <c r="C618" s="246" t="s">
        <v>1056</v>
      </c>
      <c r="D618" s="246" t="s">
        <v>199</v>
      </c>
      <c r="E618" s="247" t="s">
        <v>1046</v>
      </c>
      <c r="F618" s="248" t="s">
        <v>1047</v>
      </c>
      <c r="G618" s="249" t="s">
        <v>164</v>
      </c>
      <c r="H618" s="250">
        <v>1.33</v>
      </c>
      <c r="I618" s="251"/>
      <c r="J618" s="252">
        <f>ROUND(I618*H618,2)</f>
        <v>0</v>
      </c>
      <c r="K618" s="248" t="s">
        <v>149</v>
      </c>
      <c r="L618" s="253"/>
      <c r="M618" s="254" t="s">
        <v>19</v>
      </c>
      <c r="N618" s="255" t="s">
        <v>42</v>
      </c>
      <c r="O618" s="84"/>
      <c r="P618" s="227">
        <f>O618*H618</f>
        <v>0</v>
      </c>
      <c r="Q618" s="227">
        <v>0.55</v>
      </c>
      <c r="R618" s="227">
        <f>Q618*H618</f>
        <v>0.7315000000000002</v>
      </c>
      <c r="S618" s="227">
        <v>0</v>
      </c>
      <c r="T618" s="228">
        <f>S618*H618</f>
        <v>0</v>
      </c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R618" s="229" t="s">
        <v>342</v>
      </c>
      <c r="AT618" s="229" t="s">
        <v>199</v>
      </c>
      <c r="AU618" s="229" t="s">
        <v>81</v>
      </c>
      <c r="AY618" s="17" t="s">
        <v>143</v>
      </c>
      <c r="BE618" s="230">
        <f>IF(N618="základní",J618,0)</f>
        <v>0</v>
      </c>
      <c r="BF618" s="230">
        <f>IF(N618="snížená",J618,0)</f>
        <v>0</v>
      </c>
      <c r="BG618" s="230">
        <f>IF(N618="zákl. přenesená",J618,0)</f>
        <v>0</v>
      </c>
      <c r="BH618" s="230">
        <f>IF(N618="sníž. přenesená",J618,0)</f>
        <v>0</v>
      </c>
      <c r="BI618" s="230">
        <f>IF(N618="nulová",J618,0)</f>
        <v>0</v>
      </c>
      <c r="BJ618" s="17" t="s">
        <v>79</v>
      </c>
      <c r="BK618" s="230">
        <f>ROUND(I618*H618,2)</f>
        <v>0</v>
      </c>
      <c r="BL618" s="17" t="s">
        <v>239</v>
      </c>
      <c r="BM618" s="229" t="s">
        <v>1057</v>
      </c>
    </row>
    <row r="619" spans="1:47" s="2" customFormat="1" ht="12">
      <c r="A619" s="38"/>
      <c r="B619" s="39"/>
      <c r="C619" s="40"/>
      <c r="D619" s="231" t="s">
        <v>152</v>
      </c>
      <c r="E619" s="40"/>
      <c r="F619" s="232" t="s">
        <v>1047</v>
      </c>
      <c r="G619" s="40"/>
      <c r="H619" s="40"/>
      <c r="I619" s="136"/>
      <c r="J619" s="40"/>
      <c r="K619" s="40"/>
      <c r="L619" s="44"/>
      <c r="M619" s="233"/>
      <c r="N619" s="234"/>
      <c r="O619" s="84"/>
      <c r="P619" s="84"/>
      <c r="Q619" s="84"/>
      <c r="R619" s="84"/>
      <c r="S619" s="84"/>
      <c r="T619" s="85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T619" s="17" t="s">
        <v>152</v>
      </c>
      <c r="AU619" s="17" t="s">
        <v>81</v>
      </c>
    </row>
    <row r="620" spans="1:51" s="13" customFormat="1" ht="12">
      <c r="A620" s="13"/>
      <c r="B620" s="235"/>
      <c r="C620" s="236"/>
      <c r="D620" s="231" t="s">
        <v>154</v>
      </c>
      <c r="E620" s="237" t="s">
        <v>19</v>
      </c>
      <c r="F620" s="238" t="s">
        <v>1058</v>
      </c>
      <c r="G620" s="236"/>
      <c r="H620" s="239">
        <v>1.114</v>
      </c>
      <c r="I620" s="240"/>
      <c r="J620" s="236"/>
      <c r="K620" s="236"/>
      <c r="L620" s="241"/>
      <c r="M620" s="242"/>
      <c r="N620" s="243"/>
      <c r="O620" s="243"/>
      <c r="P620" s="243"/>
      <c r="Q620" s="243"/>
      <c r="R620" s="243"/>
      <c r="S620" s="243"/>
      <c r="T620" s="244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5" t="s">
        <v>154</v>
      </c>
      <c r="AU620" s="245" t="s">
        <v>81</v>
      </c>
      <c r="AV620" s="13" t="s">
        <v>81</v>
      </c>
      <c r="AW620" s="13" t="s">
        <v>33</v>
      </c>
      <c r="AX620" s="13" t="s">
        <v>71</v>
      </c>
      <c r="AY620" s="245" t="s">
        <v>143</v>
      </c>
    </row>
    <row r="621" spans="1:51" s="13" customFormat="1" ht="12">
      <c r="A621" s="13"/>
      <c r="B621" s="235"/>
      <c r="C621" s="236"/>
      <c r="D621" s="231" t="s">
        <v>154</v>
      </c>
      <c r="E621" s="237" t="s">
        <v>19</v>
      </c>
      <c r="F621" s="238" t="s">
        <v>1059</v>
      </c>
      <c r="G621" s="236"/>
      <c r="H621" s="239">
        <v>0.216</v>
      </c>
      <c r="I621" s="240"/>
      <c r="J621" s="236"/>
      <c r="K621" s="236"/>
      <c r="L621" s="241"/>
      <c r="M621" s="242"/>
      <c r="N621" s="243"/>
      <c r="O621" s="243"/>
      <c r="P621" s="243"/>
      <c r="Q621" s="243"/>
      <c r="R621" s="243"/>
      <c r="S621" s="243"/>
      <c r="T621" s="244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5" t="s">
        <v>154</v>
      </c>
      <c r="AU621" s="245" t="s">
        <v>81</v>
      </c>
      <c r="AV621" s="13" t="s">
        <v>81</v>
      </c>
      <c r="AW621" s="13" t="s">
        <v>33</v>
      </c>
      <c r="AX621" s="13" t="s">
        <v>71</v>
      </c>
      <c r="AY621" s="245" t="s">
        <v>143</v>
      </c>
    </row>
    <row r="622" spans="1:51" s="14" customFormat="1" ht="12">
      <c r="A622" s="14"/>
      <c r="B622" s="256"/>
      <c r="C622" s="257"/>
      <c r="D622" s="231" t="s">
        <v>154</v>
      </c>
      <c r="E622" s="258" t="s">
        <v>19</v>
      </c>
      <c r="F622" s="259" t="s">
        <v>227</v>
      </c>
      <c r="G622" s="257"/>
      <c r="H622" s="260">
        <v>1.33</v>
      </c>
      <c r="I622" s="261"/>
      <c r="J622" s="257"/>
      <c r="K622" s="257"/>
      <c r="L622" s="262"/>
      <c r="M622" s="263"/>
      <c r="N622" s="264"/>
      <c r="O622" s="264"/>
      <c r="P622" s="264"/>
      <c r="Q622" s="264"/>
      <c r="R622" s="264"/>
      <c r="S622" s="264"/>
      <c r="T622" s="265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66" t="s">
        <v>154</v>
      </c>
      <c r="AU622" s="266" t="s">
        <v>81</v>
      </c>
      <c r="AV622" s="14" t="s">
        <v>150</v>
      </c>
      <c r="AW622" s="14" t="s">
        <v>33</v>
      </c>
      <c r="AX622" s="14" t="s">
        <v>79</v>
      </c>
      <c r="AY622" s="266" t="s">
        <v>143</v>
      </c>
    </row>
    <row r="623" spans="1:65" s="2" customFormat="1" ht="16.5" customHeight="1">
      <c r="A623" s="38"/>
      <c r="B623" s="39"/>
      <c r="C623" s="218" t="s">
        <v>1060</v>
      </c>
      <c r="D623" s="218" t="s">
        <v>145</v>
      </c>
      <c r="E623" s="219" t="s">
        <v>1061</v>
      </c>
      <c r="F623" s="220" t="s">
        <v>1062</v>
      </c>
      <c r="G623" s="221" t="s">
        <v>148</v>
      </c>
      <c r="H623" s="222">
        <v>149</v>
      </c>
      <c r="I623" s="223"/>
      <c r="J623" s="224">
        <f>ROUND(I623*H623,2)</f>
        <v>0</v>
      </c>
      <c r="K623" s="220" t="s">
        <v>149</v>
      </c>
      <c r="L623" s="44"/>
      <c r="M623" s="225" t="s">
        <v>19</v>
      </c>
      <c r="N623" s="226" t="s">
        <v>42</v>
      </c>
      <c r="O623" s="84"/>
      <c r="P623" s="227">
        <f>O623*H623</f>
        <v>0</v>
      </c>
      <c r="Q623" s="227">
        <v>0.01946</v>
      </c>
      <c r="R623" s="227">
        <f>Q623*H623</f>
        <v>2.8995400000000005</v>
      </c>
      <c r="S623" s="227">
        <v>0</v>
      </c>
      <c r="T623" s="228">
        <f>S623*H623</f>
        <v>0</v>
      </c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R623" s="229" t="s">
        <v>239</v>
      </c>
      <c r="AT623" s="229" t="s">
        <v>145</v>
      </c>
      <c r="AU623" s="229" t="s">
        <v>81</v>
      </c>
      <c r="AY623" s="17" t="s">
        <v>143</v>
      </c>
      <c r="BE623" s="230">
        <f>IF(N623="základní",J623,0)</f>
        <v>0</v>
      </c>
      <c r="BF623" s="230">
        <f>IF(N623="snížená",J623,0)</f>
        <v>0</v>
      </c>
      <c r="BG623" s="230">
        <f>IF(N623="zákl. přenesená",J623,0)</f>
        <v>0</v>
      </c>
      <c r="BH623" s="230">
        <f>IF(N623="sníž. přenesená",J623,0)</f>
        <v>0</v>
      </c>
      <c r="BI623" s="230">
        <f>IF(N623="nulová",J623,0)</f>
        <v>0</v>
      </c>
      <c r="BJ623" s="17" t="s">
        <v>79</v>
      </c>
      <c r="BK623" s="230">
        <f>ROUND(I623*H623,2)</f>
        <v>0</v>
      </c>
      <c r="BL623" s="17" t="s">
        <v>239</v>
      </c>
      <c r="BM623" s="229" t="s">
        <v>1063</v>
      </c>
    </row>
    <row r="624" spans="1:47" s="2" customFormat="1" ht="12">
      <c r="A624" s="38"/>
      <c r="B624" s="39"/>
      <c r="C624" s="40"/>
      <c r="D624" s="231" t="s">
        <v>152</v>
      </c>
      <c r="E624" s="40"/>
      <c r="F624" s="232" t="s">
        <v>1064</v>
      </c>
      <c r="G624" s="40"/>
      <c r="H624" s="40"/>
      <c r="I624" s="136"/>
      <c r="J624" s="40"/>
      <c r="K624" s="40"/>
      <c r="L624" s="44"/>
      <c r="M624" s="233"/>
      <c r="N624" s="234"/>
      <c r="O624" s="84"/>
      <c r="P624" s="84"/>
      <c r="Q624" s="84"/>
      <c r="R624" s="84"/>
      <c r="S624" s="84"/>
      <c r="T624" s="85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T624" s="17" t="s">
        <v>152</v>
      </c>
      <c r="AU624" s="17" t="s">
        <v>81</v>
      </c>
    </row>
    <row r="625" spans="1:51" s="13" customFormat="1" ht="12">
      <c r="A625" s="13"/>
      <c r="B625" s="235"/>
      <c r="C625" s="236"/>
      <c r="D625" s="231" t="s">
        <v>154</v>
      </c>
      <c r="E625" s="237" t="s">
        <v>19</v>
      </c>
      <c r="F625" s="238" t="s">
        <v>980</v>
      </c>
      <c r="G625" s="236"/>
      <c r="H625" s="239">
        <v>149</v>
      </c>
      <c r="I625" s="240"/>
      <c r="J625" s="236"/>
      <c r="K625" s="236"/>
      <c r="L625" s="241"/>
      <c r="M625" s="242"/>
      <c r="N625" s="243"/>
      <c r="O625" s="243"/>
      <c r="P625" s="243"/>
      <c r="Q625" s="243"/>
      <c r="R625" s="243"/>
      <c r="S625" s="243"/>
      <c r="T625" s="244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5" t="s">
        <v>154</v>
      </c>
      <c r="AU625" s="245" t="s">
        <v>81</v>
      </c>
      <c r="AV625" s="13" t="s">
        <v>81</v>
      </c>
      <c r="AW625" s="13" t="s">
        <v>33</v>
      </c>
      <c r="AX625" s="13" t="s">
        <v>79</v>
      </c>
      <c r="AY625" s="245" t="s">
        <v>143</v>
      </c>
    </row>
    <row r="626" spans="1:65" s="2" customFormat="1" ht="16.5" customHeight="1">
      <c r="A626" s="38"/>
      <c r="B626" s="39"/>
      <c r="C626" s="218" t="s">
        <v>1065</v>
      </c>
      <c r="D626" s="218" t="s">
        <v>145</v>
      </c>
      <c r="E626" s="219" t="s">
        <v>1066</v>
      </c>
      <c r="F626" s="220" t="s">
        <v>1067</v>
      </c>
      <c r="G626" s="221" t="s">
        <v>164</v>
      </c>
      <c r="H626" s="222">
        <v>7.125</v>
      </c>
      <c r="I626" s="223"/>
      <c r="J626" s="224">
        <f>ROUND(I626*H626,2)</f>
        <v>0</v>
      </c>
      <c r="K626" s="220" t="s">
        <v>149</v>
      </c>
      <c r="L626" s="44"/>
      <c r="M626" s="225" t="s">
        <v>19</v>
      </c>
      <c r="N626" s="226" t="s">
        <v>42</v>
      </c>
      <c r="O626" s="84"/>
      <c r="P626" s="227">
        <f>O626*H626</f>
        <v>0</v>
      </c>
      <c r="Q626" s="227">
        <v>0.02337</v>
      </c>
      <c r="R626" s="227">
        <f>Q626*H626</f>
        <v>0.16651125</v>
      </c>
      <c r="S626" s="227">
        <v>0</v>
      </c>
      <c r="T626" s="228">
        <f>S626*H626</f>
        <v>0</v>
      </c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R626" s="229" t="s">
        <v>239</v>
      </c>
      <c r="AT626" s="229" t="s">
        <v>145</v>
      </c>
      <c r="AU626" s="229" t="s">
        <v>81</v>
      </c>
      <c r="AY626" s="17" t="s">
        <v>143</v>
      </c>
      <c r="BE626" s="230">
        <f>IF(N626="základní",J626,0)</f>
        <v>0</v>
      </c>
      <c r="BF626" s="230">
        <f>IF(N626="snížená",J626,0)</f>
        <v>0</v>
      </c>
      <c r="BG626" s="230">
        <f>IF(N626="zákl. přenesená",J626,0)</f>
        <v>0</v>
      </c>
      <c r="BH626" s="230">
        <f>IF(N626="sníž. přenesená",J626,0)</f>
        <v>0</v>
      </c>
      <c r="BI626" s="230">
        <f>IF(N626="nulová",J626,0)</f>
        <v>0</v>
      </c>
      <c r="BJ626" s="17" t="s">
        <v>79</v>
      </c>
      <c r="BK626" s="230">
        <f>ROUND(I626*H626,2)</f>
        <v>0</v>
      </c>
      <c r="BL626" s="17" t="s">
        <v>239</v>
      </c>
      <c r="BM626" s="229" t="s">
        <v>1068</v>
      </c>
    </row>
    <row r="627" spans="1:47" s="2" customFormat="1" ht="12">
      <c r="A627" s="38"/>
      <c r="B627" s="39"/>
      <c r="C627" s="40"/>
      <c r="D627" s="231" t="s">
        <v>152</v>
      </c>
      <c r="E627" s="40"/>
      <c r="F627" s="232" t="s">
        <v>1069</v>
      </c>
      <c r="G627" s="40"/>
      <c r="H627" s="40"/>
      <c r="I627" s="136"/>
      <c r="J627" s="40"/>
      <c r="K627" s="40"/>
      <c r="L627" s="44"/>
      <c r="M627" s="233"/>
      <c r="N627" s="234"/>
      <c r="O627" s="84"/>
      <c r="P627" s="84"/>
      <c r="Q627" s="84"/>
      <c r="R627" s="84"/>
      <c r="S627" s="84"/>
      <c r="T627" s="85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T627" s="17" t="s">
        <v>152</v>
      </c>
      <c r="AU627" s="17" t="s">
        <v>81</v>
      </c>
    </row>
    <row r="628" spans="1:51" s="13" customFormat="1" ht="12">
      <c r="A628" s="13"/>
      <c r="B628" s="235"/>
      <c r="C628" s="236"/>
      <c r="D628" s="231" t="s">
        <v>154</v>
      </c>
      <c r="E628" s="237" t="s">
        <v>19</v>
      </c>
      <c r="F628" s="238" t="s">
        <v>1070</v>
      </c>
      <c r="G628" s="236"/>
      <c r="H628" s="239">
        <v>7.125</v>
      </c>
      <c r="I628" s="240"/>
      <c r="J628" s="236"/>
      <c r="K628" s="236"/>
      <c r="L628" s="241"/>
      <c r="M628" s="242"/>
      <c r="N628" s="243"/>
      <c r="O628" s="243"/>
      <c r="P628" s="243"/>
      <c r="Q628" s="243"/>
      <c r="R628" s="243"/>
      <c r="S628" s="243"/>
      <c r="T628" s="244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5" t="s">
        <v>154</v>
      </c>
      <c r="AU628" s="245" t="s">
        <v>81</v>
      </c>
      <c r="AV628" s="13" t="s">
        <v>81</v>
      </c>
      <c r="AW628" s="13" t="s">
        <v>33</v>
      </c>
      <c r="AX628" s="13" t="s">
        <v>79</v>
      </c>
      <c r="AY628" s="245" t="s">
        <v>143</v>
      </c>
    </row>
    <row r="629" spans="1:65" s="2" customFormat="1" ht="16.5" customHeight="1">
      <c r="A629" s="38"/>
      <c r="B629" s="39"/>
      <c r="C629" s="218" t="s">
        <v>1071</v>
      </c>
      <c r="D629" s="218" t="s">
        <v>145</v>
      </c>
      <c r="E629" s="219" t="s">
        <v>1072</v>
      </c>
      <c r="F629" s="220" t="s">
        <v>1073</v>
      </c>
      <c r="G629" s="221" t="s">
        <v>148</v>
      </c>
      <c r="H629" s="222">
        <v>10.56</v>
      </c>
      <c r="I629" s="223"/>
      <c r="J629" s="224">
        <f>ROUND(I629*H629,2)</f>
        <v>0</v>
      </c>
      <c r="K629" s="220" t="s">
        <v>19</v>
      </c>
      <c r="L629" s="44"/>
      <c r="M629" s="225" t="s">
        <v>19</v>
      </c>
      <c r="N629" s="226" t="s">
        <v>42</v>
      </c>
      <c r="O629" s="84"/>
      <c r="P629" s="227">
        <f>O629*H629</f>
        <v>0</v>
      </c>
      <c r="Q629" s="227">
        <v>0.01089</v>
      </c>
      <c r="R629" s="227">
        <f>Q629*H629</f>
        <v>0.11499840000000001</v>
      </c>
      <c r="S629" s="227">
        <v>0</v>
      </c>
      <c r="T629" s="228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229" t="s">
        <v>239</v>
      </c>
      <c r="AT629" s="229" t="s">
        <v>145</v>
      </c>
      <c r="AU629" s="229" t="s">
        <v>81</v>
      </c>
      <c r="AY629" s="17" t="s">
        <v>143</v>
      </c>
      <c r="BE629" s="230">
        <f>IF(N629="základní",J629,0)</f>
        <v>0</v>
      </c>
      <c r="BF629" s="230">
        <f>IF(N629="snížená",J629,0)</f>
        <v>0</v>
      </c>
      <c r="BG629" s="230">
        <f>IF(N629="zákl. přenesená",J629,0)</f>
        <v>0</v>
      </c>
      <c r="BH629" s="230">
        <f>IF(N629="sníž. přenesená",J629,0)</f>
        <v>0</v>
      </c>
      <c r="BI629" s="230">
        <f>IF(N629="nulová",J629,0)</f>
        <v>0</v>
      </c>
      <c r="BJ629" s="17" t="s">
        <v>79</v>
      </c>
      <c r="BK629" s="230">
        <f>ROUND(I629*H629,2)</f>
        <v>0</v>
      </c>
      <c r="BL629" s="17" t="s">
        <v>239</v>
      </c>
      <c r="BM629" s="229" t="s">
        <v>1074</v>
      </c>
    </row>
    <row r="630" spans="1:47" s="2" customFormat="1" ht="12">
      <c r="A630" s="38"/>
      <c r="B630" s="39"/>
      <c r="C630" s="40"/>
      <c r="D630" s="231" t="s">
        <v>152</v>
      </c>
      <c r="E630" s="40"/>
      <c r="F630" s="232" t="s">
        <v>1073</v>
      </c>
      <c r="G630" s="40"/>
      <c r="H630" s="40"/>
      <c r="I630" s="136"/>
      <c r="J630" s="40"/>
      <c r="K630" s="40"/>
      <c r="L630" s="44"/>
      <c r="M630" s="233"/>
      <c r="N630" s="234"/>
      <c r="O630" s="84"/>
      <c r="P630" s="84"/>
      <c r="Q630" s="84"/>
      <c r="R630" s="84"/>
      <c r="S630" s="84"/>
      <c r="T630" s="85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T630" s="17" t="s">
        <v>152</v>
      </c>
      <c r="AU630" s="17" t="s">
        <v>81</v>
      </c>
    </row>
    <row r="631" spans="1:51" s="13" customFormat="1" ht="12">
      <c r="A631" s="13"/>
      <c r="B631" s="235"/>
      <c r="C631" s="236"/>
      <c r="D631" s="231" t="s">
        <v>154</v>
      </c>
      <c r="E631" s="237" t="s">
        <v>19</v>
      </c>
      <c r="F631" s="238" t="s">
        <v>1075</v>
      </c>
      <c r="G631" s="236"/>
      <c r="H631" s="239">
        <v>10.56</v>
      </c>
      <c r="I631" s="240"/>
      <c r="J631" s="236"/>
      <c r="K631" s="236"/>
      <c r="L631" s="241"/>
      <c r="M631" s="242"/>
      <c r="N631" s="243"/>
      <c r="O631" s="243"/>
      <c r="P631" s="243"/>
      <c r="Q631" s="243"/>
      <c r="R631" s="243"/>
      <c r="S631" s="243"/>
      <c r="T631" s="244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5" t="s">
        <v>154</v>
      </c>
      <c r="AU631" s="245" t="s">
        <v>81</v>
      </c>
      <c r="AV631" s="13" t="s">
        <v>81</v>
      </c>
      <c r="AW631" s="13" t="s">
        <v>33</v>
      </c>
      <c r="AX631" s="13" t="s">
        <v>79</v>
      </c>
      <c r="AY631" s="245" t="s">
        <v>143</v>
      </c>
    </row>
    <row r="632" spans="1:65" s="2" customFormat="1" ht="16.5" customHeight="1">
      <c r="A632" s="38"/>
      <c r="B632" s="39"/>
      <c r="C632" s="218" t="s">
        <v>1076</v>
      </c>
      <c r="D632" s="218" t="s">
        <v>145</v>
      </c>
      <c r="E632" s="219" t="s">
        <v>1077</v>
      </c>
      <c r="F632" s="220" t="s">
        <v>1078</v>
      </c>
      <c r="G632" s="221" t="s">
        <v>148</v>
      </c>
      <c r="H632" s="222">
        <v>23.438</v>
      </c>
      <c r="I632" s="223"/>
      <c r="J632" s="224">
        <f>ROUND(I632*H632,2)</f>
        <v>0</v>
      </c>
      <c r="K632" s="220" t="s">
        <v>149</v>
      </c>
      <c r="L632" s="44"/>
      <c r="M632" s="225" t="s">
        <v>19</v>
      </c>
      <c r="N632" s="226" t="s">
        <v>42</v>
      </c>
      <c r="O632" s="84"/>
      <c r="P632" s="227">
        <f>O632*H632</f>
        <v>0</v>
      </c>
      <c r="Q632" s="227">
        <v>0.01344</v>
      </c>
      <c r="R632" s="227">
        <f>Q632*H632</f>
        <v>0.31500672</v>
      </c>
      <c r="S632" s="227">
        <v>0</v>
      </c>
      <c r="T632" s="228">
        <f>S632*H632</f>
        <v>0</v>
      </c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R632" s="229" t="s">
        <v>239</v>
      </c>
      <c r="AT632" s="229" t="s">
        <v>145</v>
      </c>
      <c r="AU632" s="229" t="s">
        <v>81</v>
      </c>
      <c r="AY632" s="17" t="s">
        <v>143</v>
      </c>
      <c r="BE632" s="230">
        <f>IF(N632="základní",J632,0)</f>
        <v>0</v>
      </c>
      <c r="BF632" s="230">
        <f>IF(N632="snížená",J632,0)</f>
        <v>0</v>
      </c>
      <c r="BG632" s="230">
        <f>IF(N632="zákl. přenesená",J632,0)</f>
        <v>0</v>
      </c>
      <c r="BH632" s="230">
        <f>IF(N632="sníž. přenesená",J632,0)</f>
        <v>0</v>
      </c>
      <c r="BI632" s="230">
        <f>IF(N632="nulová",J632,0)</f>
        <v>0</v>
      </c>
      <c r="BJ632" s="17" t="s">
        <v>79</v>
      </c>
      <c r="BK632" s="230">
        <f>ROUND(I632*H632,2)</f>
        <v>0</v>
      </c>
      <c r="BL632" s="17" t="s">
        <v>239</v>
      </c>
      <c r="BM632" s="229" t="s">
        <v>1079</v>
      </c>
    </row>
    <row r="633" spans="1:47" s="2" customFormat="1" ht="12">
      <c r="A633" s="38"/>
      <c r="B633" s="39"/>
      <c r="C633" s="40"/>
      <c r="D633" s="231" t="s">
        <v>152</v>
      </c>
      <c r="E633" s="40"/>
      <c r="F633" s="232" t="s">
        <v>1080</v>
      </c>
      <c r="G633" s="40"/>
      <c r="H633" s="40"/>
      <c r="I633" s="136"/>
      <c r="J633" s="40"/>
      <c r="K633" s="40"/>
      <c r="L633" s="44"/>
      <c r="M633" s="233"/>
      <c r="N633" s="234"/>
      <c r="O633" s="84"/>
      <c r="P633" s="84"/>
      <c r="Q633" s="84"/>
      <c r="R633" s="84"/>
      <c r="S633" s="84"/>
      <c r="T633" s="85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T633" s="17" t="s">
        <v>152</v>
      </c>
      <c r="AU633" s="17" t="s">
        <v>81</v>
      </c>
    </row>
    <row r="634" spans="1:51" s="13" customFormat="1" ht="12">
      <c r="A634" s="13"/>
      <c r="B634" s="235"/>
      <c r="C634" s="236"/>
      <c r="D634" s="231" t="s">
        <v>154</v>
      </c>
      <c r="E634" s="237" t="s">
        <v>19</v>
      </c>
      <c r="F634" s="238" t="s">
        <v>1081</v>
      </c>
      <c r="G634" s="236"/>
      <c r="H634" s="239">
        <v>15.625</v>
      </c>
      <c r="I634" s="240"/>
      <c r="J634" s="236"/>
      <c r="K634" s="236"/>
      <c r="L634" s="241"/>
      <c r="M634" s="242"/>
      <c r="N634" s="243"/>
      <c r="O634" s="243"/>
      <c r="P634" s="243"/>
      <c r="Q634" s="243"/>
      <c r="R634" s="243"/>
      <c r="S634" s="243"/>
      <c r="T634" s="244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5" t="s">
        <v>154</v>
      </c>
      <c r="AU634" s="245" t="s">
        <v>81</v>
      </c>
      <c r="AV634" s="13" t="s">
        <v>81</v>
      </c>
      <c r="AW634" s="13" t="s">
        <v>33</v>
      </c>
      <c r="AX634" s="13" t="s">
        <v>71</v>
      </c>
      <c r="AY634" s="245" t="s">
        <v>143</v>
      </c>
    </row>
    <row r="635" spans="1:51" s="13" customFormat="1" ht="12">
      <c r="A635" s="13"/>
      <c r="B635" s="235"/>
      <c r="C635" s="236"/>
      <c r="D635" s="231" t="s">
        <v>154</v>
      </c>
      <c r="E635" s="237" t="s">
        <v>19</v>
      </c>
      <c r="F635" s="238" t="s">
        <v>1082</v>
      </c>
      <c r="G635" s="236"/>
      <c r="H635" s="239">
        <v>7.813</v>
      </c>
      <c r="I635" s="240"/>
      <c r="J635" s="236"/>
      <c r="K635" s="236"/>
      <c r="L635" s="241"/>
      <c r="M635" s="242"/>
      <c r="N635" s="243"/>
      <c r="O635" s="243"/>
      <c r="P635" s="243"/>
      <c r="Q635" s="243"/>
      <c r="R635" s="243"/>
      <c r="S635" s="243"/>
      <c r="T635" s="244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5" t="s">
        <v>154</v>
      </c>
      <c r="AU635" s="245" t="s">
        <v>81</v>
      </c>
      <c r="AV635" s="13" t="s">
        <v>81</v>
      </c>
      <c r="AW635" s="13" t="s">
        <v>33</v>
      </c>
      <c r="AX635" s="13" t="s">
        <v>71</v>
      </c>
      <c r="AY635" s="245" t="s">
        <v>143</v>
      </c>
    </row>
    <row r="636" spans="1:51" s="14" customFormat="1" ht="12">
      <c r="A636" s="14"/>
      <c r="B636" s="256"/>
      <c r="C636" s="257"/>
      <c r="D636" s="231" t="s">
        <v>154</v>
      </c>
      <c r="E636" s="258" t="s">
        <v>19</v>
      </c>
      <c r="F636" s="259" t="s">
        <v>227</v>
      </c>
      <c r="G636" s="257"/>
      <c r="H636" s="260">
        <v>23.438</v>
      </c>
      <c r="I636" s="261"/>
      <c r="J636" s="257"/>
      <c r="K636" s="257"/>
      <c r="L636" s="262"/>
      <c r="M636" s="263"/>
      <c r="N636" s="264"/>
      <c r="O636" s="264"/>
      <c r="P636" s="264"/>
      <c r="Q636" s="264"/>
      <c r="R636" s="264"/>
      <c r="S636" s="264"/>
      <c r="T636" s="265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6" t="s">
        <v>154</v>
      </c>
      <c r="AU636" s="266" t="s">
        <v>81</v>
      </c>
      <c r="AV636" s="14" t="s">
        <v>150</v>
      </c>
      <c r="AW636" s="14" t="s">
        <v>33</v>
      </c>
      <c r="AX636" s="14" t="s">
        <v>79</v>
      </c>
      <c r="AY636" s="266" t="s">
        <v>143</v>
      </c>
    </row>
    <row r="637" spans="1:65" s="2" customFormat="1" ht="16.5" customHeight="1">
      <c r="A637" s="38"/>
      <c r="B637" s="39"/>
      <c r="C637" s="218" t="s">
        <v>1083</v>
      </c>
      <c r="D637" s="218" t="s">
        <v>145</v>
      </c>
      <c r="E637" s="219" t="s">
        <v>1084</v>
      </c>
      <c r="F637" s="220" t="s">
        <v>1085</v>
      </c>
      <c r="G637" s="221" t="s">
        <v>148</v>
      </c>
      <c r="H637" s="222">
        <v>11.9</v>
      </c>
      <c r="I637" s="223"/>
      <c r="J637" s="224">
        <f>ROUND(I637*H637,2)</f>
        <v>0</v>
      </c>
      <c r="K637" s="220" t="s">
        <v>149</v>
      </c>
      <c r="L637" s="44"/>
      <c r="M637" s="225" t="s">
        <v>19</v>
      </c>
      <c r="N637" s="226" t="s">
        <v>42</v>
      </c>
      <c r="O637" s="84"/>
      <c r="P637" s="227">
        <f>O637*H637</f>
        <v>0</v>
      </c>
      <c r="Q637" s="227">
        <v>0</v>
      </c>
      <c r="R637" s="227">
        <f>Q637*H637</f>
        <v>0</v>
      </c>
      <c r="S637" s="227">
        <v>0.014</v>
      </c>
      <c r="T637" s="228">
        <f>S637*H637</f>
        <v>0.1666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29" t="s">
        <v>239</v>
      </c>
      <c r="AT637" s="229" t="s">
        <v>145</v>
      </c>
      <c r="AU637" s="229" t="s">
        <v>81</v>
      </c>
      <c r="AY637" s="17" t="s">
        <v>143</v>
      </c>
      <c r="BE637" s="230">
        <f>IF(N637="základní",J637,0)</f>
        <v>0</v>
      </c>
      <c r="BF637" s="230">
        <f>IF(N637="snížená",J637,0)</f>
        <v>0</v>
      </c>
      <c r="BG637" s="230">
        <f>IF(N637="zákl. přenesená",J637,0)</f>
        <v>0</v>
      </c>
      <c r="BH637" s="230">
        <f>IF(N637="sníž. přenesená",J637,0)</f>
        <v>0</v>
      </c>
      <c r="BI637" s="230">
        <f>IF(N637="nulová",J637,0)</f>
        <v>0</v>
      </c>
      <c r="BJ637" s="17" t="s">
        <v>79</v>
      </c>
      <c r="BK637" s="230">
        <f>ROUND(I637*H637,2)</f>
        <v>0</v>
      </c>
      <c r="BL637" s="17" t="s">
        <v>239</v>
      </c>
      <c r="BM637" s="229" t="s">
        <v>1086</v>
      </c>
    </row>
    <row r="638" spans="1:47" s="2" customFormat="1" ht="12">
      <c r="A638" s="38"/>
      <c r="B638" s="39"/>
      <c r="C638" s="40"/>
      <c r="D638" s="231" t="s">
        <v>152</v>
      </c>
      <c r="E638" s="40"/>
      <c r="F638" s="232" t="s">
        <v>1087</v>
      </c>
      <c r="G638" s="40"/>
      <c r="H638" s="40"/>
      <c r="I638" s="136"/>
      <c r="J638" s="40"/>
      <c r="K638" s="40"/>
      <c r="L638" s="44"/>
      <c r="M638" s="233"/>
      <c r="N638" s="234"/>
      <c r="O638" s="84"/>
      <c r="P638" s="84"/>
      <c r="Q638" s="84"/>
      <c r="R638" s="84"/>
      <c r="S638" s="84"/>
      <c r="T638" s="85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T638" s="17" t="s">
        <v>152</v>
      </c>
      <c r="AU638" s="17" t="s">
        <v>81</v>
      </c>
    </row>
    <row r="639" spans="1:65" s="2" customFormat="1" ht="16.5" customHeight="1">
      <c r="A639" s="38"/>
      <c r="B639" s="39"/>
      <c r="C639" s="218" t="s">
        <v>1088</v>
      </c>
      <c r="D639" s="218" t="s">
        <v>145</v>
      </c>
      <c r="E639" s="219" t="s">
        <v>1089</v>
      </c>
      <c r="F639" s="220" t="s">
        <v>1090</v>
      </c>
      <c r="G639" s="221" t="s">
        <v>190</v>
      </c>
      <c r="H639" s="222">
        <v>7.441</v>
      </c>
      <c r="I639" s="223"/>
      <c r="J639" s="224">
        <f>ROUND(I639*H639,2)</f>
        <v>0</v>
      </c>
      <c r="K639" s="220" t="s">
        <v>149</v>
      </c>
      <c r="L639" s="44"/>
      <c r="M639" s="225" t="s">
        <v>19</v>
      </c>
      <c r="N639" s="226" t="s">
        <v>42</v>
      </c>
      <c r="O639" s="84"/>
      <c r="P639" s="227">
        <f>O639*H639</f>
        <v>0</v>
      </c>
      <c r="Q639" s="227">
        <v>0</v>
      </c>
      <c r="R639" s="227">
        <f>Q639*H639</f>
        <v>0</v>
      </c>
      <c r="S639" s="227">
        <v>0</v>
      </c>
      <c r="T639" s="228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29" t="s">
        <v>239</v>
      </c>
      <c r="AT639" s="229" t="s">
        <v>145</v>
      </c>
      <c r="AU639" s="229" t="s">
        <v>81</v>
      </c>
      <c r="AY639" s="17" t="s">
        <v>143</v>
      </c>
      <c r="BE639" s="230">
        <f>IF(N639="základní",J639,0)</f>
        <v>0</v>
      </c>
      <c r="BF639" s="230">
        <f>IF(N639="snížená",J639,0)</f>
        <v>0</v>
      </c>
      <c r="BG639" s="230">
        <f>IF(N639="zákl. přenesená",J639,0)</f>
        <v>0</v>
      </c>
      <c r="BH639" s="230">
        <f>IF(N639="sníž. přenesená",J639,0)</f>
        <v>0</v>
      </c>
      <c r="BI639" s="230">
        <f>IF(N639="nulová",J639,0)</f>
        <v>0</v>
      </c>
      <c r="BJ639" s="17" t="s">
        <v>79</v>
      </c>
      <c r="BK639" s="230">
        <f>ROUND(I639*H639,2)</f>
        <v>0</v>
      </c>
      <c r="BL639" s="17" t="s">
        <v>239</v>
      </c>
      <c r="BM639" s="229" t="s">
        <v>1091</v>
      </c>
    </row>
    <row r="640" spans="1:47" s="2" customFormat="1" ht="12">
      <c r="A640" s="38"/>
      <c r="B640" s="39"/>
      <c r="C640" s="40"/>
      <c r="D640" s="231" t="s">
        <v>152</v>
      </c>
      <c r="E640" s="40"/>
      <c r="F640" s="232" t="s">
        <v>1090</v>
      </c>
      <c r="G640" s="40"/>
      <c r="H640" s="40"/>
      <c r="I640" s="136"/>
      <c r="J640" s="40"/>
      <c r="K640" s="40"/>
      <c r="L640" s="44"/>
      <c r="M640" s="233"/>
      <c r="N640" s="234"/>
      <c r="O640" s="84"/>
      <c r="P640" s="84"/>
      <c r="Q640" s="84"/>
      <c r="R640" s="84"/>
      <c r="S640" s="84"/>
      <c r="T640" s="85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T640" s="17" t="s">
        <v>152</v>
      </c>
      <c r="AU640" s="17" t="s">
        <v>81</v>
      </c>
    </row>
    <row r="641" spans="1:63" s="12" customFormat="1" ht="22.8" customHeight="1">
      <c r="A641" s="12"/>
      <c r="B641" s="202"/>
      <c r="C641" s="203"/>
      <c r="D641" s="204" t="s">
        <v>70</v>
      </c>
      <c r="E641" s="216" t="s">
        <v>1092</v>
      </c>
      <c r="F641" s="216" t="s">
        <v>1093</v>
      </c>
      <c r="G641" s="203"/>
      <c r="H641" s="203"/>
      <c r="I641" s="206"/>
      <c r="J641" s="217">
        <f>BK641</f>
        <v>0</v>
      </c>
      <c r="K641" s="203"/>
      <c r="L641" s="208"/>
      <c r="M641" s="209"/>
      <c r="N641" s="210"/>
      <c r="O641" s="210"/>
      <c r="P641" s="211">
        <f>SUM(P642:P655)</f>
        <v>0</v>
      </c>
      <c r="Q641" s="210"/>
      <c r="R641" s="211">
        <f>SUM(R642:R655)</f>
        <v>0.19143530000000003</v>
      </c>
      <c r="S641" s="210"/>
      <c r="T641" s="212">
        <f>SUM(T642:T655)</f>
        <v>0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213" t="s">
        <v>81</v>
      </c>
      <c r="AT641" s="214" t="s">
        <v>70</v>
      </c>
      <c r="AU641" s="214" t="s">
        <v>79</v>
      </c>
      <c r="AY641" s="213" t="s">
        <v>143</v>
      </c>
      <c r="BK641" s="215">
        <f>SUM(BK642:BK655)</f>
        <v>0</v>
      </c>
    </row>
    <row r="642" spans="1:65" s="2" customFormat="1" ht="16.5" customHeight="1">
      <c r="A642" s="38"/>
      <c r="B642" s="39"/>
      <c r="C642" s="218" t="s">
        <v>1094</v>
      </c>
      <c r="D642" s="218" t="s">
        <v>145</v>
      </c>
      <c r="E642" s="219" t="s">
        <v>1095</v>
      </c>
      <c r="F642" s="220" t="s">
        <v>1096</v>
      </c>
      <c r="G642" s="221" t="s">
        <v>148</v>
      </c>
      <c r="H642" s="222">
        <v>11.9</v>
      </c>
      <c r="I642" s="223"/>
      <c r="J642" s="224">
        <f>ROUND(I642*H642,2)</f>
        <v>0</v>
      </c>
      <c r="K642" s="220" t="s">
        <v>149</v>
      </c>
      <c r="L642" s="44"/>
      <c r="M642" s="225" t="s">
        <v>19</v>
      </c>
      <c r="N642" s="226" t="s">
        <v>42</v>
      </c>
      <c r="O642" s="84"/>
      <c r="P642" s="227">
        <f>O642*H642</f>
        <v>0</v>
      </c>
      <c r="Q642" s="227">
        <v>0.0158</v>
      </c>
      <c r="R642" s="227">
        <f>Q642*H642</f>
        <v>0.18802000000000002</v>
      </c>
      <c r="S642" s="227">
        <v>0</v>
      </c>
      <c r="T642" s="228">
        <f>S642*H642</f>
        <v>0</v>
      </c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R642" s="229" t="s">
        <v>239</v>
      </c>
      <c r="AT642" s="229" t="s">
        <v>145</v>
      </c>
      <c r="AU642" s="229" t="s">
        <v>81</v>
      </c>
      <c r="AY642" s="17" t="s">
        <v>143</v>
      </c>
      <c r="BE642" s="230">
        <f>IF(N642="základní",J642,0)</f>
        <v>0</v>
      </c>
      <c r="BF642" s="230">
        <f>IF(N642="snížená",J642,0)</f>
        <v>0</v>
      </c>
      <c r="BG642" s="230">
        <f>IF(N642="zákl. přenesená",J642,0)</f>
        <v>0</v>
      </c>
      <c r="BH642" s="230">
        <f>IF(N642="sníž. přenesená",J642,0)</f>
        <v>0</v>
      </c>
      <c r="BI642" s="230">
        <f>IF(N642="nulová",J642,0)</f>
        <v>0</v>
      </c>
      <c r="BJ642" s="17" t="s">
        <v>79</v>
      </c>
      <c r="BK642" s="230">
        <f>ROUND(I642*H642,2)</f>
        <v>0</v>
      </c>
      <c r="BL642" s="17" t="s">
        <v>239</v>
      </c>
      <c r="BM642" s="229" t="s">
        <v>1097</v>
      </c>
    </row>
    <row r="643" spans="1:47" s="2" customFormat="1" ht="12">
      <c r="A643" s="38"/>
      <c r="B643" s="39"/>
      <c r="C643" s="40"/>
      <c r="D643" s="231" t="s">
        <v>152</v>
      </c>
      <c r="E643" s="40"/>
      <c r="F643" s="232" t="s">
        <v>1098</v>
      </c>
      <c r="G643" s="40"/>
      <c r="H643" s="40"/>
      <c r="I643" s="136"/>
      <c r="J643" s="40"/>
      <c r="K643" s="40"/>
      <c r="L643" s="44"/>
      <c r="M643" s="233"/>
      <c r="N643" s="234"/>
      <c r="O643" s="84"/>
      <c r="P643" s="84"/>
      <c r="Q643" s="84"/>
      <c r="R643" s="84"/>
      <c r="S643" s="84"/>
      <c r="T643" s="85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T643" s="17" t="s">
        <v>152</v>
      </c>
      <c r="AU643" s="17" t="s">
        <v>81</v>
      </c>
    </row>
    <row r="644" spans="1:51" s="13" customFormat="1" ht="12">
      <c r="A644" s="13"/>
      <c r="B644" s="235"/>
      <c r="C644" s="236"/>
      <c r="D644" s="231" t="s">
        <v>154</v>
      </c>
      <c r="E644" s="237" t="s">
        <v>19</v>
      </c>
      <c r="F644" s="238" t="s">
        <v>689</v>
      </c>
      <c r="G644" s="236"/>
      <c r="H644" s="239">
        <v>11.9</v>
      </c>
      <c r="I644" s="240"/>
      <c r="J644" s="236"/>
      <c r="K644" s="236"/>
      <c r="L644" s="241"/>
      <c r="M644" s="242"/>
      <c r="N644" s="243"/>
      <c r="O644" s="243"/>
      <c r="P644" s="243"/>
      <c r="Q644" s="243"/>
      <c r="R644" s="243"/>
      <c r="S644" s="243"/>
      <c r="T644" s="24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5" t="s">
        <v>154</v>
      </c>
      <c r="AU644" s="245" t="s">
        <v>81</v>
      </c>
      <c r="AV644" s="13" t="s">
        <v>81</v>
      </c>
      <c r="AW644" s="13" t="s">
        <v>33</v>
      </c>
      <c r="AX644" s="13" t="s">
        <v>79</v>
      </c>
      <c r="AY644" s="245" t="s">
        <v>143</v>
      </c>
    </row>
    <row r="645" spans="1:65" s="2" customFormat="1" ht="16.5" customHeight="1">
      <c r="A645" s="38"/>
      <c r="B645" s="39"/>
      <c r="C645" s="218" t="s">
        <v>1099</v>
      </c>
      <c r="D645" s="218" t="s">
        <v>145</v>
      </c>
      <c r="E645" s="219" t="s">
        <v>1100</v>
      </c>
      <c r="F645" s="220" t="s">
        <v>1101</v>
      </c>
      <c r="G645" s="221" t="s">
        <v>148</v>
      </c>
      <c r="H645" s="222">
        <v>11.9</v>
      </c>
      <c r="I645" s="223"/>
      <c r="J645" s="224">
        <f>ROUND(I645*H645,2)</f>
        <v>0</v>
      </c>
      <c r="K645" s="220" t="s">
        <v>149</v>
      </c>
      <c r="L645" s="44"/>
      <c r="M645" s="225" t="s">
        <v>19</v>
      </c>
      <c r="N645" s="226" t="s">
        <v>42</v>
      </c>
      <c r="O645" s="84"/>
      <c r="P645" s="227">
        <f>O645*H645</f>
        <v>0</v>
      </c>
      <c r="Q645" s="227">
        <v>0.0001</v>
      </c>
      <c r="R645" s="227">
        <f>Q645*H645</f>
        <v>0.00119</v>
      </c>
      <c r="S645" s="227">
        <v>0</v>
      </c>
      <c r="T645" s="228">
        <f>S645*H645</f>
        <v>0</v>
      </c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R645" s="229" t="s">
        <v>239</v>
      </c>
      <c r="AT645" s="229" t="s">
        <v>145</v>
      </c>
      <c r="AU645" s="229" t="s">
        <v>81</v>
      </c>
      <c r="AY645" s="17" t="s">
        <v>143</v>
      </c>
      <c r="BE645" s="230">
        <f>IF(N645="základní",J645,0)</f>
        <v>0</v>
      </c>
      <c r="BF645" s="230">
        <f>IF(N645="snížená",J645,0)</f>
        <v>0</v>
      </c>
      <c r="BG645" s="230">
        <f>IF(N645="zákl. přenesená",J645,0)</f>
        <v>0</v>
      </c>
      <c r="BH645" s="230">
        <f>IF(N645="sníž. přenesená",J645,0)</f>
        <v>0</v>
      </c>
      <c r="BI645" s="230">
        <f>IF(N645="nulová",J645,0)</f>
        <v>0</v>
      </c>
      <c r="BJ645" s="17" t="s">
        <v>79</v>
      </c>
      <c r="BK645" s="230">
        <f>ROUND(I645*H645,2)</f>
        <v>0</v>
      </c>
      <c r="BL645" s="17" t="s">
        <v>239</v>
      </c>
      <c r="BM645" s="229" t="s">
        <v>1102</v>
      </c>
    </row>
    <row r="646" spans="1:47" s="2" customFormat="1" ht="12">
      <c r="A646" s="38"/>
      <c r="B646" s="39"/>
      <c r="C646" s="40"/>
      <c r="D646" s="231" t="s">
        <v>152</v>
      </c>
      <c r="E646" s="40"/>
      <c r="F646" s="232" t="s">
        <v>1103</v>
      </c>
      <c r="G646" s="40"/>
      <c r="H646" s="40"/>
      <c r="I646" s="136"/>
      <c r="J646" s="40"/>
      <c r="K646" s="40"/>
      <c r="L646" s="44"/>
      <c r="M646" s="233"/>
      <c r="N646" s="234"/>
      <c r="O646" s="84"/>
      <c r="P646" s="84"/>
      <c r="Q646" s="84"/>
      <c r="R646" s="84"/>
      <c r="S646" s="84"/>
      <c r="T646" s="85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T646" s="17" t="s">
        <v>152</v>
      </c>
      <c r="AU646" s="17" t="s">
        <v>81</v>
      </c>
    </row>
    <row r="647" spans="1:51" s="13" customFormat="1" ht="12">
      <c r="A647" s="13"/>
      <c r="B647" s="235"/>
      <c r="C647" s="236"/>
      <c r="D647" s="231" t="s">
        <v>154</v>
      </c>
      <c r="E647" s="237" t="s">
        <v>19</v>
      </c>
      <c r="F647" s="238" t="s">
        <v>689</v>
      </c>
      <c r="G647" s="236"/>
      <c r="H647" s="239">
        <v>11.9</v>
      </c>
      <c r="I647" s="240"/>
      <c r="J647" s="236"/>
      <c r="K647" s="236"/>
      <c r="L647" s="241"/>
      <c r="M647" s="242"/>
      <c r="N647" s="243"/>
      <c r="O647" s="243"/>
      <c r="P647" s="243"/>
      <c r="Q647" s="243"/>
      <c r="R647" s="243"/>
      <c r="S647" s="243"/>
      <c r="T647" s="244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5" t="s">
        <v>154</v>
      </c>
      <c r="AU647" s="245" t="s">
        <v>81</v>
      </c>
      <c r="AV647" s="13" t="s">
        <v>81</v>
      </c>
      <c r="AW647" s="13" t="s">
        <v>33</v>
      </c>
      <c r="AX647" s="13" t="s">
        <v>79</v>
      </c>
      <c r="AY647" s="245" t="s">
        <v>143</v>
      </c>
    </row>
    <row r="648" spans="1:65" s="2" customFormat="1" ht="16.5" customHeight="1">
      <c r="A648" s="38"/>
      <c r="B648" s="39"/>
      <c r="C648" s="218" t="s">
        <v>1104</v>
      </c>
      <c r="D648" s="218" t="s">
        <v>145</v>
      </c>
      <c r="E648" s="219" t="s">
        <v>1105</v>
      </c>
      <c r="F648" s="220" t="s">
        <v>1106</v>
      </c>
      <c r="G648" s="221" t="s">
        <v>148</v>
      </c>
      <c r="H648" s="222">
        <v>11.9</v>
      </c>
      <c r="I648" s="223"/>
      <c r="J648" s="224">
        <f>ROUND(I648*H648,2)</f>
        <v>0</v>
      </c>
      <c r="K648" s="220" t="s">
        <v>149</v>
      </c>
      <c r="L648" s="44"/>
      <c r="M648" s="225" t="s">
        <v>19</v>
      </c>
      <c r="N648" s="226" t="s">
        <v>42</v>
      </c>
      <c r="O648" s="84"/>
      <c r="P648" s="227">
        <f>O648*H648</f>
        <v>0</v>
      </c>
      <c r="Q648" s="227">
        <v>0</v>
      </c>
      <c r="R648" s="227">
        <f>Q648*H648</f>
        <v>0</v>
      </c>
      <c r="S648" s="227">
        <v>0</v>
      </c>
      <c r="T648" s="228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29" t="s">
        <v>239</v>
      </c>
      <c r="AT648" s="229" t="s">
        <v>145</v>
      </c>
      <c r="AU648" s="229" t="s">
        <v>81</v>
      </c>
      <c r="AY648" s="17" t="s">
        <v>143</v>
      </c>
      <c r="BE648" s="230">
        <f>IF(N648="základní",J648,0)</f>
        <v>0</v>
      </c>
      <c r="BF648" s="230">
        <f>IF(N648="snížená",J648,0)</f>
        <v>0</v>
      </c>
      <c r="BG648" s="230">
        <f>IF(N648="zákl. přenesená",J648,0)</f>
        <v>0</v>
      </c>
      <c r="BH648" s="230">
        <f>IF(N648="sníž. přenesená",J648,0)</f>
        <v>0</v>
      </c>
      <c r="BI648" s="230">
        <f>IF(N648="nulová",J648,0)</f>
        <v>0</v>
      </c>
      <c r="BJ648" s="17" t="s">
        <v>79</v>
      </c>
      <c r="BK648" s="230">
        <f>ROUND(I648*H648,2)</f>
        <v>0</v>
      </c>
      <c r="BL648" s="17" t="s">
        <v>239</v>
      </c>
      <c r="BM648" s="229" t="s">
        <v>1107</v>
      </c>
    </row>
    <row r="649" spans="1:47" s="2" customFormat="1" ht="12">
      <c r="A649" s="38"/>
      <c r="B649" s="39"/>
      <c r="C649" s="40"/>
      <c r="D649" s="231" t="s">
        <v>152</v>
      </c>
      <c r="E649" s="40"/>
      <c r="F649" s="232" t="s">
        <v>1108</v>
      </c>
      <c r="G649" s="40"/>
      <c r="H649" s="40"/>
      <c r="I649" s="136"/>
      <c r="J649" s="40"/>
      <c r="K649" s="40"/>
      <c r="L649" s="44"/>
      <c r="M649" s="233"/>
      <c r="N649" s="234"/>
      <c r="O649" s="84"/>
      <c r="P649" s="84"/>
      <c r="Q649" s="84"/>
      <c r="R649" s="84"/>
      <c r="S649" s="84"/>
      <c r="T649" s="85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T649" s="17" t="s">
        <v>152</v>
      </c>
      <c r="AU649" s="17" t="s">
        <v>81</v>
      </c>
    </row>
    <row r="650" spans="1:51" s="13" customFormat="1" ht="12">
      <c r="A650" s="13"/>
      <c r="B650" s="235"/>
      <c r="C650" s="236"/>
      <c r="D650" s="231" t="s">
        <v>154</v>
      </c>
      <c r="E650" s="237" t="s">
        <v>19</v>
      </c>
      <c r="F650" s="238" t="s">
        <v>689</v>
      </c>
      <c r="G650" s="236"/>
      <c r="H650" s="239">
        <v>11.9</v>
      </c>
      <c r="I650" s="240"/>
      <c r="J650" s="236"/>
      <c r="K650" s="236"/>
      <c r="L650" s="241"/>
      <c r="M650" s="242"/>
      <c r="N650" s="243"/>
      <c r="O650" s="243"/>
      <c r="P650" s="243"/>
      <c r="Q650" s="243"/>
      <c r="R650" s="243"/>
      <c r="S650" s="243"/>
      <c r="T650" s="244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5" t="s">
        <v>154</v>
      </c>
      <c r="AU650" s="245" t="s">
        <v>81</v>
      </c>
      <c r="AV650" s="13" t="s">
        <v>81</v>
      </c>
      <c r="AW650" s="13" t="s">
        <v>33</v>
      </c>
      <c r="AX650" s="13" t="s">
        <v>79</v>
      </c>
      <c r="AY650" s="245" t="s">
        <v>143</v>
      </c>
    </row>
    <row r="651" spans="1:65" s="2" customFormat="1" ht="16.5" customHeight="1">
      <c r="A651" s="38"/>
      <c r="B651" s="39"/>
      <c r="C651" s="246" t="s">
        <v>1109</v>
      </c>
      <c r="D651" s="246" t="s">
        <v>199</v>
      </c>
      <c r="E651" s="247" t="s">
        <v>1110</v>
      </c>
      <c r="F651" s="248" t="s">
        <v>1111</v>
      </c>
      <c r="G651" s="249" t="s">
        <v>148</v>
      </c>
      <c r="H651" s="250">
        <v>13.09</v>
      </c>
      <c r="I651" s="251"/>
      <c r="J651" s="252">
        <f>ROUND(I651*H651,2)</f>
        <v>0</v>
      </c>
      <c r="K651" s="248" t="s">
        <v>149</v>
      </c>
      <c r="L651" s="253"/>
      <c r="M651" s="254" t="s">
        <v>19</v>
      </c>
      <c r="N651" s="255" t="s">
        <v>42</v>
      </c>
      <c r="O651" s="84"/>
      <c r="P651" s="227">
        <f>O651*H651</f>
        <v>0</v>
      </c>
      <c r="Q651" s="227">
        <v>0.00017</v>
      </c>
      <c r="R651" s="227">
        <f>Q651*H651</f>
        <v>0.0022253</v>
      </c>
      <c r="S651" s="227">
        <v>0</v>
      </c>
      <c r="T651" s="228">
        <f>S651*H651</f>
        <v>0</v>
      </c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R651" s="229" t="s">
        <v>342</v>
      </c>
      <c r="AT651" s="229" t="s">
        <v>199</v>
      </c>
      <c r="AU651" s="229" t="s">
        <v>81</v>
      </c>
      <c r="AY651" s="17" t="s">
        <v>143</v>
      </c>
      <c r="BE651" s="230">
        <f>IF(N651="základní",J651,0)</f>
        <v>0</v>
      </c>
      <c r="BF651" s="230">
        <f>IF(N651="snížená",J651,0)</f>
        <v>0</v>
      </c>
      <c r="BG651" s="230">
        <f>IF(N651="zákl. přenesená",J651,0)</f>
        <v>0</v>
      </c>
      <c r="BH651" s="230">
        <f>IF(N651="sníž. přenesená",J651,0)</f>
        <v>0</v>
      </c>
      <c r="BI651" s="230">
        <f>IF(N651="nulová",J651,0)</f>
        <v>0</v>
      </c>
      <c r="BJ651" s="17" t="s">
        <v>79</v>
      </c>
      <c r="BK651" s="230">
        <f>ROUND(I651*H651,2)</f>
        <v>0</v>
      </c>
      <c r="BL651" s="17" t="s">
        <v>239</v>
      </c>
      <c r="BM651" s="229" t="s">
        <v>1112</v>
      </c>
    </row>
    <row r="652" spans="1:47" s="2" customFormat="1" ht="12">
      <c r="A652" s="38"/>
      <c r="B652" s="39"/>
      <c r="C652" s="40"/>
      <c r="D652" s="231" t="s">
        <v>152</v>
      </c>
      <c r="E652" s="40"/>
      <c r="F652" s="232" t="s">
        <v>1113</v>
      </c>
      <c r="G652" s="40"/>
      <c r="H652" s="40"/>
      <c r="I652" s="136"/>
      <c r="J652" s="40"/>
      <c r="K652" s="40"/>
      <c r="L652" s="44"/>
      <c r="M652" s="233"/>
      <c r="N652" s="234"/>
      <c r="O652" s="84"/>
      <c r="P652" s="84"/>
      <c r="Q652" s="84"/>
      <c r="R652" s="84"/>
      <c r="S652" s="84"/>
      <c r="T652" s="85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T652" s="17" t="s">
        <v>152</v>
      </c>
      <c r="AU652" s="17" t="s">
        <v>81</v>
      </c>
    </row>
    <row r="653" spans="1:51" s="13" customFormat="1" ht="12">
      <c r="A653" s="13"/>
      <c r="B653" s="235"/>
      <c r="C653" s="236"/>
      <c r="D653" s="231" t="s">
        <v>154</v>
      </c>
      <c r="E653" s="237" t="s">
        <v>19</v>
      </c>
      <c r="F653" s="238" t="s">
        <v>1114</v>
      </c>
      <c r="G653" s="236"/>
      <c r="H653" s="239">
        <v>13.09</v>
      </c>
      <c r="I653" s="240"/>
      <c r="J653" s="236"/>
      <c r="K653" s="236"/>
      <c r="L653" s="241"/>
      <c r="M653" s="242"/>
      <c r="N653" s="243"/>
      <c r="O653" s="243"/>
      <c r="P653" s="243"/>
      <c r="Q653" s="243"/>
      <c r="R653" s="243"/>
      <c r="S653" s="243"/>
      <c r="T653" s="244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5" t="s">
        <v>154</v>
      </c>
      <c r="AU653" s="245" t="s">
        <v>81</v>
      </c>
      <c r="AV653" s="13" t="s">
        <v>81</v>
      </c>
      <c r="AW653" s="13" t="s">
        <v>33</v>
      </c>
      <c r="AX653" s="13" t="s">
        <v>79</v>
      </c>
      <c r="AY653" s="245" t="s">
        <v>143</v>
      </c>
    </row>
    <row r="654" spans="1:65" s="2" customFormat="1" ht="16.5" customHeight="1">
      <c r="A654" s="38"/>
      <c r="B654" s="39"/>
      <c r="C654" s="218" t="s">
        <v>1115</v>
      </c>
      <c r="D654" s="218" t="s">
        <v>145</v>
      </c>
      <c r="E654" s="219" t="s">
        <v>1116</v>
      </c>
      <c r="F654" s="220" t="s">
        <v>1117</v>
      </c>
      <c r="G654" s="221" t="s">
        <v>190</v>
      </c>
      <c r="H654" s="222">
        <v>0.191</v>
      </c>
      <c r="I654" s="223"/>
      <c r="J654" s="224">
        <f>ROUND(I654*H654,2)</f>
        <v>0</v>
      </c>
      <c r="K654" s="220" t="s">
        <v>149</v>
      </c>
      <c r="L654" s="44"/>
      <c r="M654" s="225" t="s">
        <v>19</v>
      </c>
      <c r="N654" s="226" t="s">
        <v>42</v>
      </c>
      <c r="O654" s="84"/>
      <c r="P654" s="227">
        <f>O654*H654</f>
        <v>0</v>
      </c>
      <c r="Q654" s="227">
        <v>0</v>
      </c>
      <c r="R654" s="227">
        <f>Q654*H654</f>
        <v>0</v>
      </c>
      <c r="S654" s="227">
        <v>0</v>
      </c>
      <c r="T654" s="228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29" t="s">
        <v>239</v>
      </c>
      <c r="AT654" s="229" t="s">
        <v>145</v>
      </c>
      <c r="AU654" s="229" t="s">
        <v>81</v>
      </c>
      <c r="AY654" s="17" t="s">
        <v>143</v>
      </c>
      <c r="BE654" s="230">
        <f>IF(N654="základní",J654,0)</f>
        <v>0</v>
      </c>
      <c r="BF654" s="230">
        <f>IF(N654="snížená",J654,0)</f>
        <v>0</v>
      </c>
      <c r="BG654" s="230">
        <f>IF(N654="zákl. přenesená",J654,0)</f>
        <v>0</v>
      </c>
      <c r="BH654" s="230">
        <f>IF(N654="sníž. přenesená",J654,0)</f>
        <v>0</v>
      </c>
      <c r="BI654" s="230">
        <f>IF(N654="nulová",J654,0)</f>
        <v>0</v>
      </c>
      <c r="BJ654" s="17" t="s">
        <v>79</v>
      </c>
      <c r="BK654" s="230">
        <f>ROUND(I654*H654,2)</f>
        <v>0</v>
      </c>
      <c r="BL654" s="17" t="s">
        <v>239</v>
      </c>
      <c r="BM654" s="229" t="s">
        <v>1118</v>
      </c>
    </row>
    <row r="655" spans="1:47" s="2" customFormat="1" ht="12">
      <c r="A655" s="38"/>
      <c r="B655" s="39"/>
      <c r="C655" s="40"/>
      <c r="D655" s="231" t="s">
        <v>152</v>
      </c>
      <c r="E655" s="40"/>
      <c r="F655" s="232" t="s">
        <v>1119</v>
      </c>
      <c r="G655" s="40"/>
      <c r="H655" s="40"/>
      <c r="I655" s="136"/>
      <c r="J655" s="40"/>
      <c r="K655" s="40"/>
      <c r="L655" s="44"/>
      <c r="M655" s="233"/>
      <c r="N655" s="234"/>
      <c r="O655" s="84"/>
      <c r="P655" s="84"/>
      <c r="Q655" s="84"/>
      <c r="R655" s="84"/>
      <c r="S655" s="84"/>
      <c r="T655" s="85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T655" s="17" t="s">
        <v>152</v>
      </c>
      <c r="AU655" s="17" t="s">
        <v>81</v>
      </c>
    </row>
    <row r="656" spans="1:63" s="12" customFormat="1" ht="22.8" customHeight="1">
      <c r="A656" s="12"/>
      <c r="B656" s="202"/>
      <c r="C656" s="203"/>
      <c r="D656" s="204" t="s">
        <v>70</v>
      </c>
      <c r="E656" s="216" t="s">
        <v>1120</v>
      </c>
      <c r="F656" s="216" t="s">
        <v>1121</v>
      </c>
      <c r="G656" s="203"/>
      <c r="H656" s="203"/>
      <c r="I656" s="206"/>
      <c r="J656" s="217">
        <f>BK656</f>
        <v>0</v>
      </c>
      <c r="K656" s="203"/>
      <c r="L656" s="208"/>
      <c r="M656" s="209"/>
      <c r="N656" s="210"/>
      <c r="O656" s="210"/>
      <c r="P656" s="211">
        <f>SUM(P657:P731)</f>
        <v>0</v>
      </c>
      <c r="Q656" s="210"/>
      <c r="R656" s="211">
        <f>SUM(R657:R731)</f>
        <v>0.61027606</v>
      </c>
      <c r="S656" s="210"/>
      <c r="T656" s="212">
        <f>SUM(T657:T731)</f>
        <v>0.6691051</v>
      </c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R656" s="213" t="s">
        <v>81</v>
      </c>
      <c r="AT656" s="214" t="s">
        <v>70</v>
      </c>
      <c r="AU656" s="214" t="s">
        <v>79</v>
      </c>
      <c r="AY656" s="213" t="s">
        <v>143</v>
      </c>
      <c r="BK656" s="215">
        <f>SUM(BK657:BK731)</f>
        <v>0</v>
      </c>
    </row>
    <row r="657" spans="1:65" s="2" customFormat="1" ht="16.5" customHeight="1">
      <c r="A657" s="38"/>
      <c r="B657" s="39"/>
      <c r="C657" s="218" t="s">
        <v>1122</v>
      </c>
      <c r="D657" s="218" t="s">
        <v>145</v>
      </c>
      <c r="E657" s="219" t="s">
        <v>1123</v>
      </c>
      <c r="F657" s="220" t="s">
        <v>1124</v>
      </c>
      <c r="G657" s="221" t="s">
        <v>148</v>
      </c>
      <c r="H657" s="222">
        <v>31.065</v>
      </c>
      <c r="I657" s="223"/>
      <c r="J657" s="224">
        <f>ROUND(I657*H657,2)</f>
        <v>0</v>
      </c>
      <c r="K657" s="220" t="s">
        <v>149</v>
      </c>
      <c r="L657" s="44"/>
      <c r="M657" s="225" t="s">
        <v>19</v>
      </c>
      <c r="N657" s="226" t="s">
        <v>42</v>
      </c>
      <c r="O657" s="84"/>
      <c r="P657" s="227">
        <f>O657*H657</f>
        <v>0</v>
      </c>
      <c r="Q657" s="227">
        <v>0</v>
      </c>
      <c r="R657" s="227">
        <f>Q657*H657</f>
        <v>0</v>
      </c>
      <c r="S657" s="227">
        <v>0.00594</v>
      </c>
      <c r="T657" s="228">
        <f>S657*H657</f>
        <v>0.1845261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229" t="s">
        <v>239</v>
      </c>
      <c r="AT657" s="229" t="s">
        <v>145</v>
      </c>
      <c r="AU657" s="229" t="s">
        <v>81</v>
      </c>
      <c r="AY657" s="17" t="s">
        <v>143</v>
      </c>
      <c r="BE657" s="230">
        <f>IF(N657="základní",J657,0)</f>
        <v>0</v>
      </c>
      <c r="BF657" s="230">
        <f>IF(N657="snížená",J657,0)</f>
        <v>0</v>
      </c>
      <c r="BG657" s="230">
        <f>IF(N657="zákl. přenesená",J657,0)</f>
        <v>0</v>
      </c>
      <c r="BH657" s="230">
        <f>IF(N657="sníž. přenesená",J657,0)</f>
        <v>0</v>
      </c>
      <c r="BI657" s="230">
        <f>IF(N657="nulová",J657,0)</f>
        <v>0</v>
      </c>
      <c r="BJ657" s="17" t="s">
        <v>79</v>
      </c>
      <c r="BK657" s="230">
        <f>ROUND(I657*H657,2)</f>
        <v>0</v>
      </c>
      <c r="BL657" s="17" t="s">
        <v>239</v>
      </c>
      <c r="BM657" s="229" t="s">
        <v>1125</v>
      </c>
    </row>
    <row r="658" spans="1:47" s="2" customFormat="1" ht="12">
      <c r="A658" s="38"/>
      <c r="B658" s="39"/>
      <c r="C658" s="40"/>
      <c r="D658" s="231" t="s">
        <v>152</v>
      </c>
      <c r="E658" s="40"/>
      <c r="F658" s="232" t="s">
        <v>1126</v>
      </c>
      <c r="G658" s="40"/>
      <c r="H658" s="40"/>
      <c r="I658" s="136"/>
      <c r="J658" s="40"/>
      <c r="K658" s="40"/>
      <c r="L658" s="44"/>
      <c r="M658" s="233"/>
      <c r="N658" s="234"/>
      <c r="O658" s="84"/>
      <c r="P658" s="84"/>
      <c r="Q658" s="84"/>
      <c r="R658" s="84"/>
      <c r="S658" s="84"/>
      <c r="T658" s="85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T658" s="17" t="s">
        <v>152</v>
      </c>
      <c r="AU658" s="17" t="s">
        <v>81</v>
      </c>
    </row>
    <row r="659" spans="1:51" s="13" customFormat="1" ht="12">
      <c r="A659" s="13"/>
      <c r="B659" s="235"/>
      <c r="C659" s="236"/>
      <c r="D659" s="231" t="s">
        <v>154</v>
      </c>
      <c r="E659" s="237" t="s">
        <v>19</v>
      </c>
      <c r="F659" s="238" t="s">
        <v>1127</v>
      </c>
      <c r="G659" s="236"/>
      <c r="H659" s="239">
        <v>31.065</v>
      </c>
      <c r="I659" s="240"/>
      <c r="J659" s="236"/>
      <c r="K659" s="236"/>
      <c r="L659" s="241"/>
      <c r="M659" s="242"/>
      <c r="N659" s="243"/>
      <c r="O659" s="243"/>
      <c r="P659" s="243"/>
      <c r="Q659" s="243"/>
      <c r="R659" s="243"/>
      <c r="S659" s="243"/>
      <c r="T659" s="244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5" t="s">
        <v>154</v>
      </c>
      <c r="AU659" s="245" t="s">
        <v>81</v>
      </c>
      <c r="AV659" s="13" t="s">
        <v>81</v>
      </c>
      <c r="AW659" s="13" t="s">
        <v>33</v>
      </c>
      <c r="AX659" s="13" t="s">
        <v>79</v>
      </c>
      <c r="AY659" s="245" t="s">
        <v>143</v>
      </c>
    </row>
    <row r="660" spans="1:65" s="2" customFormat="1" ht="16.5" customHeight="1">
      <c r="A660" s="38"/>
      <c r="B660" s="39"/>
      <c r="C660" s="218" t="s">
        <v>1128</v>
      </c>
      <c r="D660" s="218" t="s">
        <v>145</v>
      </c>
      <c r="E660" s="219" t="s">
        <v>1129</v>
      </c>
      <c r="F660" s="220" t="s">
        <v>1130</v>
      </c>
      <c r="G660" s="221" t="s">
        <v>330</v>
      </c>
      <c r="H660" s="222">
        <v>38.9</v>
      </c>
      <c r="I660" s="223"/>
      <c r="J660" s="224">
        <f>ROUND(I660*H660,2)</f>
        <v>0</v>
      </c>
      <c r="K660" s="220" t="s">
        <v>149</v>
      </c>
      <c r="L660" s="44"/>
      <c r="M660" s="225" t="s">
        <v>19</v>
      </c>
      <c r="N660" s="226" t="s">
        <v>42</v>
      </c>
      <c r="O660" s="84"/>
      <c r="P660" s="227">
        <f>O660*H660</f>
        <v>0</v>
      </c>
      <c r="Q660" s="227">
        <v>0</v>
      </c>
      <c r="R660" s="227">
        <f>Q660*H660</f>
        <v>0</v>
      </c>
      <c r="S660" s="227">
        <v>0.0017</v>
      </c>
      <c r="T660" s="228">
        <f>S660*H660</f>
        <v>0.06613</v>
      </c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R660" s="229" t="s">
        <v>239</v>
      </c>
      <c r="AT660" s="229" t="s">
        <v>145</v>
      </c>
      <c r="AU660" s="229" t="s">
        <v>81</v>
      </c>
      <c r="AY660" s="17" t="s">
        <v>143</v>
      </c>
      <c r="BE660" s="230">
        <f>IF(N660="základní",J660,0)</f>
        <v>0</v>
      </c>
      <c r="BF660" s="230">
        <f>IF(N660="snížená",J660,0)</f>
        <v>0</v>
      </c>
      <c r="BG660" s="230">
        <f>IF(N660="zákl. přenesená",J660,0)</f>
        <v>0</v>
      </c>
      <c r="BH660" s="230">
        <f>IF(N660="sníž. přenesená",J660,0)</f>
        <v>0</v>
      </c>
      <c r="BI660" s="230">
        <f>IF(N660="nulová",J660,0)</f>
        <v>0</v>
      </c>
      <c r="BJ660" s="17" t="s">
        <v>79</v>
      </c>
      <c r="BK660" s="230">
        <f>ROUND(I660*H660,2)</f>
        <v>0</v>
      </c>
      <c r="BL660" s="17" t="s">
        <v>239</v>
      </c>
      <c r="BM660" s="229" t="s">
        <v>1131</v>
      </c>
    </row>
    <row r="661" spans="1:47" s="2" customFormat="1" ht="12">
      <c r="A661" s="38"/>
      <c r="B661" s="39"/>
      <c r="C661" s="40"/>
      <c r="D661" s="231" t="s">
        <v>152</v>
      </c>
      <c r="E661" s="40"/>
      <c r="F661" s="232" t="s">
        <v>1132</v>
      </c>
      <c r="G661" s="40"/>
      <c r="H661" s="40"/>
      <c r="I661" s="136"/>
      <c r="J661" s="40"/>
      <c r="K661" s="40"/>
      <c r="L661" s="44"/>
      <c r="M661" s="233"/>
      <c r="N661" s="234"/>
      <c r="O661" s="84"/>
      <c r="P661" s="84"/>
      <c r="Q661" s="84"/>
      <c r="R661" s="84"/>
      <c r="S661" s="84"/>
      <c r="T661" s="85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T661" s="17" t="s">
        <v>152</v>
      </c>
      <c r="AU661" s="17" t="s">
        <v>81</v>
      </c>
    </row>
    <row r="662" spans="1:51" s="13" customFormat="1" ht="12">
      <c r="A662" s="13"/>
      <c r="B662" s="235"/>
      <c r="C662" s="236"/>
      <c r="D662" s="231" t="s">
        <v>154</v>
      </c>
      <c r="E662" s="237" t="s">
        <v>19</v>
      </c>
      <c r="F662" s="238" t="s">
        <v>1133</v>
      </c>
      <c r="G662" s="236"/>
      <c r="H662" s="239">
        <v>38.9</v>
      </c>
      <c r="I662" s="240"/>
      <c r="J662" s="236"/>
      <c r="K662" s="236"/>
      <c r="L662" s="241"/>
      <c r="M662" s="242"/>
      <c r="N662" s="243"/>
      <c r="O662" s="243"/>
      <c r="P662" s="243"/>
      <c r="Q662" s="243"/>
      <c r="R662" s="243"/>
      <c r="S662" s="243"/>
      <c r="T662" s="244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5" t="s">
        <v>154</v>
      </c>
      <c r="AU662" s="245" t="s">
        <v>81</v>
      </c>
      <c r="AV662" s="13" t="s">
        <v>81</v>
      </c>
      <c r="AW662" s="13" t="s">
        <v>33</v>
      </c>
      <c r="AX662" s="13" t="s">
        <v>79</v>
      </c>
      <c r="AY662" s="245" t="s">
        <v>143</v>
      </c>
    </row>
    <row r="663" spans="1:65" s="2" customFormat="1" ht="16.5" customHeight="1">
      <c r="A663" s="38"/>
      <c r="B663" s="39"/>
      <c r="C663" s="218" t="s">
        <v>1134</v>
      </c>
      <c r="D663" s="218" t="s">
        <v>145</v>
      </c>
      <c r="E663" s="219" t="s">
        <v>1135</v>
      </c>
      <c r="F663" s="220" t="s">
        <v>1136</v>
      </c>
      <c r="G663" s="221" t="s">
        <v>330</v>
      </c>
      <c r="H663" s="222">
        <v>1.8</v>
      </c>
      <c r="I663" s="223"/>
      <c r="J663" s="224">
        <f>ROUND(I663*H663,2)</f>
        <v>0</v>
      </c>
      <c r="K663" s="220" t="s">
        <v>149</v>
      </c>
      <c r="L663" s="44"/>
      <c r="M663" s="225" t="s">
        <v>19</v>
      </c>
      <c r="N663" s="226" t="s">
        <v>42</v>
      </c>
      <c r="O663" s="84"/>
      <c r="P663" s="227">
        <f>O663*H663</f>
        <v>0</v>
      </c>
      <c r="Q663" s="227">
        <v>0</v>
      </c>
      <c r="R663" s="227">
        <f>Q663*H663</f>
        <v>0</v>
      </c>
      <c r="S663" s="227">
        <v>0.00177</v>
      </c>
      <c r="T663" s="228">
        <f>S663*H663</f>
        <v>0.003186</v>
      </c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R663" s="229" t="s">
        <v>239</v>
      </c>
      <c r="AT663" s="229" t="s">
        <v>145</v>
      </c>
      <c r="AU663" s="229" t="s">
        <v>81</v>
      </c>
      <c r="AY663" s="17" t="s">
        <v>143</v>
      </c>
      <c r="BE663" s="230">
        <f>IF(N663="základní",J663,0)</f>
        <v>0</v>
      </c>
      <c r="BF663" s="230">
        <f>IF(N663="snížená",J663,0)</f>
        <v>0</v>
      </c>
      <c r="BG663" s="230">
        <f>IF(N663="zákl. přenesená",J663,0)</f>
        <v>0</v>
      </c>
      <c r="BH663" s="230">
        <f>IF(N663="sníž. přenesená",J663,0)</f>
        <v>0</v>
      </c>
      <c r="BI663" s="230">
        <f>IF(N663="nulová",J663,0)</f>
        <v>0</v>
      </c>
      <c r="BJ663" s="17" t="s">
        <v>79</v>
      </c>
      <c r="BK663" s="230">
        <f>ROUND(I663*H663,2)</f>
        <v>0</v>
      </c>
      <c r="BL663" s="17" t="s">
        <v>239</v>
      </c>
      <c r="BM663" s="229" t="s">
        <v>1137</v>
      </c>
    </row>
    <row r="664" spans="1:47" s="2" customFormat="1" ht="12">
      <c r="A664" s="38"/>
      <c r="B664" s="39"/>
      <c r="C664" s="40"/>
      <c r="D664" s="231" t="s">
        <v>152</v>
      </c>
      <c r="E664" s="40"/>
      <c r="F664" s="232" t="s">
        <v>1138</v>
      </c>
      <c r="G664" s="40"/>
      <c r="H664" s="40"/>
      <c r="I664" s="136"/>
      <c r="J664" s="40"/>
      <c r="K664" s="40"/>
      <c r="L664" s="44"/>
      <c r="M664" s="233"/>
      <c r="N664" s="234"/>
      <c r="O664" s="84"/>
      <c r="P664" s="84"/>
      <c r="Q664" s="84"/>
      <c r="R664" s="84"/>
      <c r="S664" s="84"/>
      <c r="T664" s="85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T664" s="17" t="s">
        <v>152</v>
      </c>
      <c r="AU664" s="17" t="s">
        <v>81</v>
      </c>
    </row>
    <row r="665" spans="1:65" s="2" customFormat="1" ht="16.5" customHeight="1">
      <c r="A665" s="38"/>
      <c r="B665" s="39"/>
      <c r="C665" s="218" t="s">
        <v>1139</v>
      </c>
      <c r="D665" s="218" t="s">
        <v>145</v>
      </c>
      <c r="E665" s="219" t="s">
        <v>1140</v>
      </c>
      <c r="F665" s="220" t="s">
        <v>1141</v>
      </c>
      <c r="G665" s="221" t="s">
        <v>330</v>
      </c>
      <c r="H665" s="222">
        <v>53.3</v>
      </c>
      <c r="I665" s="223"/>
      <c r="J665" s="224">
        <f>ROUND(I665*H665,2)</f>
        <v>0</v>
      </c>
      <c r="K665" s="220" t="s">
        <v>149</v>
      </c>
      <c r="L665" s="44"/>
      <c r="M665" s="225" t="s">
        <v>19</v>
      </c>
      <c r="N665" s="226" t="s">
        <v>42</v>
      </c>
      <c r="O665" s="84"/>
      <c r="P665" s="227">
        <f>O665*H665</f>
        <v>0</v>
      </c>
      <c r="Q665" s="227">
        <v>0</v>
      </c>
      <c r="R665" s="227">
        <f>Q665*H665</f>
        <v>0</v>
      </c>
      <c r="S665" s="227">
        <v>0.00167</v>
      </c>
      <c r="T665" s="228">
        <f>S665*H665</f>
        <v>0.08901099999999999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29" t="s">
        <v>239</v>
      </c>
      <c r="AT665" s="229" t="s">
        <v>145</v>
      </c>
      <c r="AU665" s="229" t="s">
        <v>81</v>
      </c>
      <c r="AY665" s="17" t="s">
        <v>143</v>
      </c>
      <c r="BE665" s="230">
        <f>IF(N665="základní",J665,0)</f>
        <v>0</v>
      </c>
      <c r="BF665" s="230">
        <f>IF(N665="snížená",J665,0)</f>
        <v>0</v>
      </c>
      <c r="BG665" s="230">
        <f>IF(N665="zákl. přenesená",J665,0)</f>
        <v>0</v>
      </c>
      <c r="BH665" s="230">
        <f>IF(N665="sníž. přenesená",J665,0)</f>
        <v>0</v>
      </c>
      <c r="BI665" s="230">
        <f>IF(N665="nulová",J665,0)</f>
        <v>0</v>
      </c>
      <c r="BJ665" s="17" t="s">
        <v>79</v>
      </c>
      <c r="BK665" s="230">
        <f>ROUND(I665*H665,2)</f>
        <v>0</v>
      </c>
      <c r="BL665" s="17" t="s">
        <v>239</v>
      </c>
      <c r="BM665" s="229" t="s">
        <v>1142</v>
      </c>
    </row>
    <row r="666" spans="1:47" s="2" customFormat="1" ht="12">
      <c r="A666" s="38"/>
      <c r="B666" s="39"/>
      <c r="C666" s="40"/>
      <c r="D666" s="231" t="s">
        <v>152</v>
      </c>
      <c r="E666" s="40"/>
      <c r="F666" s="232" t="s">
        <v>1143</v>
      </c>
      <c r="G666" s="40"/>
      <c r="H666" s="40"/>
      <c r="I666" s="136"/>
      <c r="J666" s="40"/>
      <c r="K666" s="40"/>
      <c r="L666" s="44"/>
      <c r="M666" s="233"/>
      <c r="N666" s="234"/>
      <c r="O666" s="84"/>
      <c r="P666" s="84"/>
      <c r="Q666" s="84"/>
      <c r="R666" s="84"/>
      <c r="S666" s="84"/>
      <c r="T666" s="85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T666" s="17" t="s">
        <v>152</v>
      </c>
      <c r="AU666" s="17" t="s">
        <v>81</v>
      </c>
    </row>
    <row r="667" spans="1:51" s="13" customFormat="1" ht="12">
      <c r="A667" s="13"/>
      <c r="B667" s="235"/>
      <c r="C667" s="236"/>
      <c r="D667" s="231" t="s">
        <v>154</v>
      </c>
      <c r="E667" s="237" t="s">
        <v>19</v>
      </c>
      <c r="F667" s="238" t="s">
        <v>1144</v>
      </c>
      <c r="G667" s="236"/>
      <c r="H667" s="239">
        <v>53.3</v>
      </c>
      <c r="I667" s="240"/>
      <c r="J667" s="236"/>
      <c r="K667" s="236"/>
      <c r="L667" s="241"/>
      <c r="M667" s="242"/>
      <c r="N667" s="243"/>
      <c r="O667" s="243"/>
      <c r="P667" s="243"/>
      <c r="Q667" s="243"/>
      <c r="R667" s="243"/>
      <c r="S667" s="243"/>
      <c r="T667" s="244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5" t="s">
        <v>154</v>
      </c>
      <c r="AU667" s="245" t="s">
        <v>81</v>
      </c>
      <c r="AV667" s="13" t="s">
        <v>81</v>
      </c>
      <c r="AW667" s="13" t="s">
        <v>33</v>
      </c>
      <c r="AX667" s="13" t="s">
        <v>79</v>
      </c>
      <c r="AY667" s="245" t="s">
        <v>143</v>
      </c>
    </row>
    <row r="668" spans="1:65" s="2" customFormat="1" ht="16.5" customHeight="1">
      <c r="A668" s="38"/>
      <c r="B668" s="39"/>
      <c r="C668" s="218" t="s">
        <v>1145</v>
      </c>
      <c r="D668" s="218" t="s">
        <v>145</v>
      </c>
      <c r="E668" s="219" t="s">
        <v>1146</v>
      </c>
      <c r="F668" s="220" t="s">
        <v>1147</v>
      </c>
      <c r="G668" s="221" t="s">
        <v>330</v>
      </c>
      <c r="H668" s="222">
        <v>52.4</v>
      </c>
      <c r="I668" s="223"/>
      <c r="J668" s="224">
        <f>ROUND(I668*H668,2)</f>
        <v>0</v>
      </c>
      <c r="K668" s="220" t="s">
        <v>149</v>
      </c>
      <c r="L668" s="44"/>
      <c r="M668" s="225" t="s">
        <v>19</v>
      </c>
      <c r="N668" s="226" t="s">
        <v>42</v>
      </c>
      <c r="O668" s="84"/>
      <c r="P668" s="227">
        <f>O668*H668</f>
        <v>0</v>
      </c>
      <c r="Q668" s="227">
        <v>0</v>
      </c>
      <c r="R668" s="227">
        <f>Q668*H668</f>
        <v>0</v>
      </c>
      <c r="S668" s="227">
        <v>0.00223</v>
      </c>
      <c r="T668" s="228">
        <f>S668*H668</f>
        <v>0.11685200000000001</v>
      </c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R668" s="229" t="s">
        <v>239</v>
      </c>
      <c r="AT668" s="229" t="s">
        <v>145</v>
      </c>
      <c r="AU668" s="229" t="s">
        <v>81</v>
      </c>
      <c r="AY668" s="17" t="s">
        <v>143</v>
      </c>
      <c r="BE668" s="230">
        <f>IF(N668="základní",J668,0)</f>
        <v>0</v>
      </c>
      <c r="BF668" s="230">
        <f>IF(N668="snížená",J668,0)</f>
        <v>0</v>
      </c>
      <c r="BG668" s="230">
        <f>IF(N668="zákl. přenesená",J668,0)</f>
        <v>0</v>
      </c>
      <c r="BH668" s="230">
        <f>IF(N668="sníž. přenesená",J668,0)</f>
        <v>0</v>
      </c>
      <c r="BI668" s="230">
        <f>IF(N668="nulová",J668,0)</f>
        <v>0</v>
      </c>
      <c r="BJ668" s="17" t="s">
        <v>79</v>
      </c>
      <c r="BK668" s="230">
        <f>ROUND(I668*H668,2)</f>
        <v>0</v>
      </c>
      <c r="BL668" s="17" t="s">
        <v>239</v>
      </c>
      <c r="BM668" s="229" t="s">
        <v>1148</v>
      </c>
    </row>
    <row r="669" spans="1:47" s="2" customFormat="1" ht="12">
      <c r="A669" s="38"/>
      <c r="B669" s="39"/>
      <c r="C669" s="40"/>
      <c r="D669" s="231" t="s">
        <v>152</v>
      </c>
      <c r="E669" s="40"/>
      <c r="F669" s="232" t="s">
        <v>1149</v>
      </c>
      <c r="G669" s="40"/>
      <c r="H669" s="40"/>
      <c r="I669" s="136"/>
      <c r="J669" s="40"/>
      <c r="K669" s="40"/>
      <c r="L669" s="44"/>
      <c r="M669" s="233"/>
      <c r="N669" s="234"/>
      <c r="O669" s="84"/>
      <c r="P669" s="84"/>
      <c r="Q669" s="84"/>
      <c r="R669" s="84"/>
      <c r="S669" s="84"/>
      <c r="T669" s="85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T669" s="17" t="s">
        <v>152</v>
      </c>
      <c r="AU669" s="17" t="s">
        <v>81</v>
      </c>
    </row>
    <row r="670" spans="1:51" s="13" customFormat="1" ht="12">
      <c r="A670" s="13"/>
      <c r="B670" s="235"/>
      <c r="C670" s="236"/>
      <c r="D670" s="231" t="s">
        <v>154</v>
      </c>
      <c r="E670" s="237" t="s">
        <v>19</v>
      </c>
      <c r="F670" s="238" t="s">
        <v>1150</v>
      </c>
      <c r="G670" s="236"/>
      <c r="H670" s="239">
        <v>52.4</v>
      </c>
      <c r="I670" s="240"/>
      <c r="J670" s="236"/>
      <c r="K670" s="236"/>
      <c r="L670" s="241"/>
      <c r="M670" s="242"/>
      <c r="N670" s="243"/>
      <c r="O670" s="243"/>
      <c r="P670" s="243"/>
      <c r="Q670" s="243"/>
      <c r="R670" s="243"/>
      <c r="S670" s="243"/>
      <c r="T670" s="244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5" t="s">
        <v>154</v>
      </c>
      <c r="AU670" s="245" t="s">
        <v>81</v>
      </c>
      <c r="AV670" s="13" t="s">
        <v>81</v>
      </c>
      <c r="AW670" s="13" t="s">
        <v>33</v>
      </c>
      <c r="AX670" s="13" t="s">
        <v>79</v>
      </c>
      <c r="AY670" s="245" t="s">
        <v>143</v>
      </c>
    </row>
    <row r="671" spans="1:65" s="2" customFormat="1" ht="16.5" customHeight="1">
      <c r="A671" s="38"/>
      <c r="B671" s="39"/>
      <c r="C671" s="218" t="s">
        <v>1151</v>
      </c>
      <c r="D671" s="218" t="s">
        <v>145</v>
      </c>
      <c r="E671" s="219" t="s">
        <v>1152</v>
      </c>
      <c r="F671" s="220" t="s">
        <v>1153</v>
      </c>
      <c r="G671" s="221" t="s">
        <v>330</v>
      </c>
      <c r="H671" s="222">
        <v>18.48</v>
      </c>
      <c r="I671" s="223"/>
      <c r="J671" s="224">
        <f>ROUND(I671*H671,2)</f>
        <v>0</v>
      </c>
      <c r="K671" s="220" t="s">
        <v>149</v>
      </c>
      <c r="L671" s="44"/>
      <c r="M671" s="225" t="s">
        <v>19</v>
      </c>
      <c r="N671" s="226" t="s">
        <v>42</v>
      </c>
      <c r="O671" s="84"/>
      <c r="P671" s="227">
        <f>O671*H671</f>
        <v>0</v>
      </c>
      <c r="Q671" s="227">
        <v>0</v>
      </c>
      <c r="R671" s="227">
        <f>Q671*H671</f>
        <v>0</v>
      </c>
      <c r="S671" s="227">
        <v>0.00175</v>
      </c>
      <c r="T671" s="228">
        <f>S671*H671</f>
        <v>0.03234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29" t="s">
        <v>239</v>
      </c>
      <c r="AT671" s="229" t="s">
        <v>145</v>
      </c>
      <c r="AU671" s="229" t="s">
        <v>81</v>
      </c>
      <c r="AY671" s="17" t="s">
        <v>143</v>
      </c>
      <c r="BE671" s="230">
        <f>IF(N671="základní",J671,0)</f>
        <v>0</v>
      </c>
      <c r="BF671" s="230">
        <f>IF(N671="snížená",J671,0)</f>
        <v>0</v>
      </c>
      <c r="BG671" s="230">
        <f>IF(N671="zákl. přenesená",J671,0)</f>
        <v>0</v>
      </c>
      <c r="BH671" s="230">
        <f>IF(N671="sníž. přenesená",J671,0)</f>
        <v>0</v>
      </c>
      <c r="BI671" s="230">
        <f>IF(N671="nulová",J671,0)</f>
        <v>0</v>
      </c>
      <c r="BJ671" s="17" t="s">
        <v>79</v>
      </c>
      <c r="BK671" s="230">
        <f>ROUND(I671*H671,2)</f>
        <v>0</v>
      </c>
      <c r="BL671" s="17" t="s">
        <v>239</v>
      </c>
      <c r="BM671" s="229" t="s">
        <v>1154</v>
      </c>
    </row>
    <row r="672" spans="1:47" s="2" customFormat="1" ht="12">
      <c r="A672" s="38"/>
      <c r="B672" s="39"/>
      <c r="C672" s="40"/>
      <c r="D672" s="231" t="s">
        <v>152</v>
      </c>
      <c r="E672" s="40"/>
      <c r="F672" s="232" t="s">
        <v>1155</v>
      </c>
      <c r="G672" s="40"/>
      <c r="H672" s="40"/>
      <c r="I672" s="136"/>
      <c r="J672" s="40"/>
      <c r="K672" s="40"/>
      <c r="L672" s="44"/>
      <c r="M672" s="233"/>
      <c r="N672" s="234"/>
      <c r="O672" s="84"/>
      <c r="P672" s="84"/>
      <c r="Q672" s="84"/>
      <c r="R672" s="84"/>
      <c r="S672" s="84"/>
      <c r="T672" s="85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T672" s="17" t="s">
        <v>152</v>
      </c>
      <c r="AU672" s="17" t="s">
        <v>81</v>
      </c>
    </row>
    <row r="673" spans="1:51" s="13" customFormat="1" ht="12">
      <c r="A673" s="13"/>
      <c r="B673" s="235"/>
      <c r="C673" s="236"/>
      <c r="D673" s="231" t="s">
        <v>154</v>
      </c>
      <c r="E673" s="237" t="s">
        <v>19</v>
      </c>
      <c r="F673" s="238" t="s">
        <v>1156</v>
      </c>
      <c r="G673" s="236"/>
      <c r="H673" s="239">
        <v>18.48</v>
      </c>
      <c r="I673" s="240"/>
      <c r="J673" s="236"/>
      <c r="K673" s="236"/>
      <c r="L673" s="241"/>
      <c r="M673" s="242"/>
      <c r="N673" s="243"/>
      <c r="O673" s="243"/>
      <c r="P673" s="243"/>
      <c r="Q673" s="243"/>
      <c r="R673" s="243"/>
      <c r="S673" s="243"/>
      <c r="T673" s="244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5" t="s">
        <v>154</v>
      </c>
      <c r="AU673" s="245" t="s">
        <v>81</v>
      </c>
      <c r="AV673" s="13" t="s">
        <v>81</v>
      </c>
      <c r="AW673" s="13" t="s">
        <v>33</v>
      </c>
      <c r="AX673" s="13" t="s">
        <v>79</v>
      </c>
      <c r="AY673" s="245" t="s">
        <v>143</v>
      </c>
    </row>
    <row r="674" spans="1:65" s="2" customFormat="1" ht="16.5" customHeight="1">
      <c r="A674" s="38"/>
      <c r="B674" s="39"/>
      <c r="C674" s="218" t="s">
        <v>1157</v>
      </c>
      <c r="D674" s="218" t="s">
        <v>145</v>
      </c>
      <c r="E674" s="219" t="s">
        <v>1158</v>
      </c>
      <c r="F674" s="220" t="s">
        <v>1159</v>
      </c>
      <c r="G674" s="221" t="s">
        <v>330</v>
      </c>
      <c r="H674" s="222">
        <v>28.7</v>
      </c>
      <c r="I674" s="223"/>
      <c r="J674" s="224">
        <f>ROUND(I674*H674,2)</f>
        <v>0</v>
      </c>
      <c r="K674" s="220" t="s">
        <v>149</v>
      </c>
      <c r="L674" s="44"/>
      <c r="M674" s="225" t="s">
        <v>19</v>
      </c>
      <c r="N674" s="226" t="s">
        <v>42</v>
      </c>
      <c r="O674" s="84"/>
      <c r="P674" s="227">
        <f>O674*H674</f>
        <v>0</v>
      </c>
      <c r="Q674" s="227">
        <v>0</v>
      </c>
      <c r="R674" s="227">
        <f>Q674*H674</f>
        <v>0</v>
      </c>
      <c r="S674" s="227">
        <v>0.0026</v>
      </c>
      <c r="T674" s="228">
        <f>S674*H674</f>
        <v>0.07461999999999999</v>
      </c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R674" s="229" t="s">
        <v>239</v>
      </c>
      <c r="AT674" s="229" t="s">
        <v>145</v>
      </c>
      <c r="AU674" s="229" t="s">
        <v>81</v>
      </c>
      <c r="AY674" s="17" t="s">
        <v>143</v>
      </c>
      <c r="BE674" s="230">
        <f>IF(N674="základní",J674,0)</f>
        <v>0</v>
      </c>
      <c r="BF674" s="230">
        <f>IF(N674="snížená",J674,0)</f>
        <v>0</v>
      </c>
      <c r="BG674" s="230">
        <f>IF(N674="zákl. přenesená",J674,0)</f>
        <v>0</v>
      </c>
      <c r="BH674" s="230">
        <f>IF(N674="sníž. přenesená",J674,0)</f>
        <v>0</v>
      </c>
      <c r="BI674" s="230">
        <f>IF(N674="nulová",J674,0)</f>
        <v>0</v>
      </c>
      <c r="BJ674" s="17" t="s">
        <v>79</v>
      </c>
      <c r="BK674" s="230">
        <f>ROUND(I674*H674,2)</f>
        <v>0</v>
      </c>
      <c r="BL674" s="17" t="s">
        <v>239</v>
      </c>
      <c r="BM674" s="229" t="s">
        <v>1160</v>
      </c>
    </row>
    <row r="675" spans="1:47" s="2" customFormat="1" ht="12">
      <c r="A675" s="38"/>
      <c r="B675" s="39"/>
      <c r="C675" s="40"/>
      <c r="D675" s="231" t="s">
        <v>152</v>
      </c>
      <c r="E675" s="40"/>
      <c r="F675" s="232" t="s">
        <v>1161</v>
      </c>
      <c r="G675" s="40"/>
      <c r="H675" s="40"/>
      <c r="I675" s="136"/>
      <c r="J675" s="40"/>
      <c r="K675" s="40"/>
      <c r="L675" s="44"/>
      <c r="M675" s="233"/>
      <c r="N675" s="234"/>
      <c r="O675" s="84"/>
      <c r="P675" s="84"/>
      <c r="Q675" s="84"/>
      <c r="R675" s="84"/>
      <c r="S675" s="84"/>
      <c r="T675" s="85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T675" s="17" t="s">
        <v>152</v>
      </c>
      <c r="AU675" s="17" t="s">
        <v>81</v>
      </c>
    </row>
    <row r="676" spans="1:51" s="13" customFormat="1" ht="12">
      <c r="A676" s="13"/>
      <c r="B676" s="235"/>
      <c r="C676" s="236"/>
      <c r="D676" s="231" t="s">
        <v>154</v>
      </c>
      <c r="E676" s="237" t="s">
        <v>19</v>
      </c>
      <c r="F676" s="238" t="s">
        <v>1162</v>
      </c>
      <c r="G676" s="236"/>
      <c r="H676" s="239">
        <v>28.7</v>
      </c>
      <c r="I676" s="240"/>
      <c r="J676" s="236"/>
      <c r="K676" s="236"/>
      <c r="L676" s="241"/>
      <c r="M676" s="242"/>
      <c r="N676" s="243"/>
      <c r="O676" s="243"/>
      <c r="P676" s="243"/>
      <c r="Q676" s="243"/>
      <c r="R676" s="243"/>
      <c r="S676" s="243"/>
      <c r="T676" s="244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5" t="s">
        <v>154</v>
      </c>
      <c r="AU676" s="245" t="s">
        <v>81</v>
      </c>
      <c r="AV676" s="13" t="s">
        <v>81</v>
      </c>
      <c r="AW676" s="13" t="s">
        <v>33</v>
      </c>
      <c r="AX676" s="13" t="s">
        <v>79</v>
      </c>
      <c r="AY676" s="245" t="s">
        <v>143</v>
      </c>
    </row>
    <row r="677" spans="1:65" s="2" customFormat="1" ht="16.5" customHeight="1">
      <c r="A677" s="38"/>
      <c r="B677" s="39"/>
      <c r="C677" s="218" t="s">
        <v>1163</v>
      </c>
      <c r="D677" s="218" t="s">
        <v>145</v>
      </c>
      <c r="E677" s="219" t="s">
        <v>1164</v>
      </c>
      <c r="F677" s="220" t="s">
        <v>1165</v>
      </c>
      <c r="G677" s="221" t="s">
        <v>330</v>
      </c>
      <c r="H677" s="222">
        <v>26</v>
      </c>
      <c r="I677" s="223"/>
      <c r="J677" s="224">
        <f>ROUND(I677*H677,2)</f>
        <v>0</v>
      </c>
      <c r="K677" s="220" t="s">
        <v>149</v>
      </c>
      <c r="L677" s="44"/>
      <c r="M677" s="225" t="s">
        <v>19</v>
      </c>
      <c r="N677" s="226" t="s">
        <v>42</v>
      </c>
      <c r="O677" s="84"/>
      <c r="P677" s="227">
        <f>O677*H677</f>
        <v>0</v>
      </c>
      <c r="Q677" s="227">
        <v>0</v>
      </c>
      <c r="R677" s="227">
        <f>Q677*H677</f>
        <v>0</v>
      </c>
      <c r="S677" s="227">
        <v>0.00394</v>
      </c>
      <c r="T677" s="228">
        <f>S677*H677</f>
        <v>0.10244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229" t="s">
        <v>239</v>
      </c>
      <c r="AT677" s="229" t="s">
        <v>145</v>
      </c>
      <c r="AU677" s="229" t="s">
        <v>81</v>
      </c>
      <c r="AY677" s="17" t="s">
        <v>143</v>
      </c>
      <c r="BE677" s="230">
        <f>IF(N677="základní",J677,0)</f>
        <v>0</v>
      </c>
      <c r="BF677" s="230">
        <f>IF(N677="snížená",J677,0)</f>
        <v>0</v>
      </c>
      <c r="BG677" s="230">
        <f>IF(N677="zákl. přenesená",J677,0)</f>
        <v>0</v>
      </c>
      <c r="BH677" s="230">
        <f>IF(N677="sníž. přenesená",J677,0)</f>
        <v>0</v>
      </c>
      <c r="BI677" s="230">
        <f>IF(N677="nulová",J677,0)</f>
        <v>0</v>
      </c>
      <c r="BJ677" s="17" t="s">
        <v>79</v>
      </c>
      <c r="BK677" s="230">
        <f>ROUND(I677*H677,2)</f>
        <v>0</v>
      </c>
      <c r="BL677" s="17" t="s">
        <v>239</v>
      </c>
      <c r="BM677" s="229" t="s">
        <v>1166</v>
      </c>
    </row>
    <row r="678" spans="1:47" s="2" customFormat="1" ht="12">
      <c r="A678" s="38"/>
      <c r="B678" s="39"/>
      <c r="C678" s="40"/>
      <c r="D678" s="231" t="s">
        <v>152</v>
      </c>
      <c r="E678" s="40"/>
      <c r="F678" s="232" t="s">
        <v>1167</v>
      </c>
      <c r="G678" s="40"/>
      <c r="H678" s="40"/>
      <c r="I678" s="136"/>
      <c r="J678" s="40"/>
      <c r="K678" s="40"/>
      <c r="L678" s="44"/>
      <c r="M678" s="233"/>
      <c r="N678" s="234"/>
      <c r="O678" s="84"/>
      <c r="P678" s="84"/>
      <c r="Q678" s="84"/>
      <c r="R678" s="84"/>
      <c r="S678" s="84"/>
      <c r="T678" s="85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T678" s="17" t="s">
        <v>152</v>
      </c>
      <c r="AU678" s="17" t="s">
        <v>81</v>
      </c>
    </row>
    <row r="679" spans="1:51" s="13" customFormat="1" ht="12">
      <c r="A679" s="13"/>
      <c r="B679" s="235"/>
      <c r="C679" s="236"/>
      <c r="D679" s="231" t="s">
        <v>154</v>
      </c>
      <c r="E679" s="237" t="s">
        <v>19</v>
      </c>
      <c r="F679" s="238" t="s">
        <v>1168</v>
      </c>
      <c r="G679" s="236"/>
      <c r="H679" s="239">
        <v>26</v>
      </c>
      <c r="I679" s="240"/>
      <c r="J679" s="236"/>
      <c r="K679" s="236"/>
      <c r="L679" s="241"/>
      <c r="M679" s="242"/>
      <c r="N679" s="243"/>
      <c r="O679" s="243"/>
      <c r="P679" s="243"/>
      <c r="Q679" s="243"/>
      <c r="R679" s="243"/>
      <c r="S679" s="243"/>
      <c r="T679" s="244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5" t="s">
        <v>154</v>
      </c>
      <c r="AU679" s="245" t="s">
        <v>81</v>
      </c>
      <c r="AV679" s="13" t="s">
        <v>81</v>
      </c>
      <c r="AW679" s="13" t="s">
        <v>33</v>
      </c>
      <c r="AX679" s="13" t="s">
        <v>79</v>
      </c>
      <c r="AY679" s="245" t="s">
        <v>143</v>
      </c>
    </row>
    <row r="680" spans="1:65" s="2" customFormat="1" ht="16.5" customHeight="1">
      <c r="A680" s="38"/>
      <c r="B680" s="39"/>
      <c r="C680" s="218" t="s">
        <v>1169</v>
      </c>
      <c r="D680" s="218" t="s">
        <v>145</v>
      </c>
      <c r="E680" s="219" t="s">
        <v>1170</v>
      </c>
      <c r="F680" s="220" t="s">
        <v>1171</v>
      </c>
      <c r="G680" s="221" t="s">
        <v>330</v>
      </c>
      <c r="H680" s="222">
        <v>2.1</v>
      </c>
      <c r="I680" s="223"/>
      <c r="J680" s="224">
        <f>ROUND(I680*H680,2)</f>
        <v>0</v>
      </c>
      <c r="K680" s="220" t="s">
        <v>149</v>
      </c>
      <c r="L680" s="44"/>
      <c r="M680" s="225" t="s">
        <v>19</v>
      </c>
      <c r="N680" s="226" t="s">
        <v>42</v>
      </c>
      <c r="O680" s="84"/>
      <c r="P680" s="227">
        <f>O680*H680</f>
        <v>0</v>
      </c>
      <c r="Q680" s="227">
        <v>0.00231</v>
      </c>
      <c r="R680" s="227">
        <f>Q680*H680</f>
        <v>0.004851</v>
      </c>
      <c r="S680" s="227">
        <v>0</v>
      </c>
      <c r="T680" s="228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29" t="s">
        <v>239</v>
      </c>
      <c r="AT680" s="229" t="s">
        <v>145</v>
      </c>
      <c r="AU680" s="229" t="s">
        <v>81</v>
      </c>
      <c r="AY680" s="17" t="s">
        <v>143</v>
      </c>
      <c r="BE680" s="230">
        <f>IF(N680="základní",J680,0)</f>
        <v>0</v>
      </c>
      <c r="BF680" s="230">
        <f>IF(N680="snížená",J680,0)</f>
        <v>0</v>
      </c>
      <c r="BG680" s="230">
        <f>IF(N680="zákl. přenesená",J680,0)</f>
        <v>0</v>
      </c>
      <c r="BH680" s="230">
        <f>IF(N680="sníž. přenesená",J680,0)</f>
        <v>0</v>
      </c>
      <c r="BI680" s="230">
        <f>IF(N680="nulová",J680,0)</f>
        <v>0</v>
      </c>
      <c r="BJ680" s="17" t="s">
        <v>79</v>
      </c>
      <c r="BK680" s="230">
        <f>ROUND(I680*H680,2)</f>
        <v>0</v>
      </c>
      <c r="BL680" s="17" t="s">
        <v>239</v>
      </c>
      <c r="BM680" s="229" t="s">
        <v>1172</v>
      </c>
    </row>
    <row r="681" spans="1:47" s="2" customFormat="1" ht="12">
      <c r="A681" s="38"/>
      <c r="B681" s="39"/>
      <c r="C681" s="40"/>
      <c r="D681" s="231" t="s">
        <v>152</v>
      </c>
      <c r="E681" s="40"/>
      <c r="F681" s="232" t="s">
        <v>1173</v>
      </c>
      <c r="G681" s="40"/>
      <c r="H681" s="40"/>
      <c r="I681" s="136"/>
      <c r="J681" s="40"/>
      <c r="K681" s="40"/>
      <c r="L681" s="44"/>
      <c r="M681" s="233"/>
      <c r="N681" s="234"/>
      <c r="O681" s="84"/>
      <c r="P681" s="84"/>
      <c r="Q681" s="84"/>
      <c r="R681" s="84"/>
      <c r="S681" s="84"/>
      <c r="T681" s="85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T681" s="17" t="s">
        <v>152</v>
      </c>
      <c r="AU681" s="17" t="s">
        <v>81</v>
      </c>
    </row>
    <row r="682" spans="1:51" s="13" customFormat="1" ht="12">
      <c r="A682" s="13"/>
      <c r="B682" s="235"/>
      <c r="C682" s="236"/>
      <c r="D682" s="231" t="s">
        <v>154</v>
      </c>
      <c r="E682" s="237" t="s">
        <v>19</v>
      </c>
      <c r="F682" s="238" t="s">
        <v>1174</v>
      </c>
      <c r="G682" s="236"/>
      <c r="H682" s="239">
        <v>2.1</v>
      </c>
      <c r="I682" s="240"/>
      <c r="J682" s="236"/>
      <c r="K682" s="236"/>
      <c r="L682" s="241"/>
      <c r="M682" s="242"/>
      <c r="N682" s="243"/>
      <c r="O682" s="243"/>
      <c r="P682" s="243"/>
      <c r="Q682" s="243"/>
      <c r="R682" s="243"/>
      <c r="S682" s="243"/>
      <c r="T682" s="244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5" t="s">
        <v>154</v>
      </c>
      <c r="AU682" s="245" t="s">
        <v>81</v>
      </c>
      <c r="AV682" s="13" t="s">
        <v>81</v>
      </c>
      <c r="AW682" s="13" t="s">
        <v>33</v>
      </c>
      <c r="AX682" s="13" t="s">
        <v>79</v>
      </c>
      <c r="AY682" s="245" t="s">
        <v>143</v>
      </c>
    </row>
    <row r="683" spans="1:65" s="2" customFormat="1" ht="16.5" customHeight="1">
      <c r="A683" s="38"/>
      <c r="B683" s="39"/>
      <c r="C683" s="218" t="s">
        <v>1175</v>
      </c>
      <c r="D683" s="218" t="s">
        <v>145</v>
      </c>
      <c r="E683" s="219" t="s">
        <v>1176</v>
      </c>
      <c r="F683" s="220" t="s">
        <v>1177</v>
      </c>
      <c r="G683" s="221" t="s">
        <v>148</v>
      </c>
      <c r="H683" s="222">
        <v>10</v>
      </c>
      <c r="I683" s="223"/>
      <c r="J683" s="224">
        <f>ROUND(I683*H683,2)</f>
        <v>0</v>
      </c>
      <c r="K683" s="220" t="s">
        <v>149</v>
      </c>
      <c r="L683" s="44"/>
      <c r="M683" s="225" t="s">
        <v>19</v>
      </c>
      <c r="N683" s="226" t="s">
        <v>42</v>
      </c>
      <c r="O683" s="84"/>
      <c r="P683" s="227">
        <f>O683*H683</f>
        <v>0</v>
      </c>
      <c r="Q683" s="227">
        <v>0.0076</v>
      </c>
      <c r="R683" s="227">
        <f>Q683*H683</f>
        <v>0.076</v>
      </c>
      <c r="S683" s="227">
        <v>0</v>
      </c>
      <c r="T683" s="228">
        <f>S683*H683</f>
        <v>0</v>
      </c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R683" s="229" t="s">
        <v>239</v>
      </c>
      <c r="AT683" s="229" t="s">
        <v>145</v>
      </c>
      <c r="AU683" s="229" t="s">
        <v>81</v>
      </c>
      <c r="AY683" s="17" t="s">
        <v>143</v>
      </c>
      <c r="BE683" s="230">
        <f>IF(N683="základní",J683,0)</f>
        <v>0</v>
      </c>
      <c r="BF683" s="230">
        <f>IF(N683="snížená",J683,0)</f>
        <v>0</v>
      </c>
      <c r="BG683" s="230">
        <f>IF(N683="zákl. přenesená",J683,0)</f>
        <v>0</v>
      </c>
      <c r="BH683" s="230">
        <f>IF(N683="sníž. přenesená",J683,0)</f>
        <v>0</v>
      </c>
      <c r="BI683" s="230">
        <f>IF(N683="nulová",J683,0)</f>
        <v>0</v>
      </c>
      <c r="BJ683" s="17" t="s">
        <v>79</v>
      </c>
      <c r="BK683" s="230">
        <f>ROUND(I683*H683,2)</f>
        <v>0</v>
      </c>
      <c r="BL683" s="17" t="s">
        <v>239</v>
      </c>
      <c r="BM683" s="229" t="s">
        <v>1178</v>
      </c>
    </row>
    <row r="684" spans="1:47" s="2" customFormat="1" ht="12">
      <c r="A684" s="38"/>
      <c r="B684" s="39"/>
      <c r="C684" s="40"/>
      <c r="D684" s="231" t="s">
        <v>152</v>
      </c>
      <c r="E684" s="40"/>
      <c r="F684" s="232" t="s">
        <v>1179</v>
      </c>
      <c r="G684" s="40"/>
      <c r="H684" s="40"/>
      <c r="I684" s="136"/>
      <c r="J684" s="40"/>
      <c r="K684" s="40"/>
      <c r="L684" s="44"/>
      <c r="M684" s="233"/>
      <c r="N684" s="234"/>
      <c r="O684" s="84"/>
      <c r="P684" s="84"/>
      <c r="Q684" s="84"/>
      <c r="R684" s="84"/>
      <c r="S684" s="84"/>
      <c r="T684" s="85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T684" s="17" t="s">
        <v>152</v>
      </c>
      <c r="AU684" s="17" t="s">
        <v>81</v>
      </c>
    </row>
    <row r="685" spans="1:51" s="13" customFormat="1" ht="12">
      <c r="A685" s="13"/>
      <c r="B685" s="235"/>
      <c r="C685" s="236"/>
      <c r="D685" s="231" t="s">
        <v>154</v>
      </c>
      <c r="E685" s="237" t="s">
        <v>19</v>
      </c>
      <c r="F685" s="238" t="s">
        <v>1180</v>
      </c>
      <c r="G685" s="236"/>
      <c r="H685" s="239">
        <v>7</v>
      </c>
      <c r="I685" s="240"/>
      <c r="J685" s="236"/>
      <c r="K685" s="236"/>
      <c r="L685" s="241"/>
      <c r="M685" s="242"/>
      <c r="N685" s="243"/>
      <c r="O685" s="243"/>
      <c r="P685" s="243"/>
      <c r="Q685" s="243"/>
      <c r="R685" s="243"/>
      <c r="S685" s="243"/>
      <c r="T685" s="244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5" t="s">
        <v>154</v>
      </c>
      <c r="AU685" s="245" t="s">
        <v>81</v>
      </c>
      <c r="AV685" s="13" t="s">
        <v>81</v>
      </c>
      <c r="AW685" s="13" t="s">
        <v>33</v>
      </c>
      <c r="AX685" s="13" t="s">
        <v>71</v>
      </c>
      <c r="AY685" s="245" t="s">
        <v>143</v>
      </c>
    </row>
    <row r="686" spans="1:51" s="13" customFormat="1" ht="12">
      <c r="A686" s="13"/>
      <c r="B686" s="235"/>
      <c r="C686" s="236"/>
      <c r="D686" s="231" t="s">
        <v>154</v>
      </c>
      <c r="E686" s="237" t="s">
        <v>19</v>
      </c>
      <c r="F686" s="238" t="s">
        <v>1181</v>
      </c>
      <c r="G686" s="236"/>
      <c r="H686" s="239">
        <v>3</v>
      </c>
      <c r="I686" s="240"/>
      <c r="J686" s="236"/>
      <c r="K686" s="236"/>
      <c r="L686" s="241"/>
      <c r="M686" s="242"/>
      <c r="N686" s="243"/>
      <c r="O686" s="243"/>
      <c r="P686" s="243"/>
      <c r="Q686" s="243"/>
      <c r="R686" s="243"/>
      <c r="S686" s="243"/>
      <c r="T686" s="244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5" t="s">
        <v>154</v>
      </c>
      <c r="AU686" s="245" t="s">
        <v>81</v>
      </c>
      <c r="AV686" s="13" t="s">
        <v>81</v>
      </c>
      <c r="AW686" s="13" t="s">
        <v>33</v>
      </c>
      <c r="AX686" s="13" t="s">
        <v>71</v>
      </c>
      <c r="AY686" s="245" t="s">
        <v>143</v>
      </c>
    </row>
    <row r="687" spans="1:51" s="14" customFormat="1" ht="12">
      <c r="A687" s="14"/>
      <c r="B687" s="256"/>
      <c r="C687" s="257"/>
      <c r="D687" s="231" t="s">
        <v>154</v>
      </c>
      <c r="E687" s="258" t="s">
        <v>19</v>
      </c>
      <c r="F687" s="259" t="s">
        <v>227</v>
      </c>
      <c r="G687" s="257"/>
      <c r="H687" s="260">
        <v>10</v>
      </c>
      <c r="I687" s="261"/>
      <c r="J687" s="257"/>
      <c r="K687" s="257"/>
      <c r="L687" s="262"/>
      <c r="M687" s="263"/>
      <c r="N687" s="264"/>
      <c r="O687" s="264"/>
      <c r="P687" s="264"/>
      <c r="Q687" s="264"/>
      <c r="R687" s="264"/>
      <c r="S687" s="264"/>
      <c r="T687" s="265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66" t="s">
        <v>154</v>
      </c>
      <c r="AU687" s="266" t="s">
        <v>81</v>
      </c>
      <c r="AV687" s="14" t="s">
        <v>150</v>
      </c>
      <c r="AW687" s="14" t="s">
        <v>33</v>
      </c>
      <c r="AX687" s="14" t="s">
        <v>79</v>
      </c>
      <c r="AY687" s="266" t="s">
        <v>143</v>
      </c>
    </row>
    <row r="688" spans="1:65" s="2" customFormat="1" ht="16.5" customHeight="1">
      <c r="A688" s="38"/>
      <c r="B688" s="39"/>
      <c r="C688" s="218" t="s">
        <v>1182</v>
      </c>
      <c r="D688" s="218" t="s">
        <v>145</v>
      </c>
      <c r="E688" s="219" t="s">
        <v>1183</v>
      </c>
      <c r="F688" s="220" t="s">
        <v>1184</v>
      </c>
      <c r="G688" s="221" t="s">
        <v>330</v>
      </c>
      <c r="H688" s="222">
        <v>18.4</v>
      </c>
      <c r="I688" s="223"/>
      <c r="J688" s="224">
        <f>ROUND(I688*H688,2)</f>
        <v>0</v>
      </c>
      <c r="K688" s="220" t="s">
        <v>149</v>
      </c>
      <c r="L688" s="44"/>
      <c r="M688" s="225" t="s">
        <v>19</v>
      </c>
      <c r="N688" s="226" t="s">
        <v>42</v>
      </c>
      <c r="O688" s="84"/>
      <c r="P688" s="227">
        <f>O688*H688</f>
        <v>0</v>
      </c>
      <c r="Q688" s="227">
        <v>0.00586</v>
      </c>
      <c r="R688" s="227">
        <f>Q688*H688</f>
        <v>0.10782399999999999</v>
      </c>
      <c r="S688" s="227">
        <v>0</v>
      </c>
      <c r="T688" s="228">
        <f>S688*H688</f>
        <v>0</v>
      </c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R688" s="229" t="s">
        <v>239</v>
      </c>
      <c r="AT688" s="229" t="s">
        <v>145</v>
      </c>
      <c r="AU688" s="229" t="s">
        <v>81</v>
      </c>
      <c r="AY688" s="17" t="s">
        <v>143</v>
      </c>
      <c r="BE688" s="230">
        <f>IF(N688="základní",J688,0)</f>
        <v>0</v>
      </c>
      <c r="BF688" s="230">
        <f>IF(N688="snížená",J688,0)</f>
        <v>0</v>
      </c>
      <c r="BG688" s="230">
        <f>IF(N688="zákl. přenesená",J688,0)</f>
        <v>0</v>
      </c>
      <c r="BH688" s="230">
        <f>IF(N688="sníž. přenesená",J688,0)</f>
        <v>0</v>
      </c>
      <c r="BI688" s="230">
        <f>IF(N688="nulová",J688,0)</f>
        <v>0</v>
      </c>
      <c r="BJ688" s="17" t="s">
        <v>79</v>
      </c>
      <c r="BK688" s="230">
        <f>ROUND(I688*H688,2)</f>
        <v>0</v>
      </c>
      <c r="BL688" s="17" t="s">
        <v>239</v>
      </c>
      <c r="BM688" s="229" t="s">
        <v>1185</v>
      </c>
    </row>
    <row r="689" spans="1:47" s="2" customFormat="1" ht="12">
      <c r="A689" s="38"/>
      <c r="B689" s="39"/>
      <c r="C689" s="40"/>
      <c r="D689" s="231" t="s">
        <v>152</v>
      </c>
      <c r="E689" s="40"/>
      <c r="F689" s="232" t="s">
        <v>1186</v>
      </c>
      <c r="G689" s="40"/>
      <c r="H689" s="40"/>
      <c r="I689" s="136"/>
      <c r="J689" s="40"/>
      <c r="K689" s="40"/>
      <c r="L689" s="44"/>
      <c r="M689" s="233"/>
      <c r="N689" s="234"/>
      <c r="O689" s="84"/>
      <c r="P689" s="84"/>
      <c r="Q689" s="84"/>
      <c r="R689" s="84"/>
      <c r="S689" s="84"/>
      <c r="T689" s="85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T689" s="17" t="s">
        <v>152</v>
      </c>
      <c r="AU689" s="17" t="s">
        <v>81</v>
      </c>
    </row>
    <row r="690" spans="1:51" s="13" customFormat="1" ht="12">
      <c r="A690" s="13"/>
      <c r="B690" s="235"/>
      <c r="C690" s="236"/>
      <c r="D690" s="231" t="s">
        <v>154</v>
      </c>
      <c r="E690" s="237" t="s">
        <v>19</v>
      </c>
      <c r="F690" s="238" t="s">
        <v>1187</v>
      </c>
      <c r="G690" s="236"/>
      <c r="H690" s="239">
        <v>18.4</v>
      </c>
      <c r="I690" s="240"/>
      <c r="J690" s="236"/>
      <c r="K690" s="236"/>
      <c r="L690" s="241"/>
      <c r="M690" s="242"/>
      <c r="N690" s="243"/>
      <c r="O690" s="243"/>
      <c r="P690" s="243"/>
      <c r="Q690" s="243"/>
      <c r="R690" s="243"/>
      <c r="S690" s="243"/>
      <c r="T690" s="244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5" t="s">
        <v>154</v>
      </c>
      <c r="AU690" s="245" t="s">
        <v>81</v>
      </c>
      <c r="AV690" s="13" t="s">
        <v>81</v>
      </c>
      <c r="AW690" s="13" t="s">
        <v>33</v>
      </c>
      <c r="AX690" s="13" t="s">
        <v>79</v>
      </c>
      <c r="AY690" s="245" t="s">
        <v>143</v>
      </c>
    </row>
    <row r="691" spans="1:65" s="2" customFormat="1" ht="16.5" customHeight="1">
      <c r="A691" s="38"/>
      <c r="B691" s="39"/>
      <c r="C691" s="218" t="s">
        <v>1188</v>
      </c>
      <c r="D691" s="218" t="s">
        <v>145</v>
      </c>
      <c r="E691" s="219" t="s">
        <v>1189</v>
      </c>
      <c r="F691" s="220" t="s">
        <v>1190</v>
      </c>
      <c r="G691" s="221" t="s">
        <v>330</v>
      </c>
      <c r="H691" s="222">
        <v>47.6</v>
      </c>
      <c r="I691" s="223"/>
      <c r="J691" s="224">
        <f>ROUND(I691*H691,2)</f>
        <v>0</v>
      </c>
      <c r="K691" s="220" t="s">
        <v>149</v>
      </c>
      <c r="L691" s="44"/>
      <c r="M691" s="225" t="s">
        <v>19</v>
      </c>
      <c r="N691" s="226" t="s">
        <v>42</v>
      </c>
      <c r="O691" s="84"/>
      <c r="P691" s="227">
        <f>O691*H691</f>
        <v>0</v>
      </c>
      <c r="Q691" s="227">
        <v>0.00218</v>
      </c>
      <c r="R691" s="227">
        <f>Q691*H691</f>
        <v>0.10376800000000001</v>
      </c>
      <c r="S691" s="227">
        <v>0</v>
      </c>
      <c r="T691" s="228">
        <f>S691*H691</f>
        <v>0</v>
      </c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R691" s="229" t="s">
        <v>239</v>
      </c>
      <c r="AT691" s="229" t="s">
        <v>145</v>
      </c>
      <c r="AU691" s="229" t="s">
        <v>81</v>
      </c>
      <c r="AY691" s="17" t="s">
        <v>143</v>
      </c>
      <c r="BE691" s="230">
        <f>IF(N691="základní",J691,0)</f>
        <v>0</v>
      </c>
      <c r="BF691" s="230">
        <f>IF(N691="snížená",J691,0)</f>
        <v>0</v>
      </c>
      <c r="BG691" s="230">
        <f>IF(N691="zákl. přenesená",J691,0)</f>
        <v>0</v>
      </c>
      <c r="BH691" s="230">
        <f>IF(N691="sníž. přenesená",J691,0)</f>
        <v>0</v>
      </c>
      <c r="BI691" s="230">
        <f>IF(N691="nulová",J691,0)</f>
        <v>0</v>
      </c>
      <c r="BJ691" s="17" t="s">
        <v>79</v>
      </c>
      <c r="BK691" s="230">
        <f>ROUND(I691*H691,2)</f>
        <v>0</v>
      </c>
      <c r="BL691" s="17" t="s">
        <v>239</v>
      </c>
      <c r="BM691" s="229" t="s">
        <v>1191</v>
      </c>
    </row>
    <row r="692" spans="1:47" s="2" customFormat="1" ht="12">
      <c r="A692" s="38"/>
      <c r="B692" s="39"/>
      <c r="C692" s="40"/>
      <c r="D692" s="231" t="s">
        <v>152</v>
      </c>
      <c r="E692" s="40"/>
      <c r="F692" s="232" t="s">
        <v>1192</v>
      </c>
      <c r="G692" s="40"/>
      <c r="H692" s="40"/>
      <c r="I692" s="136"/>
      <c r="J692" s="40"/>
      <c r="K692" s="40"/>
      <c r="L692" s="44"/>
      <c r="M692" s="233"/>
      <c r="N692" s="234"/>
      <c r="O692" s="84"/>
      <c r="P692" s="84"/>
      <c r="Q692" s="84"/>
      <c r="R692" s="84"/>
      <c r="S692" s="84"/>
      <c r="T692" s="85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T692" s="17" t="s">
        <v>152</v>
      </c>
      <c r="AU692" s="17" t="s">
        <v>81</v>
      </c>
    </row>
    <row r="693" spans="1:51" s="13" customFormat="1" ht="12">
      <c r="A693" s="13"/>
      <c r="B693" s="235"/>
      <c r="C693" s="236"/>
      <c r="D693" s="231" t="s">
        <v>154</v>
      </c>
      <c r="E693" s="237" t="s">
        <v>19</v>
      </c>
      <c r="F693" s="238" t="s">
        <v>1193</v>
      </c>
      <c r="G693" s="236"/>
      <c r="H693" s="239">
        <v>47.6</v>
      </c>
      <c r="I693" s="240"/>
      <c r="J693" s="236"/>
      <c r="K693" s="236"/>
      <c r="L693" s="241"/>
      <c r="M693" s="242"/>
      <c r="N693" s="243"/>
      <c r="O693" s="243"/>
      <c r="P693" s="243"/>
      <c r="Q693" s="243"/>
      <c r="R693" s="243"/>
      <c r="S693" s="243"/>
      <c r="T693" s="244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5" t="s">
        <v>154</v>
      </c>
      <c r="AU693" s="245" t="s">
        <v>81</v>
      </c>
      <c r="AV693" s="13" t="s">
        <v>81</v>
      </c>
      <c r="AW693" s="13" t="s">
        <v>33</v>
      </c>
      <c r="AX693" s="13" t="s">
        <v>79</v>
      </c>
      <c r="AY693" s="245" t="s">
        <v>143</v>
      </c>
    </row>
    <row r="694" spans="1:65" s="2" customFormat="1" ht="16.5" customHeight="1">
      <c r="A694" s="38"/>
      <c r="B694" s="39"/>
      <c r="C694" s="218" t="s">
        <v>1194</v>
      </c>
      <c r="D694" s="218" t="s">
        <v>145</v>
      </c>
      <c r="E694" s="219" t="s">
        <v>1195</v>
      </c>
      <c r="F694" s="220" t="s">
        <v>1196</v>
      </c>
      <c r="G694" s="221" t="s">
        <v>330</v>
      </c>
      <c r="H694" s="222">
        <v>2.1</v>
      </c>
      <c r="I694" s="223"/>
      <c r="J694" s="224">
        <f>ROUND(I694*H694,2)</f>
        <v>0</v>
      </c>
      <c r="K694" s="220" t="s">
        <v>149</v>
      </c>
      <c r="L694" s="44"/>
      <c r="M694" s="225" t="s">
        <v>19</v>
      </c>
      <c r="N694" s="226" t="s">
        <v>42</v>
      </c>
      <c r="O694" s="84"/>
      <c r="P694" s="227">
        <f>O694*H694</f>
        <v>0</v>
      </c>
      <c r="Q694" s="227">
        <v>0.00296</v>
      </c>
      <c r="R694" s="227">
        <f>Q694*H694</f>
        <v>0.006216</v>
      </c>
      <c r="S694" s="227">
        <v>0</v>
      </c>
      <c r="T694" s="228">
        <f>S694*H694</f>
        <v>0</v>
      </c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R694" s="229" t="s">
        <v>239</v>
      </c>
      <c r="AT694" s="229" t="s">
        <v>145</v>
      </c>
      <c r="AU694" s="229" t="s">
        <v>81</v>
      </c>
      <c r="AY694" s="17" t="s">
        <v>143</v>
      </c>
      <c r="BE694" s="230">
        <f>IF(N694="základní",J694,0)</f>
        <v>0</v>
      </c>
      <c r="BF694" s="230">
        <f>IF(N694="snížená",J694,0)</f>
        <v>0</v>
      </c>
      <c r="BG694" s="230">
        <f>IF(N694="zákl. přenesená",J694,0)</f>
        <v>0</v>
      </c>
      <c r="BH694" s="230">
        <f>IF(N694="sníž. přenesená",J694,0)</f>
        <v>0</v>
      </c>
      <c r="BI694" s="230">
        <f>IF(N694="nulová",J694,0)</f>
        <v>0</v>
      </c>
      <c r="BJ694" s="17" t="s">
        <v>79</v>
      </c>
      <c r="BK694" s="230">
        <f>ROUND(I694*H694,2)</f>
        <v>0</v>
      </c>
      <c r="BL694" s="17" t="s">
        <v>239</v>
      </c>
      <c r="BM694" s="229" t="s">
        <v>1197</v>
      </c>
    </row>
    <row r="695" spans="1:47" s="2" customFormat="1" ht="12">
      <c r="A695" s="38"/>
      <c r="B695" s="39"/>
      <c r="C695" s="40"/>
      <c r="D695" s="231" t="s">
        <v>152</v>
      </c>
      <c r="E695" s="40"/>
      <c r="F695" s="232" t="s">
        <v>1198</v>
      </c>
      <c r="G695" s="40"/>
      <c r="H695" s="40"/>
      <c r="I695" s="136"/>
      <c r="J695" s="40"/>
      <c r="K695" s="40"/>
      <c r="L695" s="44"/>
      <c r="M695" s="233"/>
      <c r="N695" s="234"/>
      <c r="O695" s="84"/>
      <c r="P695" s="84"/>
      <c r="Q695" s="84"/>
      <c r="R695" s="84"/>
      <c r="S695" s="84"/>
      <c r="T695" s="85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T695" s="17" t="s">
        <v>152</v>
      </c>
      <c r="AU695" s="17" t="s">
        <v>81</v>
      </c>
    </row>
    <row r="696" spans="1:51" s="13" customFormat="1" ht="12">
      <c r="A696" s="13"/>
      <c r="B696" s="235"/>
      <c r="C696" s="236"/>
      <c r="D696" s="231" t="s">
        <v>154</v>
      </c>
      <c r="E696" s="237" t="s">
        <v>19</v>
      </c>
      <c r="F696" s="238" t="s">
        <v>1174</v>
      </c>
      <c r="G696" s="236"/>
      <c r="H696" s="239">
        <v>2.1</v>
      </c>
      <c r="I696" s="240"/>
      <c r="J696" s="236"/>
      <c r="K696" s="236"/>
      <c r="L696" s="241"/>
      <c r="M696" s="242"/>
      <c r="N696" s="243"/>
      <c r="O696" s="243"/>
      <c r="P696" s="243"/>
      <c r="Q696" s="243"/>
      <c r="R696" s="243"/>
      <c r="S696" s="243"/>
      <c r="T696" s="244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5" t="s">
        <v>154</v>
      </c>
      <c r="AU696" s="245" t="s">
        <v>81</v>
      </c>
      <c r="AV696" s="13" t="s">
        <v>81</v>
      </c>
      <c r="AW696" s="13" t="s">
        <v>33</v>
      </c>
      <c r="AX696" s="13" t="s">
        <v>79</v>
      </c>
      <c r="AY696" s="245" t="s">
        <v>143</v>
      </c>
    </row>
    <row r="697" spans="1:65" s="2" customFormat="1" ht="16.5" customHeight="1">
      <c r="A697" s="38"/>
      <c r="B697" s="39"/>
      <c r="C697" s="218" t="s">
        <v>1199</v>
      </c>
      <c r="D697" s="218" t="s">
        <v>145</v>
      </c>
      <c r="E697" s="219" t="s">
        <v>1200</v>
      </c>
      <c r="F697" s="220" t="s">
        <v>1201</v>
      </c>
      <c r="G697" s="221" t="s">
        <v>330</v>
      </c>
      <c r="H697" s="222">
        <v>29.66</v>
      </c>
      <c r="I697" s="223"/>
      <c r="J697" s="224">
        <f>ROUND(I697*H697,2)</f>
        <v>0</v>
      </c>
      <c r="K697" s="220" t="s">
        <v>149</v>
      </c>
      <c r="L697" s="44"/>
      <c r="M697" s="225" t="s">
        <v>19</v>
      </c>
      <c r="N697" s="226" t="s">
        <v>42</v>
      </c>
      <c r="O697" s="84"/>
      <c r="P697" s="227">
        <f>O697*H697</f>
        <v>0</v>
      </c>
      <c r="Q697" s="227">
        <v>0.00222</v>
      </c>
      <c r="R697" s="227">
        <f>Q697*H697</f>
        <v>0.0658452</v>
      </c>
      <c r="S697" s="227">
        <v>0</v>
      </c>
      <c r="T697" s="228">
        <f>S697*H697</f>
        <v>0</v>
      </c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R697" s="229" t="s">
        <v>239</v>
      </c>
      <c r="AT697" s="229" t="s">
        <v>145</v>
      </c>
      <c r="AU697" s="229" t="s">
        <v>81</v>
      </c>
      <c r="AY697" s="17" t="s">
        <v>143</v>
      </c>
      <c r="BE697" s="230">
        <f>IF(N697="základní",J697,0)</f>
        <v>0</v>
      </c>
      <c r="BF697" s="230">
        <f>IF(N697="snížená",J697,0)</f>
        <v>0</v>
      </c>
      <c r="BG697" s="230">
        <f>IF(N697="zákl. přenesená",J697,0)</f>
        <v>0</v>
      </c>
      <c r="BH697" s="230">
        <f>IF(N697="sníž. přenesená",J697,0)</f>
        <v>0</v>
      </c>
      <c r="BI697" s="230">
        <f>IF(N697="nulová",J697,0)</f>
        <v>0</v>
      </c>
      <c r="BJ697" s="17" t="s">
        <v>79</v>
      </c>
      <c r="BK697" s="230">
        <f>ROUND(I697*H697,2)</f>
        <v>0</v>
      </c>
      <c r="BL697" s="17" t="s">
        <v>239</v>
      </c>
      <c r="BM697" s="229" t="s">
        <v>1202</v>
      </c>
    </row>
    <row r="698" spans="1:47" s="2" customFormat="1" ht="12">
      <c r="A698" s="38"/>
      <c r="B698" s="39"/>
      <c r="C698" s="40"/>
      <c r="D698" s="231" t="s">
        <v>152</v>
      </c>
      <c r="E698" s="40"/>
      <c r="F698" s="232" t="s">
        <v>1203</v>
      </c>
      <c r="G698" s="40"/>
      <c r="H698" s="40"/>
      <c r="I698" s="136"/>
      <c r="J698" s="40"/>
      <c r="K698" s="40"/>
      <c r="L698" s="44"/>
      <c r="M698" s="233"/>
      <c r="N698" s="234"/>
      <c r="O698" s="84"/>
      <c r="P698" s="84"/>
      <c r="Q698" s="84"/>
      <c r="R698" s="84"/>
      <c r="S698" s="84"/>
      <c r="T698" s="85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T698" s="17" t="s">
        <v>152</v>
      </c>
      <c r="AU698" s="17" t="s">
        <v>81</v>
      </c>
    </row>
    <row r="699" spans="1:51" s="13" customFormat="1" ht="12">
      <c r="A699" s="13"/>
      <c r="B699" s="235"/>
      <c r="C699" s="236"/>
      <c r="D699" s="231" t="s">
        <v>154</v>
      </c>
      <c r="E699" s="237" t="s">
        <v>19</v>
      </c>
      <c r="F699" s="238" t="s">
        <v>1204</v>
      </c>
      <c r="G699" s="236"/>
      <c r="H699" s="239">
        <v>29.66</v>
      </c>
      <c r="I699" s="240"/>
      <c r="J699" s="236"/>
      <c r="K699" s="236"/>
      <c r="L699" s="241"/>
      <c r="M699" s="242"/>
      <c r="N699" s="243"/>
      <c r="O699" s="243"/>
      <c r="P699" s="243"/>
      <c r="Q699" s="243"/>
      <c r="R699" s="243"/>
      <c r="S699" s="243"/>
      <c r="T699" s="244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5" t="s">
        <v>154</v>
      </c>
      <c r="AU699" s="245" t="s">
        <v>81</v>
      </c>
      <c r="AV699" s="13" t="s">
        <v>81</v>
      </c>
      <c r="AW699" s="13" t="s">
        <v>33</v>
      </c>
      <c r="AX699" s="13" t="s">
        <v>79</v>
      </c>
      <c r="AY699" s="245" t="s">
        <v>143</v>
      </c>
    </row>
    <row r="700" spans="1:65" s="2" customFormat="1" ht="16.5" customHeight="1">
      <c r="A700" s="38"/>
      <c r="B700" s="39"/>
      <c r="C700" s="218" t="s">
        <v>1205</v>
      </c>
      <c r="D700" s="218" t="s">
        <v>145</v>
      </c>
      <c r="E700" s="219" t="s">
        <v>1206</v>
      </c>
      <c r="F700" s="220" t="s">
        <v>1207</v>
      </c>
      <c r="G700" s="221" t="s">
        <v>330</v>
      </c>
      <c r="H700" s="222">
        <v>6.65</v>
      </c>
      <c r="I700" s="223"/>
      <c r="J700" s="224">
        <f>ROUND(I700*H700,2)</f>
        <v>0</v>
      </c>
      <c r="K700" s="220" t="s">
        <v>149</v>
      </c>
      <c r="L700" s="44"/>
      <c r="M700" s="225" t="s">
        <v>19</v>
      </c>
      <c r="N700" s="226" t="s">
        <v>42</v>
      </c>
      <c r="O700" s="84"/>
      <c r="P700" s="227">
        <f>O700*H700</f>
        <v>0</v>
      </c>
      <c r="Q700" s="227">
        <v>0.0022</v>
      </c>
      <c r="R700" s="227">
        <f>Q700*H700</f>
        <v>0.014630000000000002</v>
      </c>
      <c r="S700" s="227">
        <v>0</v>
      </c>
      <c r="T700" s="228">
        <f>S700*H700</f>
        <v>0</v>
      </c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R700" s="229" t="s">
        <v>239</v>
      </c>
      <c r="AT700" s="229" t="s">
        <v>145</v>
      </c>
      <c r="AU700" s="229" t="s">
        <v>81</v>
      </c>
      <c r="AY700" s="17" t="s">
        <v>143</v>
      </c>
      <c r="BE700" s="230">
        <f>IF(N700="základní",J700,0)</f>
        <v>0</v>
      </c>
      <c r="BF700" s="230">
        <f>IF(N700="snížená",J700,0)</f>
        <v>0</v>
      </c>
      <c r="BG700" s="230">
        <f>IF(N700="zákl. přenesená",J700,0)</f>
        <v>0</v>
      </c>
      <c r="BH700" s="230">
        <f>IF(N700="sníž. přenesená",J700,0)</f>
        <v>0</v>
      </c>
      <c r="BI700" s="230">
        <f>IF(N700="nulová",J700,0)</f>
        <v>0</v>
      </c>
      <c r="BJ700" s="17" t="s">
        <v>79</v>
      </c>
      <c r="BK700" s="230">
        <f>ROUND(I700*H700,2)</f>
        <v>0</v>
      </c>
      <c r="BL700" s="17" t="s">
        <v>239</v>
      </c>
      <c r="BM700" s="229" t="s">
        <v>1208</v>
      </c>
    </row>
    <row r="701" spans="1:47" s="2" customFormat="1" ht="12">
      <c r="A701" s="38"/>
      <c r="B701" s="39"/>
      <c r="C701" s="40"/>
      <c r="D701" s="231" t="s">
        <v>152</v>
      </c>
      <c r="E701" s="40"/>
      <c r="F701" s="232" t="s">
        <v>1209</v>
      </c>
      <c r="G701" s="40"/>
      <c r="H701" s="40"/>
      <c r="I701" s="136"/>
      <c r="J701" s="40"/>
      <c r="K701" s="40"/>
      <c r="L701" s="44"/>
      <c r="M701" s="233"/>
      <c r="N701" s="234"/>
      <c r="O701" s="84"/>
      <c r="P701" s="84"/>
      <c r="Q701" s="84"/>
      <c r="R701" s="84"/>
      <c r="S701" s="84"/>
      <c r="T701" s="85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T701" s="17" t="s">
        <v>152</v>
      </c>
      <c r="AU701" s="17" t="s">
        <v>81</v>
      </c>
    </row>
    <row r="702" spans="1:51" s="13" customFormat="1" ht="12">
      <c r="A702" s="13"/>
      <c r="B702" s="235"/>
      <c r="C702" s="236"/>
      <c r="D702" s="231" t="s">
        <v>154</v>
      </c>
      <c r="E702" s="237" t="s">
        <v>19</v>
      </c>
      <c r="F702" s="238" t="s">
        <v>1210</v>
      </c>
      <c r="G702" s="236"/>
      <c r="H702" s="239">
        <v>6.65</v>
      </c>
      <c r="I702" s="240"/>
      <c r="J702" s="236"/>
      <c r="K702" s="236"/>
      <c r="L702" s="241"/>
      <c r="M702" s="242"/>
      <c r="N702" s="243"/>
      <c r="O702" s="243"/>
      <c r="P702" s="243"/>
      <c r="Q702" s="243"/>
      <c r="R702" s="243"/>
      <c r="S702" s="243"/>
      <c r="T702" s="244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5" t="s">
        <v>154</v>
      </c>
      <c r="AU702" s="245" t="s">
        <v>81</v>
      </c>
      <c r="AV702" s="13" t="s">
        <v>81</v>
      </c>
      <c r="AW702" s="13" t="s">
        <v>33</v>
      </c>
      <c r="AX702" s="13" t="s">
        <v>79</v>
      </c>
      <c r="AY702" s="245" t="s">
        <v>143</v>
      </c>
    </row>
    <row r="703" spans="1:65" s="2" customFormat="1" ht="16.5" customHeight="1">
      <c r="A703" s="38"/>
      <c r="B703" s="39"/>
      <c r="C703" s="218" t="s">
        <v>1211</v>
      </c>
      <c r="D703" s="218" t="s">
        <v>145</v>
      </c>
      <c r="E703" s="219" t="s">
        <v>1212</v>
      </c>
      <c r="F703" s="220" t="s">
        <v>1213</v>
      </c>
      <c r="G703" s="221" t="s">
        <v>330</v>
      </c>
      <c r="H703" s="222">
        <v>3.2</v>
      </c>
      <c r="I703" s="223"/>
      <c r="J703" s="224">
        <f>ROUND(I703*H703,2)</f>
        <v>0</v>
      </c>
      <c r="K703" s="220" t="s">
        <v>149</v>
      </c>
      <c r="L703" s="44"/>
      <c r="M703" s="225" t="s">
        <v>19</v>
      </c>
      <c r="N703" s="226" t="s">
        <v>42</v>
      </c>
      <c r="O703" s="84"/>
      <c r="P703" s="227">
        <f>O703*H703</f>
        <v>0</v>
      </c>
      <c r="Q703" s="227">
        <v>0.00289</v>
      </c>
      <c r="R703" s="227">
        <f>Q703*H703</f>
        <v>0.009248000000000001</v>
      </c>
      <c r="S703" s="227">
        <v>0</v>
      </c>
      <c r="T703" s="228">
        <f>S703*H703</f>
        <v>0</v>
      </c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R703" s="229" t="s">
        <v>239</v>
      </c>
      <c r="AT703" s="229" t="s">
        <v>145</v>
      </c>
      <c r="AU703" s="229" t="s">
        <v>81</v>
      </c>
      <c r="AY703" s="17" t="s">
        <v>143</v>
      </c>
      <c r="BE703" s="230">
        <f>IF(N703="základní",J703,0)</f>
        <v>0</v>
      </c>
      <c r="BF703" s="230">
        <f>IF(N703="snížená",J703,0)</f>
        <v>0</v>
      </c>
      <c r="BG703" s="230">
        <f>IF(N703="zákl. přenesená",J703,0)</f>
        <v>0</v>
      </c>
      <c r="BH703" s="230">
        <f>IF(N703="sníž. přenesená",J703,0)</f>
        <v>0</v>
      </c>
      <c r="BI703" s="230">
        <f>IF(N703="nulová",J703,0)</f>
        <v>0</v>
      </c>
      <c r="BJ703" s="17" t="s">
        <v>79</v>
      </c>
      <c r="BK703" s="230">
        <f>ROUND(I703*H703,2)</f>
        <v>0</v>
      </c>
      <c r="BL703" s="17" t="s">
        <v>239</v>
      </c>
      <c r="BM703" s="229" t="s">
        <v>1214</v>
      </c>
    </row>
    <row r="704" spans="1:47" s="2" customFormat="1" ht="12">
      <c r="A704" s="38"/>
      <c r="B704" s="39"/>
      <c r="C704" s="40"/>
      <c r="D704" s="231" t="s">
        <v>152</v>
      </c>
      <c r="E704" s="40"/>
      <c r="F704" s="232" t="s">
        <v>1215</v>
      </c>
      <c r="G704" s="40"/>
      <c r="H704" s="40"/>
      <c r="I704" s="136"/>
      <c r="J704" s="40"/>
      <c r="K704" s="40"/>
      <c r="L704" s="44"/>
      <c r="M704" s="233"/>
      <c r="N704" s="234"/>
      <c r="O704" s="84"/>
      <c r="P704" s="84"/>
      <c r="Q704" s="84"/>
      <c r="R704" s="84"/>
      <c r="S704" s="84"/>
      <c r="T704" s="85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T704" s="17" t="s">
        <v>152</v>
      </c>
      <c r="AU704" s="17" t="s">
        <v>81</v>
      </c>
    </row>
    <row r="705" spans="1:51" s="13" customFormat="1" ht="12">
      <c r="A705" s="13"/>
      <c r="B705" s="235"/>
      <c r="C705" s="236"/>
      <c r="D705" s="231" t="s">
        <v>154</v>
      </c>
      <c r="E705" s="237" t="s">
        <v>19</v>
      </c>
      <c r="F705" s="238" t="s">
        <v>1216</v>
      </c>
      <c r="G705" s="236"/>
      <c r="H705" s="239">
        <v>3.2</v>
      </c>
      <c r="I705" s="240"/>
      <c r="J705" s="236"/>
      <c r="K705" s="236"/>
      <c r="L705" s="241"/>
      <c r="M705" s="242"/>
      <c r="N705" s="243"/>
      <c r="O705" s="243"/>
      <c r="P705" s="243"/>
      <c r="Q705" s="243"/>
      <c r="R705" s="243"/>
      <c r="S705" s="243"/>
      <c r="T705" s="244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5" t="s">
        <v>154</v>
      </c>
      <c r="AU705" s="245" t="s">
        <v>81</v>
      </c>
      <c r="AV705" s="13" t="s">
        <v>81</v>
      </c>
      <c r="AW705" s="13" t="s">
        <v>33</v>
      </c>
      <c r="AX705" s="13" t="s">
        <v>79</v>
      </c>
      <c r="AY705" s="245" t="s">
        <v>143</v>
      </c>
    </row>
    <row r="706" spans="1:65" s="2" customFormat="1" ht="16.5" customHeight="1">
      <c r="A706" s="38"/>
      <c r="B706" s="39"/>
      <c r="C706" s="218" t="s">
        <v>1217</v>
      </c>
      <c r="D706" s="218" t="s">
        <v>145</v>
      </c>
      <c r="E706" s="219" t="s">
        <v>1218</v>
      </c>
      <c r="F706" s="220" t="s">
        <v>1219</v>
      </c>
      <c r="G706" s="221" t="s">
        <v>148</v>
      </c>
      <c r="H706" s="222">
        <v>2.173</v>
      </c>
      <c r="I706" s="223"/>
      <c r="J706" s="224">
        <f>ROUND(I706*H706,2)</f>
        <v>0</v>
      </c>
      <c r="K706" s="220" t="s">
        <v>149</v>
      </c>
      <c r="L706" s="44"/>
      <c r="M706" s="225" t="s">
        <v>19</v>
      </c>
      <c r="N706" s="226" t="s">
        <v>42</v>
      </c>
      <c r="O706" s="84"/>
      <c r="P706" s="227">
        <f>O706*H706</f>
        <v>0</v>
      </c>
      <c r="Q706" s="227">
        <v>0.01082</v>
      </c>
      <c r="R706" s="227">
        <f>Q706*H706</f>
        <v>0.02351186</v>
      </c>
      <c r="S706" s="227">
        <v>0</v>
      </c>
      <c r="T706" s="228">
        <f>S706*H706</f>
        <v>0</v>
      </c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R706" s="229" t="s">
        <v>239</v>
      </c>
      <c r="AT706" s="229" t="s">
        <v>145</v>
      </c>
      <c r="AU706" s="229" t="s">
        <v>81</v>
      </c>
      <c r="AY706" s="17" t="s">
        <v>143</v>
      </c>
      <c r="BE706" s="230">
        <f>IF(N706="základní",J706,0)</f>
        <v>0</v>
      </c>
      <c r="BF706" s="230">
        <f>IF(N706="snížená",J706,0)</f>
        <v>0</v>
      </c>
      <c r="BG706" s="230">
        <f>IF(N706="zákl. přenesená",J706,0)</f>
        <v>0</v>
      </c>
      <c r="BH706" s="230">
        <f>IF(N706="sníž. přenesená",J706,0)</f>
        <v>0</v>
      </c>
      <c r="BI706" s="230">
        <f>IF(N706="nulová",J706,0)</f>
        <v>0</v>
      </c>
      <c r="BJ706" s="17" t="s">
        <v>79</v>
      </c>
      <c r="BK706" s="230">
        <f>ROUND(I706*H706,2)</f>
        <v>0</v>
      </c>
      <c r="BL706" s="17" t="s">
        <v>239</v>
      </c>
      <c r="BM706" s="229" t="s">
        <v>1220</v>
      </c>
    </row>
    <row r="707" spans="1:47" s="2" customFormat="1" ht="12">
      <c r="A707" s="38"/>
      <c r="B707" s="39"/>
      <c r="C707" s="40"/>
      <c r="D707" s="231" t="s">
        <v>152</v>
      </c>
      <c r="E707" s="40"/>
      <c r="F707" s="232" t="s">
        <v>1221</v>
      </c>
      <c r="G707" s="40"/>
      <c r="H707" s="40"/>
      <c r="I707" s="136"/>
      <c r="J707" s="40"/>
      <c r="K707" s="40"/>
      <c r="L707" s="44"/>
      <c r="M707" s="233"/>
      <c r="N707" s="234"/>
      <c r="O707" s="84"/>
      <c r="P707" s="84"/>
      <c r="Q707" s="84"/>
      <c r="R707" s="84"/>
      <c r="S707" s="84"/>
      <c r="T707" s="85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T707" s="17" t="s">
        <v>152</v>
      </c>
      <c r="AU707" s="17" t="s">
        <v>81</v>
      </c>
    </row>
    <row r="708" spans="1:51" s="13" customFormat="1" ht="12">
      <c r="A708" s="13"/>
      <c r="B708" s="235"/>
      <c r="C708" s="236"/>
      <c r="D708" s="231" t="s">
        <v>154</v>
      </c>
      <c r="E708" s="237" t="s">
        <v>19</v>
      </c>
      <c r="F708" s="238" t="s">
        <v>1222</v>
      </c>
      <c r="G708" s="236"/>
      <c r="H708" s="239">
        <v>0.25</v>
      </c>
      <c r="I708" s="240"/>
      <c r="J708" s="236"/>
      <c r="K708" s="236"/>
      <c r="L708" s="241"/>
      <c r="M708" s="242"/>
      <c r="N708" s="243"/>
      <c r="O708" s="243"/>
      <c r="P708" s="243"/>
      <c r="Q708" s="243"/>
      <c r="R708" s="243"/>
      <c r="S708" s="243"/>
      <c r="T708" s="244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5" t="s">
        <v>154</v>
      </c>
      <c r="AU708" s="245" t="s">
        <v>81</v>
      </c>
      <c r="AV708" s="13" t="s">
        <v>81</v>
      </c>
      <c r="AW708" s="13" t="s">
        <v>33</v>
      </c>
      <c r="AX708" s="13" t="s">
        <v>71</v>
      </c>
      <c r="AY708" s="245" t="s">
        <v>143</v>
      </c>
    </row>
    <row r="709" spans="1:51" s="13" customFormat="1" ht="12">
      <c r="A709" s="13"/>
      <c r="B709" s="235"/>
      <c r="C709" s="236"/>
      <c r="D709" s="231" t="s">
        <v>154</v>
      </c>
      <c r="E709" s="237" t="s">
        <v>19</v>
      </c>
      <c r="F709" s="238" t="s">
        <v>1223</v>
      </c>
      <c r="G709" s="236"/>
      <c r="H709" s="239">
        <v>0.423</v>
      </c>
      <c r="I709" s="240"/>
      <c r="J709" s="236"/>
      <c r="K709" s="236"/>
      <c r="L709" s="241"/>
      <c r="M709" s="242"/>
      <c r="N709" s="243"/>
      <c r="O709" s="243"/>
      <c r="P709" s="243"/>
      <c r="Q709" s="243"/>
      <c r="R709" s="243"/>
      <c r="S709" s="243"/>
      <c r="T709" s="244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5" t="s">
        <v>154</v>
      </c>
      <c r="AU709" s="245" t="s">
        <v>81</v>
      </c>
      <c r="AV709" s="13" t="s">
        <v>81</v>
      </c>
      <c r="AW709" s="13" t="s">
        <v>33</v>
      </c>
      <c r="AX709" s="13" t="s">
        <v>71</v>
      </c>
      <c r="AY709" s="245" t="s">
        <v>143</v>
      </c>
    </row>
    <row r="710" spans="1:51" s="13" customFormat="1" ht="12">
      <c r="A710" s="13"/>
      <c r="B710" s="235"/>
      <c r="C710" s="236"/>
      <c r="D710" s="231" t="s">
        <v>154</v>
      </c>
      <c r="E710" s="237" t="s">
        <v>19</v>
      </c>
      <c r="F710" s="238" t="s">
        <v>1224</v>
      </c>
      <c r="G710" s="236"/>
      <c r="H710" s="239">
        <v>1.5</v>
      </c>
      <c r="I710" s="240"/>
      <c r="J710" s="236"/>
      <c r="K710" s="236"/>
      <c r="L710" s="241"/>
      <c r="M710" s="242"/>
      <c r="N710" s="243"/>
      <c r="O710" s="243"/>
      <c r="P710" s="243"/>
      <c r="Q710" s="243"/>
      <c r="R710" s="243"/>
      <c r="S710" s="243"/>
      <c r="T710" s="244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5" t="s">
        <v>154</v>
      </c>
      <c r="AU710" s="245" t="s">
        <v>81</v>
      </c>
      <c r="AV710" s="13" t="s">
        <v>81</v>
      </c>
      <c r="AW710" s="13" t="s">
        <v>33</v>
      </c>
      <c r="AX710" s="13" t="s">
        <v>71</v>
      </c>
      <c r="AY710" s="245" t="s">
        <v>143</v>
      </c>
    </row>
    <row r="711" spans="1:51" s="14" customFormat="1" ht="12">
      <c r="A711" s="14"/>
      <c r="B711" s="256"/>
      <c r="C711" s="257"/>
      <c r="D711" s="231" t="s">
        <v>154</v>
      </c>
      <c r="E711" s="258" t="s">
        <v>19</v>
      </c>
      <c r="F711" s="259" t="s">
        <v>227</v>
      </c>
      <c r="G711" s="257"/>
      <c r="H711" s="260">
        <v>2.173</v>
      </c>
      <c r="I711" s="261"/>
      <c r="J711" s="257"/>
      <c r="K711" s="257"/>
      <c r="L711" s="262"/>
      <c r="M711" s="263"/>
      <c r="N711" s="264"/>
      <c r="O711" s="264"/>
      <c r="P711" s="264"/>
      <c r="Q711" s="264"/>
      <c r="R711" s="264"/>
      <c r="S711" s="264"/>
      <c r="T711" s="265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6" t="s">
        <v>154</v>
      </c>
      <c r="AU711" s="266" t="s">
        <v>81</v>
      </c>
      <c r="AV711" s="14" t="s">
        <v>150</v>
      </c>
      <c r="AW711" s="14" t="s">
        <v>33</v>
      </c>
      <c r="AX711" s="14" t="s">
        <v>79</v>
      </c>
      <c r="AY711" s="266" t="s">
        <v>143</v>
      </c>
    </row>
    <row r="712" spans="1:65" s="2" customFormat="1" ht="16.5" customHeight="1">
      <c r="A712" s="38"/>
      <c r="B712" s="39"/>
      <c r="C712" s="218" t="s">
        <v>1225</v>
      </c>
      <c r="D712" s="218" t="s">
        <v>145</v>
      </c>
      <c r="E712" s="219" t="s">
        <v>1226</v>
      </c>
      <c r="F712" s="220" t="s">
        <v>1227</v>
      </c>
      <c r="G712" s="221" t="s">
        <v>330</v>
      </c>
      <c r="H712" s="222">
        <v>8.8</v>
      </c>
      <c r="I712" s="223"/>
      <c r="J712" s="224">
        <f>ROUND(I712*H712,2)</f>
        <v>0</v>
      </c>
      <c r="K712" s="220" t="s">
        <v>149</v>
      </c>
      <c r="L712" s="44"/>
      <c r="M712" s="225" t="s">
        <v>19</v>
      </c>
      <c r="N712" s="226" t="s">
        <v>42</v>
      </c>
      <c r="O712" s="84"/>
      <c r="P712" s="227">
        <f>O712*H712</f>
        <v>0</v>
      </c>
      <c r="Q712" s="227">
        <v>0.00131</v>
      </c>
      <c r="R712" s="227">
        <f>Q712*H712</f>
        <v>0.011528</v>
      </c>
      <c r="S712" s="227">
        <v>0</v>
      </c>
      <c r="T712" s="228">
        <f>S712*H712</f>
        <v>0</v>
      </c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R712" s="229" t="s">
        <v>239</v>
      </c>
      <c r="AT712" s="229" t="s">
        <v>145</v>
      </c>
      <c r="AU712" s="229" t="s">
        <v>81</v>
      </c>
      <c r="AY712" s="17" t="s">
        <v>143</v>
      </c>
      <c r="BE712" s="230">
        <f>IF(N712="základní",J712,0)</f>
        <v>0</v>
      </c>
      <c r="BF712" s="230">
        <f>IF(N712="snížená",J712,0)</f>
        <v>0</v>
      </c>
      <c r="BG712" s="230">
        <f>IF(N712="zákl. přenesená",J712,0)</f>
        <v>0</v>
      </c>
      <c r="BH712" s="230">
        <f>IF(N712="sníž. přenesená",J712,0)</f>
        <v>0</v>
      </c>
      <c r="BI712" s="230">
        <f>IF(N712="nulová",J712,0)</f>
        <v>0</v>
      </c>
      <c r="BJ712" s="17" t="s">
        <v>79</v>
      </c>
      <c r="BK712" s="230">
        <f>ROUND(I712*H712,2)</f>
        <v>0</v>
      </c>
      <c r="BL712" s="17" t="s">
        <v>239</v>
      </c>
      <c r="BM712" s="229" t="s">
        <v>1228</v>
      </c>
    </row>
    <row r="713" spans="1:47" s="2" customFormat="1" ht="12">
      <c r="A713" s="38"/>
      <c r="B713" s="39"/>
      <c r="C713" s="40"/>
      <c r="D713" s="231" t="s">
        <v>152</v>
      </c>
      <c r="E713" s="40"/>
      <c r="F713" s="232" t="s">
        <v>1229</v>
      </c>
      <c r="G713" s="40"/>
      <c r="H713" s="40"/>
      <c r="I713" s="136"/>
      <c r="J713" s="40"/>
      <c r="K713" s="40"/>
      <c r="L713" s="44"/>
      <c r="M713" s="233"/>
      <c r="N713" s="234"/>
      <c r="O713" s="84"/>
      <c r="P713" s="84"/>
      <c r="Q713" s="84"/>
      <c r="R713" s="84"/>
      <c r="S713" s="84"/>
      <c r="T713" s="85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T713" s="17" t="s">
        <v>152</v>
      </c>
      <c r="AU713" s="17" t="s">
        <v>81</v>
      </c>
    </row>
    <row r="714" spans="1:51" s="13" customFormat="1" ht="12">
      <c r="A714" s="13"/>
      <c r="B714" s="235"/>
      <c r="C714" s="236"/>
      <c r="D714" s="231" t="s">
        <v>154</v>
      </c>
      <c r="E714" s="237" t="s">
        <v>19</v>
      </c>
      <c r="F714" s="238" t="s">
        <v>1230</v>
      </c>
      <c r="G714" s="236"/>
      <c r="H714" s="239">
        <v>8.8</v>
      </c>
      <c r="I714" s="240"/>
      <c r="J714" s="236"/>
      <c r="K714" s="236"/>
      <c r="L714" s="241"/>
      <c r="M714" s="242"/>
      <c r="N714" s="243"/>
      <c r="O714" s="243"/>
      <c r="P714" s="243"/>
      <c r="Q714" s="243"/>
      <c r="R714" s="243"/>
      <c r="S714" s="243"/>
      <c r="T714" s="244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5" t="s">
        <v>154</v>
      </c>
      <c r="AU714" s="245" t="s">
        <v>81</v>
      </c>
      <c r="AV714" s="13" t="s">
        <v>81</v>
      </c>
      <c r="AW714" s="13" t="s">
        <v>33</v>
      </c>
      <c r="AX714" s="13" t="s">
        <v>79</v>
      </c>
      <c r="AY714" s="245" t="s">
        <v>143</v>
      </c>
    </row>
    <row r="715" spans="1:65" s="2" customFormat="1" ht="16.5" customHeight="1">
      <c r="A715" s="38"/>
      <c r="B715" s="39"/>
      <c r="C715" s="218" t="s">
        <v>1231</v>
      </c>
      <c r="D715" s="218" t="s">
        <v>145</v>
      </c>
      <c r="E715" s="219" t="s">
        <v>1232</v>
      </c>
      <c r="F715" s="220" t="s">
        <v>1233</v>
      </c>
      <c r="G715" s="221" t="s">
        <v>330</v>
      </c>
      <c r="H715" s="222">
        <v>10.9</v>
      </c>
      <c r="I715" s="223"/>
      <c r="J715" s="224">
        <f>ROUND(I715*H715,2)</f>
        <v>0</v>
      </c>
      <c r="K715" s="220" t="s">
        <v>19</v>
      </c>
      <c r="L715" s="44"/>
      <c r="M715" s="225" t="s">
        <v>19</v>
      </c>
      <c r="N715" s="226" t="s">
        <v>42</v>
      </c>
      <c r="O715" s="84"/>
      <c r="P715" s="227">
        <f>O715*H715</f>
        <v>0</v>
      </c>
      <c r="Q715" s="227">
        <v>0.00131</v>
      </c>
      <c r="R715" s="227">
        <f>Q715*H715</f>
        <v>0.014279</v>
      </c>
      <c r="S715" s="227">
        <v>0</v>
      </c>
      <c r="T715" s="228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229" t="s">
        <v>239</v>
      </c>
      <c r="AT715" s="229" t="s">
        <v>145</v>
      </c>
      <c r="AU715" s="229" t="s">
        <v>81</v>
      </c>
      <c r="AY715" s="17" t="s">
        <v>143</v>
      </c>
      <c r="BE715" s="230">
        <f>IF(N715="základní",J715,0)</f>
        <v>0</v>
      </c>
      <c r="BF715" s="230">
        <f>IF(N715="snížená",J715,0)</f>
        <v>0</v>
      </c>
      <c r="BG715" s="230">
        <f>IF(N715="zákl. přenesená",J715,0)</f>
        <v>0</v>
      </c>
      <c r="BH715" s="230">
        <f>IF(N715="sníž. přenesená",J715,0)</f>
        <v>0</v>
      </c>
      <c r="BI715" s="230">
        <f>IF(N715="nulová",J715,0)</f>
        <v>0</v>
      </c>
      <c r="BJ715" s="17" t="s">
        <v>79</v>
      </c>
      <c r="BK715" s="230">
        <f>ROUND(I715*H715,2)</f>
        <v>0</v>
      </c>
      <c r="BL715" s="17" t="s">
        <v>239</v>
      </c>
      <c r="BM715" s="229" t="s">
        <v>1234</v>
      </c>
    </row>
    <row r="716" spans="1:47" s="2" customFormat="1" ht="12">
      <c r="A716" s="38"/>
      <c r="B716" s="39"/>
      <c r="C716" s="40"/>
      <c r="D716" s="231" t="s">
        <v>152</v>
      </c>
      <c r="E716" s="40"/>
      <c r="F716" s="232" t="s">
        <v>1235</v>
      </c>
      <c r="G716" s="40"/>
      <c r="H716" s="40"/>
      <c r="I716" s="136"/>
      <c r="J716" s="40"/>
      <c r="K716" s="40"/>
      <c r="L716" s="44"/>
      <c r="M716" s="233"/>
      <c r="N716" s="234"/>
      <c r="O716" s="84"/>
      <c r="P716" s="84"/>
      <c r="Q716" s="84"/>
      <c r="R716" s="84"/>
      <c r="S716" s="84"/>
      <c r="T716" s="85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T716" s="17" t="s">
        <v>152</v>
      </c>
      <c r="AU716" s="17" t="s">
        <v>81</v>
      </c>
    </row>
    <row r="717" spans="1:51" s="13" customFormat="1" ht="12">
      <c r="A717" s="13"/>
      <c r="B717" s="235"/>
      <c r="C717" s="236"/>
      <c r="D717" s="231" t="s">
        <v>154</v>
      </c>
      <c r="E717" s="237" t="s">
        <v>19</v>
      </c>
      <c r="F717" s="238" t="s">
        <v>1236</v>
      </c>
      <c r="G717" s="236"/>
      <c r="H717" s="239">
        <v>10.9</v>
      </c>
      <c r="I717" s="240"/>
      <c r="J717" s="236"/>
      <c r="K717" s="236"/>
      <c r="L717" s="241"/>
      <c r="M717" s="242"/>
      <c r="N717" s="243"/>
      <c r="O717" s="243"/>
      <c r="P717" s="243"/>
      <c r="Q717" s="243"/>
      <c r="R717" s="243"/>
      <c r="S717" s="243"/>
      <c r="T717" s="244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5" t="s">
        <v>154</v>
      </c>
      <c r="AU717" s="245" t="s">
        <v>81</v>
      </c>
      <c r="AV717" s="13" t="s">
        <v>81</v>
      </c>
      <c r="AW717" s="13" t="s">
        <v>33</v>
      </c>
      <c r="AX717" s="13" t="s">
        <v>79</v>
      </c>
      <c r="AY717" s="245" t="s">
        <v>143</v>
      </c>
    </row>
    <row r="718" spans="1:65" s="2" customFormat="1" ht="16.5" customHeight="1">
      <c r="A718" s="38"/>
      <c r="B718" s="39"/>
      <c r="C718" s="218" t="s">
        <v>1237</v>
      </c>
      <c r="D718" s="218" t="s">
        <v>145</v>
      </c>
      <c r="E718" s="219" t="s">
        <v>1238</v>
      </c>
      <c r="F718" s="220" t="s">
        <v>1239</v>
      </c>
      <c r="G718" s="221" t="s">
        <v>330</v>
      </c>
      <c r="H718" s="222">
        <v>2.1</v>
      </c>
      <c r="I718" s="223"/>
      <c r="J718" s="224">
        <f>ROUND(I718*H718,2)</f>
        <v>0</v>
      </c>
      <c r="K718" s="220" t="s">
        <v>149</v>
      </c>
      <c r="L718" s="44"/>
      <c r="M718" s="225" t="s">
        <v>19</v>
      </c>
      <c r="N718" s="226" t="s">
        <v>42</v>
      </c>
      <c r="O718" s="84"/>
      <c r="P718" s="227">
        <f>O718*H718</f>
        <v>0</v>
      </c>
      <c r="Q718" s="227">
        <v>0.00203</v>
      </c>
      <c r="R718" s="227">
        <f>Q718*H718</f>
        <v>0.004263</v>
      </c>
      <c r="S718" s="227">
        <v>0</v>
      </c>
      <c r="T718" s="228">
        <f>S718*H718</f>
        <v>0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229" t="s">
        <v>239</v>
      </c>
      <c r="AT718" s="229" t="s">
        <v>145</v>
      </c>
      <c r="AU718" s="229" t="s">
        <v>81</v>
      </c>
      <c r="AY718" s="17" t="s">
        <v>143</v>
      </c>
      <c r="BE718" s="230">
        <f>IF(N718="základní",J718,0)</f>
        <v>0</v>
      </c>
      <c r="BF718" s="230">
        <f>IF(N718="snížená",J718,0)</f>
        <v>0</v>
      </c>
      <c r="BG718" s="230">
        <f>IF(N718="zákl. přenesená",J718,0)</f>
        <v>0</v>
      </c>
      <c r="BH718" s="230">
        <f>IF(N718="sníž. přenesená",J718,0)</f>
        <v>0</v>
      </c>
      <c r="BI718" s="230">
        <f>IF(N718="nulová",J718,0)</f>
        <v>0</v>
      </c>
      <c r="BJ718" s="17" t="s">
        <v>79</v>
      </c>
      <c r="BK718" s="230">
        <f>ROUND(I718*H718,2)</f>
        <v>0</v>
      </c>
      <c r="BL718" s="17" t="s">
        <v>239</v>
      </c>
      <c r="BM718" s="229" t="s">
        <v>1240</v>
      </c>
    </row>
    <row r="719" spans="1:47" s="2" customFormat="1" ht="12">
      <c r="A719" s="38"/>
      <c r="B719" s="39"/>
      <c r="C719" s="40"/>
      <c r="D719" s="231" t="s">
        <v>152</v>
      </c>
      <c r="E719" s="40"/>
      <c r="F719" s="232" t="s">
        <v>1241</v>
      </c>
      <c r="G719" s="40"/>
      <c r="H719" s="40"/>
      <c r="I719" s="136"/>
      <c r="J719" s="40"/>
      <c r="K719" s="40"/>
      <c r="L719" s="44"/>
      <c r="M719" s="233"/>
      <c r="N719" s="234"/>
      <c r="O719" s="84"/>
      <c r="P719" s="84"/>
      <c r="Q719" s="84"/>
      <c r="R719" s="84"/>
      <c r="S719" s="84"/>
      <c r="T719" s="85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T719" s="17" t="s">
        <v>152</v>
      </c>
      <c r="AU719" s="17" t="s">
        <v>81</v>
      </c>
    </row>
    <row r="720" spans="1:51" s="13" customFormat="1" ht="12">
      <c r="A720" s="13"/>
      <c r="B720" s="235"/>
      <c r="C720" s="236"/>
      <c r="D720" s="231" t="s">
        <v>154</v>
      </c>
      <c r="E720" s="237" t="s">
        <v>19</v>
      </c>
      <c r="F720" s="238" t="s">
        <v>1242</v>
      </c>
      <c r="G720" s="236"/>
      <c r="H720" s="239">
        <v>2.1</v>
      </c>
      <c r="I720" s="240"/>
      <c r="J720" s="236"/>
      <c r="K720" s="236"/>
      <c r="L720" s="241"/>
      <c r="M720" s="242"/>
      <c r="N720" s="243"/>
      <c r="O720" s="243"/>
      <c r="P720" s="243"/>
      <c r="Q720" s="243"/>
      <c r="R720" s="243"/>
      <c r="S720" s="243"/>
      <c r="T720" s="244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5" t="s">
        <v>154</v>
      </c>
      <c r="AU720" s="245" t="s">
        <v>81</v>
      </c>
      <c r="AV720" s="13" t="s">
        <v>81</v>
      </c>
      <c r="AW720" s="13" t="s">
        <v>33</v>
      </c>
      <c r="AX720" s="13" t="s">
        <v>79</v>
      </c>
      <c r="AY720" s="245" t="s">
        <v>143</v>
      </c>
    </row>
    <row r="721" spans="1:65" s="2" customFormat="1" ht="16.5" customHeight="1">
      <c r="A721" s="38"/>
      <c r="B721" s="39"/>
      <c r="C721" s="218" t="s">
        <v>1243</v>
      </c>
      <c r="D721" s="218" t="s">
        <v>145</v>
      </c>
      <c r="E721" s="219" t="s">
        <v>1244</v>
      </c>
      <c r="F721" s="220" t="s">
        <v>1245</v>
      </c>
      <c r="G721" s="221" t="s">
        <v>330</v>
      </c>
      <c r="H721" s="222">
        <v>29.6</v>
      </c>
      <c r="I721" s="223"/>
      <c r="J721" s="224">
        <f>ROUND(I721*H721,2)</f>
        <v>0</v>
      </c>
      <c r="K721" s="220" t="s">
        <v>149</v>
      </c>
      <c r="L721" s="44"/>
      <c r="M721" s="225" t="s">
        <v>19</v>
      </c>
      <c r="N721" s="226" t="s">
        <v>42</v>
      </c>
      <c r="O721" s="84"/>
      <c r="P721" s="227">
        <f>O721*H721</f>
        <v>0</v>
      </c>
      <c r="Q721" s="227">
        <v>0.00286</v>
      </c>
      <c r="R721" s="227">
        <f>Q721*H721</f>
        <v>0.08465600000000001</v>
      </c>
      <c r="S721" s="227">
        <v>0</v>
      </c>
      <c r="T721" s="228">
        <f>S721*H721</f>
        <v>0</v>
      </c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R721" s="229" t="s">
        <v>239</v>
      </c>
      <c r="AT721" s="229" t="s">
        <v>145</v>
      </c>
      <c r="AU721" s="229" t="s">
        <v>81</v>
      </c>
      <c r="AY721" s="17" t="s">
        <v>143</v>
      </c>
      <c r="BE721" s="230">
        <f>IF(N721="základní",J721,0)</f>
        <v>0</v>
      </c>
      <c r="BF721" s="230">
        <f>IF(N721="snížená",J721,0)</f>
        <v>0</v>
      </c>
      <c r="BG721" s="230">
        <f>IF(N721="zákl. přenesená",J721,0)</f>
        <v>0</v>
      </c>
      <c r="BH721" s="230">
        <f>IF(N721="sníž. přenesená",J721,0)</f>
        <v>0</v>
      </c>
      <c r="BI721" s="230">
        <f>IF(N721="nulová",J721,0)</f>
        <v>0</v>
      </c>
      <c r="BJ721" s="17" t="s">
        <v>79</v>
      </c>
      <c r="BK721" s="230">
        <f>ROUND(I721*H721,2)</f>
        <v>0</v>
      </c>
      <c r="BL721" s="17" t="s">
        <v>239</v>
      </c>
      <c r="BM721" s="229" t="s">
        <v>1246</v>
      </c>
    </row>
    <row r="722" spans="1:47" s="2" customFormat="1" ht="12">
      <c r="A722" s="38"/>
      <c r="B722" s="39"/>
      <c r="C722" s="40"/>
      <c r="D722" s="231" t="s">
        <v>152</v>
      </c>
      <c r="E722" s="40"/>
      <c r="F722" s="232" t="s">
        <v>1247</v>
      </c>
      <c r="G722" s="40"/>
      <c r="H722" s="40"/>
      <c r="I722" s="136"/>
      <c r="J722" s="40"/>
      <c r="K722" s="40"/>
      <c r="L722" s="44"/>
      <c r="M722" s="233"/>
      <c r="N722" s="234"/>
      <c r="O722" s="84"/>
      <c r="P722" s="84"/>
      <c r="Q722" s="84"/>
      <c r="R722" s="84"/>
      <c r="S722" s="84"/>
      <c r="T722" s="85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T722" s="17" t="s">
        <v>152</v>
      </c>
      <c r="AU722" s="17" t="s">
        <v>81</v>
      </c>
    </row>
    <row r="723" spans="1:51" s="13" customFormat="1" ht="12">
      <c r="A723" s="13"/>
      <c r="B723" s="235"/>
      <c r="C723" s="236"/>
      <c r="D723" s="231" t="s">
        <v>154</v>
      </c>
      <c r="E723" s="237" t="s">
        <v>19</v>
      </c>
      <c r="F723" s="238" t="s">
        <v>1248</v>
      </c>
      <c r="G723" s="236"/>
      <c r="H723" s="239">
        <v>29.6</v>
      </c>
      <c r="I723" s="240"/>
      <c r="J723" s="236"/>
      <c r="K723" s="236"/>
      <c r="L723" s="241"/>
      <c r="M723" s="242"/>
      <c r="N723" s="243"/>
      <c r="O723" s="243"/>
      <c r="P723" s="243"/>
      <c r="Q723" s="243"/>
      <c r="R723" s="243"/>
      <c r="S723" s="243"/>
      <c r="T723" s="244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5" t="s">
        <v>154</v>
      </c>
      <c r="AU723" s="245" t="s">
        <v>81</v>
      </c>
      <c r="AV723" s="13" t="s">
        <v>81</v>
      </c>
      <c r="AW723" s="13" t="s">
        <v>33</v>
      </c>
      <c r="AX723" s="13" t="s">
        <v>79</v>
      </c>
      <c r="AY723" s="245" t="s">
        <v>143</v>
      </c>
    </row>
    <row r="724" spans="1:65" s="2" customFormat="1" ht="16.5" customHeight="1">
      <c r="A724" s="38"/>
      <c r="B724" s="39"/>
      <c r="C724" s="218" t="s">
        <v>1249</v>
      </c>
      <c r="D724" s="218" t="s">
        <v>145</v>
      </c>
      <c r="E724" s="219" t="s">
        <v>1250</v>
      </c>
      <c r="F724" s="220" t="s">
        <v>1251</v>
      </c>
      <c r="G724" s="221" t="s">
        <v>330</v>
      </c>
      <c r="H724" s="222">
        <v>3.8</v>
      </c>
      <c r="I724" s="223"/>
      <c r="J724" s="224">
        <f>ROUND(I724*H724,2)</f>
        <v>0</v>
      </c>
      <c r="K724" s="220" t="s">
        <v>149</v>
      </c>
      <c r="L724" s="44"/>
      <c r="M724" s="225" t="s">
        <v>19</v>
      </c>
      <c r="N724" s="226" t="s">
        <v>42</v>
      </c>
      <c r="O724" s="84"/>
      <c r="P724" s="227">
        <f>O724*H724</f>
        <v>0</v>
      </c>
      <c r="Q724" s="227">
        <v>0.00171</v>
      </c>
      <c r="R724" s="227">
        <f>Q724*H724</f>
        <v>0.0064979999999999994</v>
      </c>
      <c r="S724" s="227">
        <v>0</v>
      </c>
      <c r="T724" s="228">
        <f>S724*H724</f>
        <v>0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229" t="s">
        <v>239</v>
      </c>
      <c r="AT724" s="229" t="s">
        <v>145</v>
      </c>
      <c r="AU724" s="229" t="s">
        <v>81</v>
      </c>
      <c r="AY724" s="17" t="s">
        <v>143</v>
      </c>
      <c r="BE724" s="230">
        <f>IF(N724="základní",J724,0)</f>
        <v>0</v>
      </c>
      <c r="BF724" s="230">
        <f>IF(N724="snížená",J724,0)</f>
        <v>0</v>
      </c>
      <c r="BG724" s="230">
        <f>IF(N724="zákl. přenesená",J724,0)</f>
        <v>0</v>
      </c>
      <c r="BH724" s="230">
        <f>IF(N724="sníž. přenesená",J724,0)</f>
        <v>0</v>
      </c>
      <c r="BI724" s="230">
        <f>IF(N724="nulová",J724,0)</f>
        <v>0</v>
      </c>
      <c r="BJ724" s="17" t="s">
        <v>79</v>
      </c>
      <c r="BK724" s="230">
        <f>ROUND(I724*H724,2)</f>
        <v>0</v>
      </c>
      <c r="BL724" s="17" t="s">
        <v>239</v>
      </c>
      <c r="BM724" s="229" t="s">
        <v>1252</v>
      </c>
    </row>
    <row r="725" spans="1:47" s="2" customFormat="1" ht="12">
      <c r="A725" s="38"/>
      <c r="B725" s="39"/>
      <c r="C725" s="40"/>
      <c r="D725" s="231" t="s">
        <v>152</v>
      </c>
      <c r="E725" s="40"/>
      <c r="F725" s="232" t="s">
        <v>1253</v>
      </c>
      <c r="G725" s="40"/>
      <c r="H725" s="40"/>
      <c r="I725" s="136"/>
      <c r="J725" s="40"/>
      <c r="K725" s="40"/>
      <c r="L725" s="44"/>
      <c r="M725" s="233"/>
      <c r="N725" s="234"/>
      <c r="O725" s="84"/>
      <c r="P725" s="84"/>
      <c r="Q725" s="84"/>
      <c r="R725" s="84"/>
      <c r="S725" s="84"/>
      <c r="T725" s="85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T725" s="17" t="s">
        <v>152</v>
      </c>
      <c r="AU725" s="17" t="s">
        <v>81</v>
      </c>
    </row>
    <row r="726" spans="1:51" s="13" customFormat="1" ht="12">
      <c r="A726" s="13"/>
      <c r="B726" s="235"/>
      <c r="C726" s="236"/>
      <c r="D726" s="231" t="s">
        <v>154</v>
      </c>
      <c r="E726" s="237" t="s">
        <v>19</v>
      </c>
      <c r="F726" s="238" t="s">
        <v>1254</v>
      </c>
      <c r="G726" s="236"/>
      <c r="H726" s="239">
        <v>3.8</v>
      </c>
      <c r="I726" s="240"/>
      <c r="J726" s="236"/>
      <c r="K726" s="236"/>
      <c r="L726" s="241"/>
      <c r="M726" s="242"/>
      <c r="N726" s="243"/>
      <c r="O726" s="243"/>
      <c r="P726" s="243"/>
      <c r="Q726" s="243"/>
      <c r="R726" s="243"/>
      <c r="S726" s="243"/>
      <c r="T726" s="244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5" t="s">
        <v>154</v>
      </c>
      <c r="AU726" s="245" t="s">
        <v>81</v>
      </c>
      <c r="AV726" s="13" t="s">
        <v>81</v>
      </c>
      <c r="AW726" s="13" t="s">
        <v>33</v>
      </c>
      <c r="AX726" s="13" t="s">
        <v>79</v>
      </c>
      <c r="AY726" s="245" t="s">
        <v>143</v>
      </c>
    </row>
    <row r="727" spans="1:65" s="2" customFormat="1" ht="16.5" customHeight="1">
      <c r="A727" s="38"/>
      <c r="B727" s="39"/>
      <c r="C727" s="218" t="s">
        <v>1255</v>
      </c>
      <c r="D727" s="218" t="s">
        <v>145</v>
      </c>
      <c r="E727" s="219" t="s">
        <v>1256</v>
      </c>
      <c r="F727" s="220" t="s">
        <v>1257</v>
      </c>
      <c r="G727" s="221" t="s">
        <v>330</v>
      </c>
      <c r="H727" s="222">
        <v>34.6</v>
      </c>
      <c r="I727" s="223"/>
      <c r="J727" s="224">
        <f>ROUND(I727*H727,2)</f>
        <v>0</v>
      </c>
      <c r="K727" s="220" t="s">
        <v>149</v>
      </c>
      <c r="L727" s="44"/>
      <c r="M727" s="225" t="s">
        <v>19</v>
      </c>
      <c r="N727" s="226" t="s">
        <v>42</v>
      </c>
      <c r="O727" s="84"/>
      <c r="P727" s="227">
        <f>O727*H727</f>
        <v>0</v>
      </c>
      <c r="Q727" s="227">
        <v>0.00223</v>
      </c>
      <c r="R727" s="227">
        <f>Q727*H727</f>
        <v>0.077158</v>
      </c>
      <c r="S727" s="227">
        <v>0</v>
      </c>
      <c r="T727" s="228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229" t="s">
        <v>239</v>
      </c>
      <c r="AT727" s="229" t="s">
        <v>145</v>
      </c>
      <c r="AU727" s="229" t="s">
        <v>81</v>
      </c>
      <c r="AY727" s="17" t="s">
        <v>143</v>
      </c>
      <c r="BE727" s="230">
        <f>IF(N727="základní",J727,0)</f>
        <v>0</v>
      </c>
      <c r="BF727" s="230">
        <f>IF(N727="snížená",J727,0)</f>
        <v>0</v>
      </c>
      <c r="BG727" s="230">
        <f>IF(N727="zákl. přenesená",J727,0)</f>
        <v>0</v>
      </c>
      <c r="BH727" s="230">
        <f>IF(N727="sníž. přenesená",J727,0)</f>
        <v>0</v>
      </c>
      <c r="BI727" s="230">
        <f>IF(N727="nulová",J727,0)</f>
        <v>0</v>
      </c>
      <c r="BJ727" s="17" t="s">
        <v>79</v>
      </c>
      <c r="BK727" s="230">
        <f>ROUND(I727*H727,2)</f>
        <v>0</v>
      </c>
      <c r="BL727" s="17" t="s">
        <v>239</v>
      </c>
      <c r="BM727" s="229" t="s">
        <v>1258</v>
      </c>
    </row>
    <row r="728" spans="1:47" s="2" customFormat="1" ht="12">
      <c r="A728" s="38"/>
      <c r="B728" s="39"/>
      <c r="C728" s="40"/>
      <c r="D728" s="231" t="s">
        <v>152</v>
      </c>
      <c r="E728" s="40"/>
      <c r="F728" s="232" t="s">
        <v>1259</v>
      </c>
      <c r="G728" s="40"/>
      <c r="H728" s="40"/>
      <c r="I728" s="136"/>
      <c r="J728" s="40"/>
      <c r="K728" s="40"/>
      <c r="L728" s="44"/>
      <c r="M728" s="233"/>
      <c r="N728" s="234"/>
      <c r="O728" s="84"/>
      <c r="P728" s="84"/>
      <c r="Q728" s="84"/>
      <c r="R728" s="84"/>
      <c r="S728" s="84"/>
      <c r="T728" s="85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T728" s="17" t="s">
        <v>152</v>
      </c>
      <c r="AU728" s="17" t="s">
        <v>81</v>
      </c>
    </row>
    <row r="729" spans="1:51" s="13" customFormat="1" ht="12">
      <c r="A729" s="13"/>
      <c r="B729" s="235"/>
      <c r="C729" s="236"/>
      <c r="D729" s="231" t="s">
        <v>154</v>
      </c>
      <c r="E729" s="237" t="s">
        <v>19</v>
      </c>
      <c r="F729" s="238" t="s">
        <v>1260</v>
      </c>
      <c r="G729" s="236"/>
      <c r="H729" s="239">
        <v>34.6</v>
      </c>
      <c r="I729" s="240"/>
      <c r="J729" s="236"/>
      <c r="K729" s="236"/>
      <c r="L729" s="241"/>
      <c r="M729" s="242"/>
      <c r="N729" s="243"/>
      <c r="O729" s="243"/>
      <c r="P729" s="243"/>
      <c r="Q729" s="243"/>
      <c r="R729" s="243"/>
      <c r="S729" s="243"/>
      <c r="T729" s="244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5" t="s">
        <v>154</v>
      </c>
      <c r="AU729" s="245" t="s">
        <v>81</v>
      </c>
      <c r="AV729" s="13" t="s">
        <v>81</v>
      </c>
      <c r="AW729" s="13" t="s">
        <v>33</v>
      </c>
      <c r="AX729" s="13" t="s">
        <v>79</v>
      </c>
      <c r="AY729" s="245" t="s">
        <v>143</v>
      </c>
    </row>
    <row r="730" spans="1:65" s="2" customFormat="1" ht="16.5" customHeight="1">
      <c r="A730" s="38"/>
      <c r="B730" s="39"/>
      <c r="C730" s="218" t="s">
        <v>1261</v>
      </c>
      <c r="D730" s="218" t="s">
        <v>145</v>
      </c>
      <c r="E730" s="219" t="s">
        <v>1262</v>
      </c>
      <c r="F730" s="220" t="s">
        <v>1263</v>
      </c>
      <c r="G730" s="221" t="s">
        <v>190</v>
      </c>
      <c r="H730" s="222">
        <v>0.61</v>
      </c>
      <c r="I730" s="223"/>
      <c r="J730" s="224">
        <f>ROUND(I730*H730,2)</f>
        <v>0</v>
      </c>
      <c r="K730" s="220" t="s">
        <v>149</v>
      </c>
      <c r="L730" s="44"/>
      <c r="M730" s="225" t="s">
        <v>19</v>
      </c>
      <c r="N730" s="226" t="s">
        <v>42</v>
      </c>
      <c r="O730" s="84"/>
      <c r="P730" s="227">
        <f>O730*H730</f>
        <v>0</v>
      </c>
      <c r="Q730" s="227">
        <v>0</v>
      </c>
      <c r="R730" s="227">
        <f>Q730*H730</f>
        <v>0</v>
      </c>
      <c r="S730" s="227">
        <v>0</v>
      </c>
      <c r="T730" s="228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229" t="s">
        <v>239</v>
      </c>
      <c r="AT730" s="229" t="s">
        <v>145</v>
      </c>
      <c r="AU730" s="229" t="s">
        <v>81</v>
      </c>
      <c r="AY730" s="17" t="s">
        <v>143</v>
      </c>
      <c r="BE730" s="230">
        <f>IF(N730="základní",J730,0)</f>
        <v>0</v>
      </c>
      <c r="BF730" s="230">
        <f>IF(N730="snížená",J730,0)</f>
        <v>0</v>
      </c>
      <c r="BG730" s="230">
        <f>IF(N730="zákl. přenesená",J730,0)</f>
        <v>0</v>
      </c>
      <c r="BH730" s="230">
        <f>IF(N730="sníž. přenesená",J730,0)</f>
        <v>0</v>
      </c>
      <c r="BI730" s="230">
        <f>IF(N730="nulová",J730,0)</f>
        <v>0</v>
      </c>
      <c r="BJ730" s="17" t="s">
        <v>79</v>
      </c>
      <c r="BK730" s="230">
        <f>ROUND(I730*H730,2)</f>
        <v>0</v>
      </c>
      <c r="BL730" s="17" t="s">
        <v>239</v>
      </c>
      <c r="BM730" s="229" t="s">
        <v>1264</v>
      </c>
    </row>
    <row r="731" spans="1:47" s="2" customFormat="1" ht="12">
      <c r="A731" s="38"/>
      <c r="B731" s="39"/>
      <c r="C731" s="40"/>
      <c r="D731" s="231" t="s">
        <v>152</v>
      </c>
      <c r="E731" s="40"/>
      <c r="F731" s="232" t="s">
        <v>1263</v>
      </c>
      <c r="G731" s="40"/>
      <c r="H731" s="40"/>
      <c r="I731" s="136"/>
      <c r="J731" s="40"/>
      <c r="K731" s="40"/>
      <c r="L731" s="44"/>
      <c r="M731" s="233"/>
      <c r="N731" s="234"/>
      <c r="O731" s="84"/>
      <c r="P731" s="84"/>
      <c r="Q731" s="84"/>
      <c r="R731" s="84"/>
      <c r="S731" s="84"/>
      <c r="T731" s="85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T731" s="17" t="s">
        <v>152</v>
      </c>
      <c r="AU731" s="17" t="s">
        <v>81</v>
      </c>
    </row>
    <row r="732" spans="1:63" s="12" customFormat="1" ht="22.8" customHeight="1">
      <c r="A732" s="12"/>
      <c r="B732" s="202"/>
      <c r="C732" s="203"/>
      <c r="D732" s="204" t="s">
        <v>70</v>
      </c>
      <c r="E732" s="216" t="s">
        <v>1265</v>
      </c>
      <c r="F732" s="216" t="s">
        <v>1266</v>
      </c>
      <c r="G732" s="203"/>
      <c r="H732" s="203"/>
      <c r="I732" s="206"/>
      <c r="J732" s="217">
        <f>BK732</f>
        <v>0</v>
      </c>
      <c r="K732" s="203"/>
      <c r="L732" s="208"/>
      <c r="M732" s="209"/>
      <c r="N732" s="210"/>
      <c r="O732" s="210"/>
      <c r="P732" s="211">
        <f>SUM(P733:P739)</f>
        <v>0</v>
      </c>
      <c r="Q732" s="210"/>
      <c r="R732" s="211">
        <f>SUM(R733:R739)</f>
        <v>0.04929000000000001</v>
      </c>
      <c r="S732" s="210"/>
      <c r="T732" s="212">
        <f>SUM(T733:T739)</f>
        <v>0</v>
      </c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R732" s="213" t="s">
        <v>81</v>
      </c>
      <c r="AT732" s="214" t="s">
        <v>70</v>
      </c>
      <c r="AU732" s="214" t="s">
        <v>79</v>
      </c>
      <c r="AY732" s="213" t="s">
        <v>143</v>
      </c>
      <c r="BK732" s="215">
        <f>SUM(BK733:BK739)</f>
        <v>0</v>
      </c>
    </row>
    <row r="733" spans="1:65" s="2" customFormat="1" ht="16.5" customHeight="1">
      <c r="A733" s="38"/>
      <c r="B733" s="39"/>
      <c r="C733" s="218" t="s">
        <v>1267</v>
      </c>
      <c r="D733" s="218" t="s">
        <v>145</v>
      </c>
      <c r="E733" s="219" t="s">
        <v>1268</v>
      </c>
      <c r="F733" s="220" t="s">
        <v>1269</v>
      </c>
      <c r="G733" s="221" t="s">
        <v>330</v>
      </c>
      <c r="H733" s="222">
        <v>31</v>
      </c>
      <c r="I733" s="223"/>
      <c r="J733" s="224">
        <f>ROUND(I733*H733,2)</f>
        <v>0</v>
      </c>
      <c r="K733" s="220" t="s">
        <v>19</v>
      </c>
      <c r="L733" s="44"/>
      <c r="M733" s="225" t="s">
        <v>19</v>
      </c>
      <c r="N733" s="226" t="s">
        <v>42</v>
      </c>
      <c r="O733" s="84"/>
      <c r="P733" s="227">
        <f>O733*H733</f>
        <v>0</v>
      </c>
      <c r="Q733" s="227">
        <v>0.00119</v>
      </c>
      <c r="R733" s="227">
        <f>Q733*H733</f>
        <v>0.036890000000000006</v>
      </c>
      <c r="S733" s="227">
        <v>0</v>
      </c>
      <c r="T733" s="228">
        <f>S733*H733</f>
        <v>0</v>
      </c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R733" s="229" t="s">
        <v>239</v>
      </c>
      <c r="AT733" s="229" t="s">
        <v>145</v>
      </c>
      <c r="AU733" s="229" t="s">
        <v>81</v>
      </c>
      <c r="AY733" s="17" t="s">
        <v>143</v>
      </c>
      <c r="BE733" s="230">
        <f>IF(N733="základní",J733,0)</f>
        <v>0</v>
      </c>
      <c r="BF733" s="230">
        <f>IF(N733="snížená",J733,0)</f>
        <v>0</v>
      </c>
      <c r="BG733" s="230">
        <f>IF(N733="zákl. přenesená",J733,0)</f>
        <v>0</v>
      </c>
      <c r="BH733" s="230">
        <f>IF(N733="sníž. přenesená",J733,0)</f>
        <v>0</v>
      </c>
      <c r="BI733" s="230">
        <f>IF(N733="nulová",J733,0)</f>
        <v>0</v>
      </c>
      <c r="BJ733" s="17" t="s">
        <v>79</v>
      </c>
      <c r="BK733" s="230">
        <f>ROUND(I733*H733,2)</f>
        <v>0</v>
      </c>
      <c r="BL733" s="17" t="s">
        <v>239</v>
      </c>
      <c r="BM733" s="229" t="s">
        <v>1270</v>
      </c>
    </row>
    <row r="734" spans="1:47" s="2" customFormat="1" ht="12">
      <c r="A734" s="38"/>
      <c r="B734" s="39"/>
      <c r="C734" s="40"/>
      <c r="D734" s="231" t="s">
        <v>152</v>
      </c>
      <c r="E734" s="40"/>
      <c r="F734" s="232" t="s">
        <v>1271</v>
      </c>
      <c r="G734" s="40"/>
      <c r="H734" s="40"/>
      <c r="I734" s="136"/>
      <c r="J734" s="40"/>
      <c r="K734" s="40"/>
      <c r="L734" s="44"/>
      <c r="M734" s="233"/>
      <c r="N734" s="234"/>
      <c r="O734" s="84"/>
      <c r="P734" s="84"/>
      <c r="Q734" s="84"/>
      <c r="R734" s="84"/>
      <c r="S734" s="84"/>
      <c r="T734" s="85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T734" s="17" t="s">
        <v>152</v>
      </c>
      <c r="AU734" s="17" t="s">
        <v>81</v>
      </c>
    </row>
    <row r="735" spans="1:65" s="2" customFormat="1" ht="16.5" customHeight="1">
      <c r="A735" s="38"/>
      <c r="B735" s="39"/>
      <c r="C735" s="246" t="s">
        <v>1272</v>
      </c>
      <c r="D735" s="246" t="s">
        <v>199</v>
      </c>
      <c r="E735" s="247" t="s">
        <v>1273</v>
      </c>
      <c r="F735" s="248" t="s">
        <v>1274</v>
      </c>
      <c r="G735" s="249" t="s">
        <v>330</v>
      </c>
      <c r="H735" s="250">
        <v>31</v>
      </c>
      <c r="I735" s="251"/>
      <c r="J735" s="252">
        <f>ROUND(I735*H735,2)</f>
        <v>0</v>
      </c>
      <c r="K735" s="248" t="s">
        <v>149</v>
      </c>
      <c r="L735" s="253"/>
      <c r="M735" s="254" t="s">
        <v>19</v>
      </c>
      <c r="N735" s="255" t="s">
        <v>42</v>
      </c>
      <c r="O735" s="84"/>
      <c r="P735" s="227">
        <f>O735*H735</f>
        <v>0</v>
      </c>
      <c r="Q735" s="227">
        <v>0.0004</v>
      </c>
      <c r="R735" s="227">
        <f>Q735*H735</f>
        <v>0.012400000000000001</v>
      </c>
      <c r="S735" s="227">
        <v>0</v>
      </c>
      <c r="T735" s="228">
        <f>S735*H735</f>
        <v>0</v>
      </c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R735" s="229" t="s">
        <v>342</v>
      </c>
      <c r="AT735" s="229" t="s">
        <v>199</v>
      </c>
      <c r="AU735" s="229" t="s">
        <v>81</v>
      </c>
      <c r="AY735" s="17" t="s">
        <v>143</v>
      </c>
      <c r="BE735" s="230">
        <f>IF(N735="základní",J735,0)</f>
        <v>0</v>
      </c>
      <c r="BF735" s="230">
        <f>IF(N735="snížená",J735,0)</f>
        <v>0</v>
      </c>
      <c r="BG735" s="230">
        <f>IF(N735="zákl. přenesená",J735,0)</f>
        <v>0</v>
      </c>
      <c r="BH735" s="230">
        <f>IF(N735="sníž. přenesená",J735,0)</f>
        <v>0</v>
      </c>
      <c r="BI735" s="230">
        <f>IF(N735="nulová",J735,0)</f>
        <v>0</v>
      </c>
      <c r="BJ735" s="17" t="s">
        <v>79</v>
      </c>
      <c r="BK735" s="230">
        <f>ROUND(I735*H735,2)</f>
        <v>0</v>
      </c>
      <c r="BL735" s="17" t="s">
        <v>239</v>
      </c>
      <c r="BM735" s="229" t="s">
        <v>1275</v>
      </c>
    </row>
    <row r="736" spans="1:47" s="2" customFormat="1" ht="12">
      <c r="A736" s="38"/>
      <c r="B736" s="39"/>
      <c r="C736" s="40"/>
      <c r="D736" s="231" t="s">
        <v>152</v>
      </c>
      <c r="E736" s="40"/>
      <c r="F736" s="232" t="s">
        <v>1274</v>
      </c>
      <c r="G736" s="40"/>
      <c r="H736" s="40"/>
      <c r="I736" s="136"/>
      <c r="J736" s="40"/>
      <c r="K736" s="40"/>
      <c r="L736" s="44"/>
      <c r="M736" s="233"/>
      <c r="N736" s="234"/>
      <c r="O736" s="84"/>
      <c r="P736" s="84"/>
      <c r="Q736" s="84"/>
      <c r="R736" s="84"/>
      <c r="S736" s="84"/>
      <c r="T736" s="85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T736" s="17" t="s">
        <v>152</v>
      </c>
      <c r="AU736" s="17" t="s">
        <v>81</v>
      </c>
    </row>
    <row r="737" spans="1:51" s="13" customFormat="1" ht="12">
      <c r="A737" s="13"/>
      <c r="B737" s="235"/>
      <c r="C737" s="236"/>
      <c r="D737" s="231" t="s">
        <v>154</v>
      </c>
      <c r="E737" s="237" t="s">
        <v>19</v>
      </c>
      <c r="F737" s="238" t="s">
        <v>217</v>
      </c>
      <c r="G737" s="236"/>
      <c r="H737" s="239">
        <v>31</v>
      </c>
      <c r="I737" s="240"/>
      <c r="J737" s="236"/>
      <c r="K737" s="236"/>
      <c r="L737" s="241"/>
      <c r="M737" s="242"/>
      <c r="N737" s="243"/>
      <c r="O737" s="243"/>
      <c r="P737" s="243"/>
      <c r="Q737" s="243"/>
      <c r="R737" s="243"/>
      <c r="S737" s="243"/>
      <c r="T737" s="244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5" t="s">
        <v>154</v>
      </c>
      <c r="AU737" s="245" t="s">
        <v>81</v>
      </c>
      <c r="AV737" s="13" t="s">
        <v>81</v>
      </c>
      <c r="AW737" s="13" t="s">
        <v>33</v>
      </c>
      <c r="AX737" s="13" t="s">
        <v>79</v>
      </c>
      <c r="AY737" s="245" t="s">
        <v>143</v>
      </c>
    </row>
    <row r="738" spans="1:65" s="2" customFormat="1" ht="16.5" customHeight="1">
      <c r="A738" s="38"/>
      <c r="B738" s="39"/>
      <c r="C738" s="218" t="s">
        <v>1276</v>
      </c>
      <c r="D738" s="218" t="s">
        <v>145</v>
      </c>
      <c r="E738" s="219" t="s">
        <v>1277</v>
      </c>
      <c r="F738" s="220" t="s">
        <v>1278</v>
      </c>
      <c r="G738" s="221" t="s">
        <v>190</v>
      </c>
      <c r="H738" s="222">
        <v>0.049</v>
      </c>
      <c r="I738" s="223"/>
      <c r="J738" s="224">
        <f>ROUND(I738*H738,2)</f>
        <v>0</v>
      </c>
      <c r="K738" s="220" t="s">
        <v>149</v>
      </c>
      <c r="L738" s="44"/>
      <c r="M738" s="225" t="s">
        <v>19</v>
      </c>
      <c r="N738" s="226" t="s">
        <v>42</v>
      </c>
      <c r="O738" s="84"/>
      <c r="P738" s="227">
        <f>O738*H738</f>
        <v>0</v>
      </c>
      <c r="Q738" s="227">
        <v>0</v>
      </c>
      <c r="R738" s="227">
        <f>Q738*H738</f>
        <v>0</v>
      </c>
      <c r="S738" s="227">
        <v>0</v>
      </c>
      <c r="T738" s="228">
        <f>S738*H738</f>
        <v>0</v>
      </c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R738" s="229" t="s">
        <v>239</v>
      </c>
      <c r="AT738" s="229" t="s">
        <v>145</v>
      </c>
      <c r="AU738" s="229" t="s">
        <v>81</v>
      </c>
      <c r="AY738" s="17" t="s">
        <v>143</v>
      </c>
      <c r="BE738" s="230">
        <f>IF(N738="základní",J738,0)</f>
        <v>0</v>
      </c>
      <c r="BF738" s="230">
        <f>IF(N738="snížená",J738,0)</f>
        <v>0</v>
      </c>
      <c r="BG738" s="230">
        <f>IF(N738="zákl. přenesená",J738,0)</f>
        <v>0</v>
      </c>
      <c r="BH738" s="230">
        <f>IF(N738="sníž. přenesená",J738,0)</f>
        <v>0</v>
      </c>
      <c r="BI738" s="230">
        <f>IF(N738="nulová",J738,0)</f>
        <v>0</v>
      </c>
      <c r="BJ738" s="17" t="s">
        <v>79</v>
      </c>
      <c r="BK738" s="230">
        <f>ROUND(I738*H738,2)</f>
        <v>0</v>
      </c>
      <c r="BL738" s="17" t="s">
        <v>239</v>
      </c>
      <c r="BM738" s="229" t="s">
        <v>1279</v>
      </c>
    </row>
    <row r="739" spans="1:47" s="2" customFormat="1" ht="12">
      <c r="A739" s="38"/>
      <c r="B739" s="39"/>
      <c r="C739" s="40"/>
      <c r="D739" s="231" t="s">
        <v>152</v>
      </c>
      <c r="E739" s="40"/>
      <c r="F739" s="232" t="s">
        <v>1280</v>
      </c>
      <c r="G739" s="40"/>
      <c r="H739" s="40"/>
      <c r="I739" s="136"/>
      <c r="J739" s="40"/>
      <c r="K739" s="40"/>
      <c r="L739" s="44"/>
      <c r="M739" s="233"/>
      <c r="N739" s="234"/>
      <c r="O739" s="84"/>
      <c r="P739" s="84"/>
      <c r="Q739" s="84"/>
      <c r="R739" s="84"/>
      <c r="S739" s="84"/>
      <c r="T739" s="85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T739" s="17" t="s">
        <v>152</v>
      </c>
      <c r="AU739" s="17" t="s">
        <v>81</v>
      </c>
    </row>
    <row r="740" spans="1:63" s="12" customFormat="1" ht="22.8" customHeight="1">
      <c r="A740" s="12"/>
      <c r="B740" s="202"/>
      <c r="C740" s="203"/>
      <c r="D740" s="204" t="s">
        <v>70</v>
      </c>
      <c r="E740" s="216" t="s">
        <v>1281</v>
      </c>
      <c r="F740" s="216" t="s">
        <v>1282</v>
      </c>
      <c r="G740" s="203"/>
      <c r="H740" s="203"/>
      <c r="I740" s="206"/>
      <c r="J740" s="217">
        <f>BK740</f>
        <v>0</v>
      </c>
      <c r="K740" s="203"/>
      <c r="L740" s="208"/>
      <c r="M740" s="209"/>
      <c r="N740" s="210"/>
      <c r="O740" s="210"/>
      <c r="P740" s="211">
        <f>SUM(P741:P800)</f>
        <v>0</v>
      </c>
      <c r="Q740" s="210"/>
      <c r="R740" s="211">
        <f>SUM(R741:R800)</f>
        <v>2.42807372</v>
      </c>
      <c r="S740" s="210"/>
      <c r="T740" s="212">
        <f>SUM(T741:T800)</f>
        <v>0.155</v>
      </c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R740" s="213" t="s">
        <v>81</v>
      </c>
      <c r="AT740" s="214" t="s">
        <v>70</v>
      </c>
      <c r="AU740" s="214" t="s">
        <v>79</v>
      </c>
      <c r="AY740" s="213" t="s">
        <v>143</v>
      </c>
      <c r="BK740" s="215">
        <f>SUM(BK741:BK800)</f>
        <v>0</v>
      </c>
    </row>
    <row r="741" spans="1:65" s="2" customFormat="1" ht="16.5" customHeight="1">
      <c r="A741" s="38"/>
      <c r="B741" s="39"/>
      <c r="C741" s="218" t="s">
        <v>1283</v>
      </c>
      <c r="D741" s="218" t="s">
        <v>145</v>
      </c>
      <c r="E741" s="219" t="s">
        <v>1284</v>
      </c>
      <c r="F741" s="220" t="s">
        <v>1285</v>
      </c>
      <c r="G741" s="221" t="s">
        <v>330</v>
      </c>
      <c r="H741" s="222">
        <v>264</v>
      </c>
      <c r="I741" s="223"/>
      <c r="J741" s="224">
        <f>ROUND(I741*H741,2)</f>
        <v>0</v>
      </c>
      <c r="K741" s="220" t="s">
        <v>149</v>
      </c>
      <c r="L741" s="44"/>
      <c r="M741" s="225" t="s">
        <v>19</v>
      </c>
      <c r="N741" s="226" t="s">
        <v>42</v>
      </c>
      <c r="O741" s="84"/>
      <c r="P741" s="227">
        <f>O741*H741</f>
        <v>0</v>
      </c>
      <c r="Q741" s="227">
        <v>0</v>
      </c>
      <c r="R741" s="227">
        <f>Q741*H741</f>
        <v>0</v>
      </c>
      <c r="S741" s="227">
        <v>0</v>
      </c>
      <c r="T741" s="228">
        <f>S741*H741</f>
        <v>0</v>
      </c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R741" s="229" t="s">
        <v>239</v>
      </c>
      <c r="AT741" s="229" t="s">
        <v>145</v>
      </c>
      <c r="AU741" s="229" t="s">
        <v>81</v>
      </c>
      <c r="AY741" s="17" t="s">
        <v>143</v>
      </c>
      <c r="BE741" s="230">
        <f>IF(N741="základní",J741,0)</f>
        <v>0</v>
      </c>
      <c r="BF741" s="230">
        <f>IF(N741="snížená",J741,0)</f>
        <v>0</v>
      </c>
      <c r="BG741" s="230">
        <f>IF(N741="zákl. přenesená",J741,0)</f>
        <v>0</v>
      </c>
      <c r="BH741" s="230">
        <f>IF(N741="sníž. přenesená",J741,0)</f>
        <v>0</v>
      </c>
      <c r="BI741" s="230">
        <f>IF(N741="nulová",J741,0)</f>
        <v>0</v>
      </c>
      <c r="BJ741" s="17" t="s">
        <v>79</v>
      </c>
      <c r="BK741" s="230">
        <f>ROUND(I741*H741,2)</f>
        <v>0</v>
      </c>
      <c r="BL741" s="17" t="s">
        <v>239</v>
      </c>
      <c r="BM741" s="229" t="s">
        <v>1286</v>
      </c>
    </row>
    <row r="742" spans="1:47" s="2" customFormat="1" ht="12">
      <c r="A742" s="38"/>
      <c r="B742" s="39"/>
      <c r="C742" s="40"/>
      <c r="D742" s="231" t="s">
        <v>152</v>
      </c>
      <c r="E742" s="40"/>
      <c r="F742" s="232" t="s">
        <v>1287</v>
      </c>
      <c r="G742" s="40"/>
      <c r="H742" s="40"/>
      <c r="I742" s="136"/>
      <c r="J742" s="40"/>
      <c r="K742" s="40"/>
      <c r="L742" s="44"/>
      <c r="M742" s="233"/>
      <c r="N742" s="234"/>
      <c r="O742" s="84"/>
      <c r="P742" s="84"/>
      <c r="Q742" s="84"/>
      <c r="R742" s="84"/>
      <c r="S742" s="84"/>
      <c r="T742" s="85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T742" s="17" t="s">
        <v>152</v>
      </c>
      <c r="AU742" s="17" t="s">
        <v>81</v>
      </c>
    </row>
    <row r="743" spans="1:65" s="2" customFormat="1" ht="16.5" customHeight="1">
      <c r="A743" s="38"/>
      <c r="B743" s="39"/>
      <c r="C743" s="246" t="s">
        <v>1288</v>
      </c>
      <c r="D743" s="246" t="s">
        <v>199</v>
      </c>
      <c r="E743" s="247" t="s">
        <v>1289</v>
      </c>
      <c r="F743" s="248" t="s">
        <v>1290</v>
      </c>
      <c r="G743" s="249" t="s">
        <v>164</v>
      </c>
      <c r="H743" s="250">
        <v>0.396</v>
      </c>
      <c r="I743" s="251"/>
      <c r="J743" s="252">
        <f>ROUND(I743*H743,2)</f>
        <v>0</v>
      </c>
      <c r="K743" s="248" t="s">
        <v>19</v>
      </c>
      <c r="L743" s="253"/>
      <c r="M743" s="254" t="s">
        <v>19</v>
      </c>
      <c r="N743" s="255" t="s">
        <v>42</v>
      </c>
      <c r="O743" s="84"/>
      <c r="P743" s="227">
        <f>O743*H743</f>
        <v>0</v>
      </c>
      <c r="Q743" s="227">
        <v>0.55</v>
      </c>
      <c r="R743" s="227">
        <f>Q743*H743</f>
        <v>0.21780000000000002</v>
      </c>
      <c r="S743" s="227">
        <v>0</v>
      </c>
      <c r="T743" s="228">
        <f>S743*H743</f>
        <v>0</v>
      </c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R743" s="229" t="s">
        <v>342</v>
      </c>
      <c r="AT743" s="229" t="s">
        <v>199</v>
      </c>
      <c r="AU743" s="229" t="s">
        <v>81</v>
      </c>
      <c r="AY743" s="17" t="s">
        <v>143</v>
      </c>
      <c r="BE743" s="230">
        <f>IF(N743="základní",J743,0)</f>
        <v>0</v>
      </c>
      <c r="BF743" s="230">
        <f>IF(N743="snížená",J743,0)</f>
        <v>0</v>
      </c>
      <c r="BG743" s="230">
        <f>IF(N743="zákl. přenesená",J743,0)</f>
        <v>0</v>
      </c>
      <c r="BH743" s="230">
        <f>IF(N743="sníž. přenesená",J743,0)</f>
        <v>0</v>
      </c>
      <c r="BI743" s="230">
        <f>IF(N743="nulová",J743,0)</f>
        <v>0</v>
      </c>
      <c r="BJ743" s="17" t="s">
        <v>79</v>
      </c>
      <c r="BK743" s="230">
        <f>ROUND(I743*H743,2)</f>
        <v>0</v>
      </c>
      <c r="BL743" s="17" t="s">
        <v>239</v>
      </c>
      <c r="BM743" s="229" t="s">
        <v>1291</v>
      </c>
    </row>
    <row r="744" spans="1:47" s="2" customFormat="1" ht="12">
      <c r="A744" s="38"/>
      <c r="B744" s="39"/>
      <c r="C744" s="40"/>
      <c r="D744" s="231" t="s">
        <v>152</v>
      </c>
      <c r="E744" s="40"/>
      <c r="F744" s="232" t="s">
        <v>1290</v>
      </c>
      <c r="G744" s="40"/>
      <c r="H744" s="40"/>
      <c r="I744" s="136"/>
      <c r="J744" s="40"/>
      <c r="K744" s="40"/>
      <c r="L744" s="44"/>
      <c r="M744" s="233"/>
      <c r="N744" s="234"/>
      <c r="O744" s="84"/>
      <c r="P744" s="84"/>
      <c r="Q744" s="84"/>
      <c r="R744" s="84"/>
      <c r="S744" s="84"/>
      <c r="T744" s="85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T744" s="17" t="s">
        <v>152</v>
      </c>
      <c r="AU744" s="17" t="s">
        <v>81</v>
      </c>
    </row>
    <row r="745" spans="1:65" s="2" customFormat="1" ht="16.5" customHeight="1">
      <c r="A745" s="38"/>
      <c r="B745" s="39"/>
      <c r="C745" s="218" t="s">
        <v>1292</v>
      </c>
      <c r="D745" s="218" t="s">
        <v>145</v>
      </c>
      <c r="E745" s="219" t="s">
        <v>1293</v>
      </c>
      <c r="F745" s="220" t="s">
        <v>1294</v>
      </c>
      <c r="G745" s="221" t="s">
        <v>207</v>
      </c>
      <c r="H745" s="222">
        <v>31</v>
      </c>
      <c r="I745" s="223"/>
      <c r="J745" s="224">
        <f>ROUND(I745*H745,2)</f>
        <v>0</v>
      </c>
      <c r="K745" s="220" t="s">
        <v>149</v>
      </c>
      <c r="L745" s="44"/>
      <c r="M745" s="225" t="s">
        <v>19</v>
      </c>
      <c r="N745" s="226" t="s">
        <v>42</v>
      </c>
      <c r="O745" s="84"/>
      <c r="P745" s="227">
        <f>O745*H745</f>
        <v>0</v>
      </c>
      <c r="Q745" s="227">
        <v>0</v>
      </c>
      <c r="R745" s="227">
        <f>Q745*H745</f>
        <v>0</v>
      </c>
      <c r="S745" s="227">
        <v>0.005</v>
      </c>
      <c r="T745" s="228">
        <f>S745*H745</f>
        <v>0.155</v>
      </c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R745" s="229" t="s">
        <v>239</v>
      </c>
      <c r="AT745" s="229" t="s">
        <v>145</v>
      </c>
      <c r="AU745" s="229" t="s">
        <v>81</v>
      </c>
      <c r="AY745" s="17" t="s">
        <v>143</v>
      </c>
      <c r="BE745" s="230">
        <f>IF(N745="základní",J745,0)</f>
        <v>0</v>
      </c>
      <c r="BF745" s="230">
        <f>IF(N745="snížená",J745,0)</f>
        <v>0</v>
      </c>
      <c r="BG745" s="230">
        <f>IF(N745="zákl. přenesená",J745,0)</f>
        <v>0</v>
      </c>
      <c r="BH745" s="230">
        <f>IF(N745="sníž. přenesená",J745,0)</f>
        <v>0</v>
      </c>
      <c r="BI745" s="230">
        <f>IF(N745="nulová",J745,0)</f>
        <v>0</v>
      </c>
      <c r="BJ745" s="17" t="s">
        <v>79</v>
      </c>
      <c r="BK745" s="230">
        <f>ROUND(I745*H745,2)</f>
        <v>0</v>
      </c>
      <c r="BL745" s="17" t="s">
        <v>239</v>
      </c>
      <c r="BM745" s="229" t="s">
        <v>1295</v>
      </c>
    </row>
    <row r="746" spans="1:47" s="2" customFormat="1" ht="12">
      <c r="A746" s="38"/>
      <c r="B746" s="39"/>
      <c r="C746" s="40"/>
      <c r="D746" s="231" t="s">
        <v>152</v>
      </c>
      <c r="E746" s="40"/>
      <c r="F746" s="232" t="s">
        <v>1296</v>
      </c>
      <c r="G746" s="40"/>
      <c r="H746" s="40"/>
      <c r="I746" s="136"/>
      <c r="J746" s="40"/>
      <c r="K746" s="40"/>
      <c r="L746" s="44"/>
      <c r="M746" s="233"/>
      <c r="N746" s="234"/>
      <c r="O746" s="84"/>
      <c r="P746" s="84"/>
      <c r="Q746" s="84"/>
      <c r="R746" s="84"/>
      <c r="S746" s="84"/>
      <c r="T746" s="85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T746" s="17" t="s">
        <v>152</v>
      </c>
      <c r="AU746" s="17" t="s">
        <v>81</v>
      </c>
    </row>
    <row r="747" spans="1:51" s="13" customFormat="1" ht="12">
      <c r="A747" s="13"/>
      <c r="B747" s="235"/>
      <c r="C747" s="236"/>
      <c r="D747" s="231" t="s">
        <v>154</v>
      </c>
      <c r="E747" s="237" t="s">
        <v>19</v>
      </c>
      <c r="F747" s="238" t="s">
        <v>1297</v>
      </c>
      <c r="G747" s="236"/>
      <c r="H747" s="239">
        <v>31</v>
      </c>
      <c r="I747" s="240"/>
      <c r="J747" s="236"/>
      <c r="K747" s="236"/>
      <c r="L747" s="241"/>
      <c r="M747" s="242"/>
      <c r="N747" s="243"/>
      <c r="O747" s="243"/>
      <c r="P747" s="243"/>
      <c r="Q747" s="243"/>
      <c r="R747" s="243"/>
      <c r="S747" s="243"/>
      <c r="T747" s="244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5" t="s">
        <v>154</v>
      </c>
      <c r="AU747" s="245" t="s">
        <v>81</v>
      </c>
      <c r="AV747" s="13" t="s">
        <v>81</v>
      </c>
      <c r="AW747" s="13" t="s">
        <v>33</v>
      </c>
      <c r="AX747" s="13" t="s">
        <v>79</v>
      </c>
      <c r="AY747" s="245" t="s">
        <v>143</v>
      </c>
    </row>
    <row r="748" spans="1:65" s="2" customFormat="1" ht="16.5" customHeight="1">
      <c r="A748" s="38"/>
      <c r="B748" s="39"/>
      <c r="C748" s="218" t="s">
        <v>1298</v>
      </c>
      <c r="D748" s="218" t="s">
        <v>145</v>
      </c>
      <c r="E748" s="219" t="s">
        <v>1299</v>
      </c>
      <c r="F748" s="220" t="s">
        <v>1300</v>
      </c>
      <c r="G748" s="221" t="s">
        <v>148</v>
      </c>
      <c r="H748" s="222">
        <v>8.916</v>
      </c>
      <c r="I748" s="223"/>
      <c r="J748" s="224">
        <f>ROUND(I748*H748,2)</f>
        <v>0</v>
      </c>
      <c r="K748" s="220" t="s">
        <v>149</v>
      </c>
      <c r="L748" s="44"/>
      <c r="M748" s="225" t="s">
        <v>19</v>
      </c>
      <c r="N748" s="226" t="s">
        <v>42</v>
      </c>
      <c r="O748" s="84"/>
      <c r="P748" s="227">
        <f>O748*H748</f>
        <v>0</v>
      </c>
      <c r="Q748" s="227">
        <v>0.00027</v>
      </c>
      <c r="R748" s="227">
        <f>Q748*H748</f>
        <v>0.00240732</v>
      </c>
      <c r="S748" s="227">
        <v>0</v>
      </c>
      <c r="T748" s="228">
        <f>S748*H748</f>
        <v>0</v>
      </c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R748" s="229" t="s">
        <v>239</v>
      </c>
      <c r="AT748" s="229" t="s">
        <v>145</v>
      </c>
      <c r="AU748" s="229" t="s">
        <v>81</v>
      </c>
      <c r="AY748" s="17" t="s">
        <v>143</v>
      </c>
      <c r="BE748" s="230">
        <f>IF(N748="základní",J748,0)</f>
        <v>0</v>
      </c>
      <c r="BF748" s="230">
        <f>IF(N748="snížená",J748,0)</f>
        <v>0</v>
      </c>
      <c r="BG748" s="230">
        <f>IF(N748="zákl. přenesená",J748,0)</f>
        <v>0</v>
      </c>
      <c r="BH748" s="230">
        <f>IF(N748="sníž. přenesená",J748,0)</f>
        <v>0</v>
      </c>
      <c r="BI748" s="230">
        <f>IF(N748="nulová",J748,0)</f>
        <v>0</v>
      </c>
      <c r="BJ748" s="17" t="s">
        <v>79</v>
      </c>
      <c r="BK748" s="230">
        <f>ROUND(I748*H748,2)</f>
        <v>0</v>
      </c>
      <c r="BL748" s="17" t="s">
        <v>239</v>
      </c>
      <c r="BM748" s="229" t="s">
        <v>1301</v>
      </c>
    </row>
    <row r="749" spans="1:47" s="2" customFormat="1" ht="12">
      <c r="A749" s="38"/>
      <c r="B749" s="39"/>
      <c r="C749" s="40"/>
      <c r="D749" s="231" t="s">
        <v>152</v>
      </c>
      <c r="E749" s="40"/>
      <c r="F749" s="232" t="s">
        <v>1302</v>
      </c>
      <c r="G749" s="40"/>
      <c r="H749" s="40"/>
      <c r="I749" s="136"/>
      <c r="J749" s="40"/>
      <c r="K749" s="40"/>
      <c r="L749" s="44"/>
      <c r="M749" s="233"/>
      <c r="N749" s="234"/>
      <c r="O749" s="84"/>
      <c r="P749" s="84"/>
      <c r="Q749" s="84"/>
      <c r="R749" s="84"/>
      <c r="S749" s="84"/>
      <c r="T749" s="85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T749" s="17" t="s">
        <v>152</v>
      </c>
      <c r="AU749" s="17" t="s">
        <v>81</v>
      </c>
    </row>
    <row r="750" spans="1:51" s="13" customFormat="1" ht="12">
      <c r="A750" s="13"/>
      <c r="B750" s="235"/>
      <c r="C750" s="236"/>
      <c r="D750" s="231" t="s">
        <v>154</v>
      </c>
      <c r="E750" s="237" t="s">
        <v>19</v>
      </c>
      <c r="F750" s="238" t="s">
        <v>1303</v>
      </c>
      <c r="G750" s="236"/>
      <c r="H750" s="239">
        <v>3.06</v>
      </c>
      <c r="I750" s="240"/>
      <c r="J750" s="236"/>
      <c r="K750" s="236"/>
      <c r="L750" s="241"/>
      <c r="M750" s="242"/>
      <c r="N750" s="243"/>
      <c r="O750" s="243"/>
      <c r="P750" s="243"/>
      <c r="Q750" s="243"/>
      <c r="R750" s="243"/>
      <c r="S750" s="243"/>
      <c r="T750" s="244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5" t="s">
        <v>154</v>
      </c>
      <c r="AU750" s="245" t="s">
        <v>81</v>
      </c>
      <c r="AV750" s="13" t="s">
        <v>81</v>
      </c>
      <c r="AW750" s="13" t="s">
        <v>33</v>
      </c>
      <c r="AX750" s="13" t="s">
        <v>71</v>
      </c>
      <c r="AY750" s="245" t="s">
        <v>143</v>
      </c>
    </row>
    <row r="751" spans="1:51" s="13" customFormat="1" ht="12">
      <c r="A751" s="13"/>
      <c r="B751" s="235"/>
      <c r="C751" s="236"/>
      <c r="D751" s="231" t="s">
        <v>154</v>
      </c>
      <c r="E751" s="237" t="s">
        <v>19</v>
      </c>
      <c r="F751" s="238" t="s">
        <v>1304</v>
      </c>
      <c r="G751" s="236"/>
      <c r="H751" s="239">
        <v>3.24</v>
      </c>
      <c r="I751" s="240"/>
      <c r="J751" s="236"/>
      <c r="K751" s="236"/>
      <c r="L751" s="241"/>
      <c r="M751" s="242"/>
      <c r="N751" s="243"/>
      <c r="O751" s="243"/>
      <c r="P751" s="243"/>
      <c r="Q751" s="243"/>
      <c r="R751" s="243"/>
      <c r="S751" s="243"/>
      <c r="T751" s="244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5" t="s">
        <v>154</v>
      </c>
      <c r="AU751" s="245" t="s">
        <v>81</v>
      </c>
      <c r="AV751" s="13" t="s">
        <v>81</v>
      </c>
      <c r="AW751" s="13" t="s">
        <v>33</v>
      </c>
      <c r="AX751" s="13" t="s">
        <v>71</v>
      </c>
      <c r="AY751" s="245" t="s">
        <v>143</v>
      </c>
    </row>
    <row r="752" spans="1:51" s="13" customFormat="1" ht="12">
      <c r="A752" s="13"/>
      <c r="B752" s="235"/>
      <c r="C752" s="236"/>
      <c r="D752" s="231" t="s">
        <v>154</v>
      </c>
      <c r="E752" s="237" t="s">
        <v>19</v>
      </c>
      <c r="F752" s="238" t="s">
        <v>1305</v>
      </c>
      <c r="G752" s="236"/>
      <c r="H752" s="239">
        <v>0.36</v>
      </c>
      <c r="I752" s="240"/>
      <c r="J752" s="236"/>
      <c r="K752" s="236"/>
      <c r="L752" s="241"/>
      <c r="M752" s="242"/>
      <c r="N752" s="243"/>
      <c r="O752" s="243"/>
      <c r="P752" s="243"/>
      <c r="Q752" s="243"/>
      <c r="R752" s="243"/>
      <c r="S752" s="243"/>
      <c r="T752" s="244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5" t="s">
        <v>154</v>
      </c>
      <c r="AU752" s="245" t="s">
        <v>81</v>
      </c>
      <c r="AV752" s="13" t="s">
        <v>81</v>
      </c>
      <c r="AW752" s="13" t="s">
        <v>33</v>
      </c>
      <c r="AX752" s="13" t="s">
        <v>71</v>
      </c>
      <c r="AY752" s="245" t="s">
        <v>143</v>
      </c>
    </row>
    <row r="753" spans="1:51" s="13" customFormat="1" ht="12">
      <c r="A753" s="13"/>
      <c r="B753" s="235"/>
      <c r="C753" s="236"/>
      <c r="D753" s="231" t="s">
        <v>154</v>
      </c>
      <c r="E753" s="237" t="s">
        <v>19</v>
      </c>
      <c r="F753" s="238" t="s">
        <v>1306</v>
      </c>
      <c r="G753" s="236"/>
      <c r="H753" s="239">
        <v>1.88</v>
      </c>
      <c r="I753" s="240"/>
      <c r="J753" s="236"/>
      <c r="K753" s="236"/>
      <c r="L753" s="241"/>
      <c r="M753" s="242"/>
      <c r="N753" s="243"/>
      <c r="O753" s="243"/>
      <c r="P753" s="243"/>
      <c r="Q753" s="243"/>
      <c r="R753" s="243"/>
      <c r="S753" s="243"/>
      <c r="T753" s="244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5" t="s">
        <v>154</v>
      </c>
      <c r="AU753" s="245" t="s">
        <v>81</v>
      </c>
      <c r="AV753" s="13" t="s">
        <v>81</v>
      </c>
      <c r="AW753" s="13" t="s">
        <v>33</v>
      </c>
      <c r="AX753" s="13" t="s">
        <v>71</v>
      </c>
      <c r="AY753" s="245" t="s">
        <v>143</v>
      </c>
    </row>
    <row r="754" spans="1:51" s="13" customFormat="1" ht="12">
      <c r="A754" s="13"/>
      <c r="B754" s="235"/>
      <c r="C754" s="236"/>
      <c r="D754" s="231" t="s">
        <v>154</v>
      </c>
      <c r="E754" s="237" t="s">
        <v>19</v>
      </c>
      <c r="F754" s="238" t="s">
        <v>1307</v>
      </c>
      <c r="G754" s="236"/>
      <c r="H754" s="239">
        <v>0.376</v>
      </c>
      <c r="I754" s="240"/>
      <c r="J754" s="236"/>
      <c r="K754" s="236"/>
      <c r="L754" s="241"/>
      <c r="M754" s="242"/>
      <c r="N754" s="243"/>
      <c r="O754" s="243"/>
      <c r="P754" s="243"/>
      <c r="Q754" s="243"/>
      <c r="R754" s="243"/>
      <c r="S754" s="243"/>
      <c r="T754" s="244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5" t="s">
        <v>154</v>
      </c>
      <c r="AU754" s="245" t="s">
        <v>81</v>
      </c>
      <c r="AV754" s="13" t="s">
        <v>81</v>
      </c>
      <c r="AW754" s="13" t="s">
        <v>33</v>
      </c>
      <c r="AX754" s="13" t="s">
        <v>71</v>
      </c>
      <c r="AY754" s="245" t="s">
        <v>143</v>
      </c>
    </row>
    <row r="755" spans="1:51" s="14" customFormat="1" ht="12">
      <c r="A755" s="14"/>
      <c r="B755" s="256"/>
      <c r="C755" s="257"/>
      <c r="D755" s="231" t="s">
        <v>154</v>
      </c>
      <c r="E755" s="258" t="s">
        <v>19</v>
      </c>
      <c r="F755" s="259" t="s">
        <v>227</v>
      </c>
      <c r="G755" s="257"/>
      <c r="H755" s="260">
        <v>8.916</v>
      </c>
      <c r="I755" s="261"/>
      <c r="J755" s="257"/>
      <c r="K755" s="257"/>
      <c r="L755" s="262"/>
      <c r="M755" s="263"/>
      <c r="N755" s="264"/>
      <c r="O755" s="264"/>
      <c r="P755" s="264"/>
      <c r="Q755" s="264"/>
      <c r="R755" s="264"/>
      <c r="S755" s="264"/>
      <c r="T755" s="265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66" t="s">
        <v>154</v>
      </c>
      <c r="AU755" s="266" t="s">
        <v>81</v>
      </c>
      <c r="AV755" s="14" t="s">
        <v>150</v>
      </c>
      <c r="AW755" s="14" t="s">
        <v>33</v>
      </c>
      <c r="AX755" s="14" t="s">
        <v>79</v>
      </c>
      <c r="AY755" s="266" t="s">
        <v>143</v>
      </c>
    </row>
    <row r="756" spans="1:65" s="2" customFormat="1" ht="16.5" customHeight="1">
      <c r="A756" s="38"/>
      <c r="B756" s="39"/>
      <c r="C756" s="218" t="s">
        <v>1308</v>
      </c>
      <c r="D756" s="218" t="s">
        <v>145</v>
      </c>
      <c r="E756" s="219" t="s">
        <v>1309</v>
      </c>
      <c r="F756" s="220" t="s">
        <v>1310</v>
      </c>
      <c r="G756" s="221" t="s">
        <v>148</v>
      </c>
      <c r="H756" s="222">
        <v>70.14</v>
      </c>
      <c r="I756" s="223"/>
      <c r="J756" s="224">
        <f>ROUND(I756*H756,2)</f>
        <v>0</v>
      </c>
      <c r="K756" s="220" t="s">
        <v>149</v>
      </c>
      <c r="L756" s="44"/>
      <c r="M756" s="225" t="s">
        <v>19</v>
      </c>
      <c r="N756" s="226" t="s">
        <v>42</v>
      </c>
      <c r="O756" s="84"/>
      <c r="P756" s="227">
        <f>O756*H756</f>
        <v>0</v>
      </c>
      <c r="Q756" s="227">
        <v>0.00026</v>
      </c>
      <c r="R756" s="227">
        <f>Q756*H756</f>
        <v>0.0182364</v>
      </c>
      <c r="S756" s="227">
        <v>0</v>
      </c>
      <c r="T756" s="228">
        <f>S756*H756</f>
        <v>0</v>
      </c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R756" s="229" t="s">
        <v>239</v>
      </c>
      <c r="AT756" s="229" t="s">
        <v>145</v>
      </c>
      <c r="AU756" s="229" t="s">
        <v>81</v>
      </c>
      <c r="AY756" s="17" t="s">
        <v>143</v>
      </c>
      <c r="BE756" s="230">
        <f>IF(N756="základní",J756,0)</f>
        <v>0</v>
      </c>
      <c r="BF756" s="230">
        <f>IF(N756="snížená",J756,0)</f>
        <v>0</v>
      </c>
      <c r="BG756" s="230">
        <f>IF(N756="zákl. přenesená",J756,0)</f>
        <v>0</v>
      </c>
      <c r="BH756" s="230">
        <f>IF(N756="sníž. přenesená",J756,0)</f>
        <v>0</v>
      </c>
      <c r="BI756" s="230">
        <f>IF(N756="nulová",J756,0)</f>
        <v>0</v>
      </c>
      <c r="BJ756" s="17" t="s">
        <v>79</v>
      </c>
      <c r="BK756" s="230">
        <f>ROUND(I756*H756,2)</f>
        <v>0</v>
      </c>
      <c r="BL756" s="17" t="s">
        <v>239</v>
      </c>
      <c r="BM756" s="229" t="s">
        <v>1311</v>
      </c>
    </row>
    <row r="757" spans="1:47" s="2" customFormat="1" ht="12">
      <c r="A757" s="38"/>
      <c r="B757" s="39"/>
      <c r="C757" s="40"/>
      <c r="D757" s="231" t="s">
        <v>152</v>
      </c>
      <c r="E757" s="40"/>
      <c r="F757" s="232" t="s">
        <v>1312</v>
      </c>
      <c r="G757" s="40"/>
      <c r="H757" s="40"/>
      <c r="I757" s="136"/>
      <c r="J757" s="40"/>
      <c r="K757" s="40"/>
      <c r="L757" s="44"/>
      <c r="M757" s="233"/>
      <c r="N757" s="234"/>
      <c r="O757" s="84"/>
      <c r="P757" s="84"/>
      <c r="Q757" s="84"/>
      <c r="R757" s="84"/>
      <c r="S757" s="84"/>
      <c r="T757" s="85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T757" s="17" t="s">
        <v>152</v>
      </c>
      <c r="AU757" s="17" t="s">
        <v>81</v>
      </c>
    </row>
    <row r="758" spans="1:51" s="13" customFormat="1" ht="12">
      <c r="A758" s="13"/>
      <c r="B758" s="235"/>
      <c r="C758" s="236"/>
      <c r="D758" s="231" t="s">
        <v>154</v>
      </c>
      <c r="E758" s="237" t="s">
        <v>19</v>
      </c>
      <c r="F758" s="238" t="s">
        <v>1313</v>
      </c>
      <c r="G758" s="236"/>
      <c r="H758" s="239">
        <v>51.84</v>
      </c>
      <c r="I758" s="240"/>
      <c r="J758" s="236"/>
      <c r="K758" s="236"/>
      <c r="L758" s="241"/>
      <c r="M758" s="242"/>
      <c r="N758" s="243"/>
      <c r="O758" s="243"/>
      <c r="P758" s="243"/>
      <c r="Q758" s="243"/>
      <c r="R758" s="243"/>
      <c r="S758" s="243"/>
      <c r="T758" s="244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5" t="s">
        <v>154</v>
      </c>
      <c r="AU758" s="245" t="s">
        <v>81</v>
      </c>
      <c r="AV758" s="13" t="s">
        <v>81</v>
      </c>
      <c r="AW758" s="13" t="s">
        <v>33</v>
      </c>
      <c r="AX758" s="13" t="s">
        <v>71</v>
      </c>
      <c r="AY758" s="245" t="s">
        <v>143</v>
      </c>
    </row>
    <row r="759" spans="1:51" s="13" customFormat="1" ht="12">
      <c r="A759" s="13"/>
      <c r="B759" s="235"/>
      <c r="C759" s="236"/>
      <c r="D759" s="231" t="s">
        <v>154</v>
      </c>
      <c r="E759" s="237" t="s">
        <v>19</v>
      </c>
      <c r="F759" s="238" t="s">
        <v>1314</v>
      </c>
      <c r="G759" s="236"/>
      <c r="H759" s="239">
        <v>1.8</v>
      </c>
      <c r="I759" s="240"/>
      <c r="J759" s="236"/>
      <c r="K759" s="236"/>
      <c r="L759" s="241"/>
      <c r="M759" s="242"/>
      <c r="N759" s="243"/>
      <c r="O759" s="243"/>
      <c r="P759" s="243"/>
      <c r="Q759" s="243"/>
      <c r="R759" s="243"/>
      <c r="S759" s="243"/>
      <c r="T759" s="244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5" t="s">
        <v>154</v>
      </c>
      <c r="AU759" s="245" t="s">
        <v>81</v>
      </c>
      <c r="AV759" s="13" t="s">
        <v>81</v>
      </c>
      <c r="AW759" s="13" t="s">
        <v>33</v>
      </c>
      <c r="AX759" s="13" t="s">
        <v>71</v>
      </c>
      <c r="AY759" s="245" t="s">
        <v>143</v>
      </c>
    </row>
    <row r="760" spans="1:51" s="13" customFormat="1" ht="12">
      <c r="A760" s="13"/>
      <c r="B760" s="235"/>
      <c r="C760" s="236"/>
      <c r="D760" s="231" t="s">
        <v>154</v>
      </c>
      <c r="E760" s="237" t="s">
        <v>19</v>
      </c>
      <c r="F760" s="238" t="s">
        <v>1315</v>
      </c>
      <c r="G760" s="236"/>
      <c r="H760" s="239">
        <v>4.5</v>
      </c>
      <c r="I760" s="240"/>
      <c r="J760" s="236"/>
      <c r="K760" s="236"/>
      <c r="L760" s="241"/>
      <c r="M760" s="242"/>
      <c r="N760" s="243"/>
      <c r="O760" s="243"/>
      <c r="P760" s="243"/>
      <c r="Q760" s="243"/>
      <c r="R760" s="243"/>
      <c r="S760" s="243"/>
      <c r="T760" s="244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5" t="s">
        <v>154</v>
      </c>
      <c r="AU760" s="245" t="s">
        <v>81</v>
      </c>
      <c r="AV760" s="13" t="s">
        <v>81</v>
      </c>
      <c r="AW760" s="13" t="s">
        <v>33</v>
      </c>
      <c r="AX760" s="13" t="s">
        <v>71</v>
      </c>
      <c r="AY760" s="245" t="s">
        <v>143</v>
      </c>
    </row>
    <row r="761" spans="1:51" s="13" customFormat="1" ht="12">
      <c r="A761" s="13"/>
      <c r="B761" s="235"/>
      <c r="C761" s="236"/>
      <c r="D761" s="231" t="s">
        <v>154</v>
      </c>
      <c r="E761" s="237" t="s">
        <v>19</v>
      </c>
      <c r="F761" s="238" t="s">
        <v>1316</v>
      </c>
      <c r="G761" s="236"/>
      <c r="H761" s="239">
        <v>12</v>
      </c>
      <c r="I761" s="240"/>
      <c r="J761" s="236"/>
      <c r="K761" s="236"/>
      <c r="L761" s="241"/>
      <c r="M761" s="242"/>
      <c r="N761" s="243"/>
      <c r="O761" s="243"/>
      <c r="P761" s="243"/>
      <c r="Q761" s="243"/>
      <c r="R761" s="243"/>
      <c r="S761" s="243"/>
      <c r="T761" s="244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5" t="s">
        <v>154</v>
      </c>
      <c r="AU761" s="245" t="s">
        <v>81</v>
      </c>
      <c r="AV761" s="13" t="s">
        <v>81</v>
      </c>
      <c r="AW761" s="13" t="s">
        <v>33</v>
      </c>
      <c r="AX761" s="13" t="s">
        <v>71</v>
      </c>
      <c r="AY761" s="245" t="s">
        <v>143</v>
      </c>
    </row>
    <row r="762" spans="1:51" s="14" customFormat="1" ht="12">
      <c r="A762" s="14"/>
      <c r="B762" s="256"/>
      <c r="C762" s="257"/>
      <c r="D762" s="231" t="s">
        <v>154</v>
      </c>
      <c r="E762" s="258" t="s">
        <v>19</v>
      </c>
      <c r="F762" s="259" t="s">
        <v>227</v>
      </c>
      <c r="G762" s="257"/>
      <c r="H762" s="260">
        <v>70.14</v>
      </c>
      <c r="I762" s="261"/>
      <c r="J762" s="257"/>
      <c r="K762" s="257"/>
      <c r="L762" s="262"/>
      <c r="M762" s="263"/>
      <c r="N762" s="264"/>
      <c r="O762" s="264"/>
      <c r="P762" s="264"/>
      <c r="Q762" s="264"/>
      <c r="R762" s="264"/>
      <c r="S762" s="264"/>
      <c r="T762" s="265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66" t="s">
        <v>154</v>
      </c>
      <c r="AU762" s="266" t="s">
        <v>81</v>
      </c>
      <c r="AV762" s="14" t="s">
        <v>150</v>
      </c>
      <c r="AW762" s="14" t="s">
        <v>33</v>
      </c>
      <c r="AX762" s="14" t="s">
        <v>79</v>
      </c>
      <c r="AY762" s="266" t="s">
        <v>143</v>
      </c>
    </row>
    <row r="763" spans="1:65" s="2" customFormat="1" ht="16.5" customHeight="1">
      <c r="A763" s="38"/>
      <c r="B763" s="39"/>
      <c r="C763" s="246" t="s">
        <v>1317</v>
      </c>
      <c r="D763" s="246" t="s">
        <v>199</v>
      </c>
      <c r="E763" s="247" t="s">
        <v>1318</v>
      </c>
      <c r="F763" s="248" t="s">
        <v>1319</v>
      </c>
      <c r="G763" s="249" t="s">
        <v>207</v>
      </c>
      <c r="H763" s="250">
        <v>12</v>
      </c>
      <c r="I763" s="251"/>
      <c r="J763" s="252">
        <f>ROUND(I763*H763,2)</f>
        <v>0</v>
      </c>
      <c r="K763" s="248" t="s">
        <v>19</v>
      </c>
      <c r="L763" s="253"/>
      <c r="M763" s="254" t="s">
        <v>19</v>
      </c>
      <c r="N763" s="255" t="s">
        <v>42</v>
      </c>
      <c r="O763" s="84"/>
      <c r="P763" s="227">
        <f>O763*H763</f>
        <v>0</v>
      </c>
      <c r="Q763" s="227">
        <v>0.044</v>
      </c>
      <c r="R763" s="227">
        <f>Q763*H763</f>
        <v>0.528</v>
      </c>
      <c r="S763" s="227">
        <v>0</v>
      </c>
      <c r="T763" s="228">
        <f>S763*H763</f>
        <v>0</v>
      </c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R763" s="229" t="s">
        <v>342</v>
      </c>
      <c r="AT763" s="229" t="s">
        <v>199</v>
      </c>
      <c r="AU763" s="229" t="s">
        <v>81</v>
      </c>
      <c r="AY763" s="17" t="s">
        <v>143</v>
      </c>
      <c r="BE763" s="230">
        <f>IF(N763="základní",J763,0)</f>
        <v>0</v>
      </c>
      <c r="BF763" s="230">
        <f>IF(N763="snížená",J763,0)</f>
        <v>0</v>
      </c>
      <c r="BG763" s="230">
        <f>IF(N763="zákl. přenesená",J763,0)</f>
        <v>0</v>
      </c>
      <c r="BH763" s="230">
        <f>IF(N763="sníž. přenesená",J763,0)</f>
        <v>0</v>
      </c>
      <c r="BI763" s="230">
        <f>IF(N763="nulová",J763,0)</f>
        <v>0</v>
      </c>
      <c r="BJ763" s="17" t="s">
        <v>79</v>
      </c>
      <c r="BK763" s="230">
        <f>ROUND(I763*H763,2)</f>
        <v>0</v>
      </c>
      <c r="BL763" s="17" t="s">
        <v>239</v>
      </c>
      <c r="BM763" s="229" t="s">
        <v>1320</v>
      </c>
    </row>
    <row r="764" spans="1:47" s="2" customFormat="1" ht="12">
      <c r="A764" s="38"/>
      <c r="B764" s="39"/>
      <c r="C764" s="40"/>
      <c r="D764" s="231" t="s">
        <v>152</v>
      </c>
      <c r="E764" s="40"/>
      <c r="F764" s="232" t="s">
        <v>1319</v>
      </c>
      <c r="G764" s="40"/>
      <c r="H764" s="40"/>
      <c r="I764" s="136"/>
      <c r="J764" s="40"/>
      <c r="K764" s="40"/>
      <c r="L764" s="44"/>
      <c r="M764" s="233"/>
      <c r="N764" s="234"/>
      <c r="O764" s="84"/>
      <c r="P764" s="84"/>
      <c r="Q764" s="84"/>
      <c r="R764" s="84"/>
      <c r="S764" s="84"/>
      <c r="T764" s="85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T764" s="17" t="s">
        <v>152</v>
      </c>
      <c r="AU764" s="17" t="s">
        <v>81</v>
      </c>
    </row>
    <row r="765" spans="1:65" s="2" customFormat="1" ht="16.5" customHeight="1">
      <c r="A765" s="38"/>
      <c r="B765" s="39"/>
      <c r="C765" s="246" t="s">
        <v>1321</v>
      </c>
      <c r="D765" s="246" t="s">
        <v>199</v>
      </c>
      <c r="E765" s="247" t="s">
        <v>1322</v>
      </c>
      <c r="F765" s="248" t="s">
        <v>1323</v>
      </c>
      <c r="G765" s="249" t="s">
        <v>207</v>
      </c>
      <c r="H765" s="250">
        <v>12</v>
      </c>
      <c r="I765" s="251"/>
      <c r="J765" s="252">
        <f>ROUND(I765*H765,2)</f>
        <v>0</v>
      </c>
      <c r="K765" s="248" t="s">
        <v>19</v>
      </c>
      <c r="L765" s="253"/>
      <c r="M765" s="254" t="s">
        <v>19</v>
      </c>
      <c r="N765" s="255" t="s">
        <v>42</v>
      </c>
      <c r="O765" s="84"/>
      <c r="P765" s="227">
        <f>O765*H765</f>
        <v>0</v>
      </c>
      <c r="Q765" s="227">
        <v>0.044</v>
      </c>
      <c r="R765" s="227">
        <f>Q765*H765</f>
        <v>0.528</v>
      </c>
      <c r="S765" s="227">
        <v>0</v>
      </c>
      <c r="T765" s="228">
        <f>S765*H765</f>
        <v>0</v>
      </c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R765" s="229" t="s">
        <v>342</v>
      </c>
      <c r="AT765" s="229" t="s">
        <v>199</v>
      </c>
      <c r="AU765" s="229" t="s">
        <v>81</v>
      </c>
      <c r="AY765" s="17" t="s">
        <v>143</v>
      </c>
      <c r="BE765" s="230">
        <f>IF(N765="základní",J765,0)</f>
        <v>0</v>
      </c>
      <c r="BF765" s="230">
        <f>IF(N765="snížená",J765,0)</f>
        <v>0</v>
      </c>
      <c r="BG765" s="230">
        <f>IF(N765="zákl. přenesená",J765,0)</f>
        <v>0</v>
      </c>
      <c r="BH765" s="230">
        <f>IF(N765="sníž. přenesená",J765,0)</f>
        <v>0</v>
      </c>
      <c r="BI765" s="230">
        <f>IF(N765="nulová",J765,0)</f>
        <v>0</v>
      </c>
      <c r="BJ765" s="17" t="s">
        <v>79</v>
      </c>
      <c r="BK765" s="230">
        <f>ROUND(I765*H765,2)</f>
        <v>0</v>
      </c>
      <c r="BL765" s="17" t="s">
        <v>239</v>
      </c>
      <c r="BM765" s="229" t="s">
        <v>1324</v>
      </c>
    </row>
    <row r="766" spans="1:47" s="2" customFormat="1" ht="12">
      <c r="A766" s="38"/>
      <c r="B766" s="39"/>
      <c r="C766" s="40"/>
      <c r="D766" s="231" t="s">
        <v>152</v>
      </c>
      <c r="E766" s="40"/>
      <c r="F766" s="232" t="s">
        <v>1323</v>
      </c>
      <c r="G766" s="40"/>
      <c r="H766" s="40"/>
      <c r="I766" s="136"/>
      <c r="J766" s="40"/>
      <c r="K766" s="40"/>
      <c r="L766" s="44"/>
      <c r="M766" s="233"/>
      <c r="N766" s="234"/>
      <c r="O766" s="84"/>
      <c r="P766" s="84"/>
      <c r="Q766" s="84"/>
      <c r="R766" s="84"/>
      <c r="S766" s="84"/>
      <c r="T766" s="85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T766" s="17" t="s">
        <v>152</v>
      </c>
      <c r="AU766" s="17" t="s">
        <v>81</v>
      </c>
    </row>
    <row r="767" spans="1:65" s="2" customFormat="1" ht="16.5" customHeight="1">
      <c r="A767" s="38"/>
      <c r="B767" s="39"/>
      <c r="C767" s="246" t="s">
        <v>1325</v>
      </c>
      <c r="D767" s="246" t="s">
        <v>199</v>
      </c>
      <c r="E767" s="247" t="s">
        <v>1326</v>
      </c>
      <c r="F767" s="248" t="s">
        <v>1327</v>
      </c>
      <c r="G767" s="249" t="s">
        <v>207</v>
      </c>
      <c r="H767" s="250">
        <v>1</v>
      </c>
      <c r="I767" s="251"/>
      <c r="J767" s="252">
        <f>ROUND(I767*H767,2)</f>
        <v>0</v>
      </c>
      <c r="K767" s="248" t="s">
        <v>19</v>
      </c>
      <c r="L767" s="253"/>
      <c r="M767" s="254" t="s">
        <v>19</v>
      </c>
      <c r="N767" s="255" t="s">
        <v>42</v>
      </c>
      <c r="O767" s="84"/>
      <c r="P767" s="227">
        <f>O767*H767</f>
        <v>0</v>
      </c>
      <c r="Q767" s="227">
        <v>0.03</v>
      </c>
      <c r="R767" s="227">
        <f>Q767*H767</f>
        <v>0.03</v>
      </c>
      <c r="S767" s="227">
        <v>0</v>
      </c>
      <c r="T767" s="228">
        <f>S767*H767</f>
        <v>0</v>
      </c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R767" s="229" t="s">
        <v>342</v>
      </c>
      <c r="AT767" s="229" t="s">
        <v>199</v>
      </c>
      <c r="AU767" s="229" t="s">
        <v>81</v>
      </c>
      <c r="AY767" s="17" t="s">
        <v>143</v>
      </c>
      <c r="BE767" s="230">
        <f>IF(N767="základní",J767,0)</f>
        <v>0</v>
      </c>
      <c r="BF767" s="230">
        <f>IF(N767="snížená",J767,0)</f>
        <v>0</v>
      </c>
      <c r="BG767" s="230">
        <f>IF(N767="zákl. přenesená",J767,0)</f>
        <v>0</v>
      </c>
      <c r="BH767" s="230">
        <f>IF(N767="sníž. přenesená",J767,0)</f>
        <v>0</v>
      </c>
      <c r="BI767" s="230">
        <f>IF(N767="nulová",J767,0)</f>
        <v>0</v>
      </c>
      <c r="BJ767" s="17" t="s">
        <v>79</v>
      </c>
      <c r="BK767" s="230">
        <f>ROUND(I767*H767,2)</f>
        <v>0</v>
      </c>
      <c r="BL767" s="17" t="s">
        <v>239</v>
      </c>
      <c r="BM767" s="229" t="s">
        <v>1328</v>
      </c>
    </row>
    <row r="768" spans="1:47" s="2" customFormat="1" ht="12">
      <c r="A768" s="38"/>
      <c r="B768" s="39"/>
      <c r="C768" s="40"/>
      <c r="D768" s="231" t="s">
        <v>152</v>
      </c>
      <c r="E768" s="40"/>
      <c r="F768" s="232" t="s">
        <v>1327</v>
      </c>
      <c r="G768" s="40"/>
      <c r="H768" s="40"/>
      <c r="I768" s="136"/>
      <c r="J768" s="40"/>
      <c r="K768" s="40"/>
      <c r="L768" s="44"/>
      <c r="M768" s="233"/>
      <c r="N768" s="234"/>
      <c r="O768" s="84"/>
      <c r="P768" s="84"/>
      <c r="Q768" s="84"/>
      <c r="R768" s="84"/>
      <c r="S768" s="84"/>
      <c r="T768" s="85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T768" s="17" t="s">
        <v>152</v>
      </c>
      <c r="AU768" s="17" t="s">
        <v>81</v>
      </c>
    </row>
    <row r="769" spans="1:65" s="2" customFormat="1" ht="16.5" customHeight="1">
      <c r="A769" s="38"/>
      <c r="B769" s="39"/>
      <c r="C769" s="246" t="s">
        <v>1329</v>
      </c>
      <c r="D769" s="246" t="s">
        <v>199</v>
      </c>
      <c r="E769" s="247" t="s">
        <v>1330</v>
      </c>
      <c r="F769" s="248" t="s">
        <v>1331</v>
      </c>
      <c r="G769" s="249" t="s">
        <v>207</v>
      </c>
      <c r="H769" s="250">
        <v>2</v>
      </c>
      <c r="I769" s="251"/>
      <c r="J769" s="252">
        <f>ROUND(I769*H769,2)</f>
        <v>0</v>
      </c>
      <c r="K769" s="248" t="s">
        <v>19</v>
      </c>
      <c r="L769" s="253"/>
      <c r="M769" s="254" t="s">
        <v>19</v>
      </c>
      <c r="N769" s="255" t="s">
        <v>42</v>
      </c>
      <c r="O769" s="84"/>
      <c r="P769" s="227">
        <f>O769*H769</f>
        <v>0</v>
      </c>
      <c r="Q769" s="227">
        <v>0.04</v>
      </c>
      <c r="R769" s="227">
        <f>Q769*H769</f>
        <v>0.08</v>
      </c>
      <c r="S769" s="227">
        <v>0</v>
      </c>
      <c r="T769" s="228">
        <f>S769*H769</f>
        <v>0</v>
      </c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R769" s="229" t="s">
        <v>342</v>
      </c>
      <c r="AT769" s="229" t="s">
        <v>199</v>
      </c>
      <c r="AU769" s="229" t="s">
        <v>81</v>
      </c>
      <c r="AY769" s="17" t="s">
        <v>143</v>
      </c>
      <c r="BE769" s="230">
        <f>IF(N769="základní",J769,0)</f>
        <v>0</v>
      </c>
      <c r="BF769" s="230">
        <f>IF(N769="snížená",J769,0)</f>
        <v>0</v>
      </c>
      <c r="BG769" s="230">
        <f>IF(N769="zákl. přenesená",J769,0)</f>
        <v>0</v>
      </c>
      <c r="BH769" s="230">
        <f>IF(N769="sníž. přenesená",J769,0)</f>
        <v>0</v>
      </c>
      <c r="BI769" s="230">
        <f>IF(N769="nulová",J769,0)</f>
        <v>0</v>
      </c>
      <c r="BJ769" s="17" t="s">
        <v>79</v>
      </c>
      <c r="BK769" s="230">
        <f>ROUND(I769*H769,2)</f>
        <v>0</v>
      </c>
      <c r="BL769" s="17" t="s">
        <v>239</v>
      </c>
      <c r="BM769" s="229" t="s">
        <v>1332</v>
      </c>
    </row>
    <row r="770" spans="1:47" s="2" customFormat="1" ht="12">
      <c r="A770" s="38"/>
      <c r="B770" s="39"/>
      <c r="C770" s="40"/>
      <c r="D770" s="231" t="s">
        <v>152</v>
      </c>
      <c r="E770" s="40"/>
      <c r="F770" s="232" t="s">
        <v>1331</v>
      </c>
      <c r="G770" s="40"/>
      <c r="H770" s="40"/>
      <c r="I770" s="136"/>
      <c r="J770" s="40"/>
      <c r="K770" s="40"/>
      <c r="L770" s="44"/>
      <c r="M770" s="233"/>
      <c r="N770" s="234"/>
      <c r="O770" s="84"/>
      <c r="P770" s="84"/>
      <c r="Q770" s="84"/>
      <c r="R770" s="84"/>
      <c r="S770" s="84"/>
      <c r="T770" s="85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T770" s="17" t="s">
        <v>152</v>
      </c>
      <c r="AU770" s="17" t="s">
        <v>81</v>
      </c>
    </row>
    <row r="771" spans="1:65" s="2" customFormat="1" ht="16.5" customHeight="1">
      <c r="A771" s="38"/>
      <c r="B771" s="39"/>
      <c r="C771" s="246" t="s">
        <v>1333</v>
      </c>
      <c r="D771" s="246" t="s">
        <v>199</v>
      </c>
      <c r="E771" s="247" t="s">
        <v>1334</v>
      </c>
      <c r="F771" s="248" t="s">
        <v>1335</v>
      </c>
      <c r="G771" s="249" t="s">
        <v>207</v>
      </c>
      <c r="H771" s="250">
        <v>2</v>
      </c>
      <c r="I771" s="251"/>
      <c r="J771" s="252">
        <f>ROUND(I771*H771,2)</f>
        <v>0</v>
      </c>
      <c r="K771" s="248" t="s">
        <v>19</v>
      </c>
      <c r="L771" s="253"/>
      <c r="M771" s="254" t="s">
        <v>19</v>
      </c>
      <c r="N771" s="255" t="s">
        <v>42</v>
      </c>
      <c r="O771" s="84"/>
      <c r="P771" s="227">
        <f>O771*H771</f>
        <v>0</v>
      </c>
      <c r="Q771" s="227">
        <v>0.04</v>
      </c>
      <c r="R771" s="227">
        <f>Q771*H771</f>
        <v>0.08</v>
      </c>
      <c r="S771" s="227">
        <v>0</v>
      </c>
      <c r="T771" s="228">
        <f>S771*H771</f>
        <v>0</v>
      </c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R771" s="229" t="s">
        <v>342</v>
      </c>
      <c r="AT771" s="229" t="s">
        <v>199</v>
      </c>
      <c r="AU771" s="229" t="s">
        <v>81</v>
      </c>
      <c r="AY771" s="17" t="s">
        <v>143</v>
      </c>
      <c r="BE771" s="230">
        <f>IF(N771="základní",J771,0)</f>
        <v>0</v>
      </c>
      <c r="BF771" s="230">
        <f>IF(N771="snížená",J771,0)</f>
        <v>0</v>
      </c>
      <c r="BG771" s="230">
        <f>IF(N771="zákl. přenesená",J771,0)</f>
        <v>0</v>
      </c>
      <c r="BH771" s="230">
        <f>IF(N771="sníž. přenesená",J771,0)</f>
        <v>0</v>
      </c>
      <c r="BI771" s="230">
        <f>IF(N771="nulová",J771,0)</f>
        <v>0</v>
      </c>
      <c r="BJ771" s="17" t="s">
        <v>79</v>
      </c>
      <c r="BK771" s="230">
        <f>ROUND(I771*H771,2)</f>
        <v>0</v>
      </c>
      <c r="BL771" s="17" t="s">
        <v>239</v>
      </c>
      <c r="BM771" s="229" t="s">
        <v>1336</v>
      </c>
    </row>
    <row r="772" spans="1:47" s="2" customFormat="1" ht="12">
      <c r="A772" s="38"/>
      <c r="B772" s="39"/>
      <c r="C772" s="40"/>
      <c r="D772" s="231" t="s">
        <v>152</v>
      </c>
      <c r="E772" s="40"/>
      <c r="F772" s="232" t="s">
        <v>1335</v>
      </c>
      <c r="G772" s="40"/>
      <c r="H772" s="40"/>
      <c r="I772" s="136"/>
      <c r="J772" s="40"/>
      <c r="K772" s="40"/>
      <c r="L772" s="44"/>
      <c r="M772" s="233"/>
      <c r="N772" s="234"/>
      <c r="O772" s="84"/>
      <c r="P772" s="84"/>
      <c r="Q772" s="84"/>
      <c r="R772" s="84"/>
      <c r="S772" s="84"/>
      <c r="T772" s="85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T772" s="17" t="s">
        <v>152</v>
      </c>
      <c r="AU772" s="17" t="s">
        <v>81</v>
      </c>
    </row>
    <row r="773" spans="1:65" s="2" customFormat="1" ht="16.5" customHeight="1">
      <c r="A773" s="38"/>
      <c r="B773" s="39"/>
      <c r="C773" s="246" t="s">
        <v>1337</v>
      </c>
      <c r="D773" s="246" t="s">
        <v>199</v>
      </c>
      <c r="E773" s="247" t="s">
        <v>1338</v>
      </c>
      <c r="F773" s="248" t="s">
        <v>1339</v>
      </c>
      <c r="G773" s="249" t="s">
        <v>207</v>
      </c>
      <c r="H773" s="250">
        <v>2</v>
      </c>
      <c r="I773" s="251"/>
      <c r="J773" s="252">
        <f>ROUND(I773*H773,2)</f>
        <v>0</v>
      </c>
      <c r="K773" s="248" t="s">
        <v>19</v>
      </c>
      <c r="L773" s="253"/>
      <c r="M773" s="254" t="s">
        <v>19</v>
      </c>
      <c r="N773" s="255" t="s">
        <v>42</v>
      </c>
      <c r="O773" s="84"/>
      <c r="P773" s="227">
        <f>O773*H773</f>
        <v>0</v>
      </c>
      <c r="Q773" s="227">
        <v>0.044</v>
      </c>
      <c r="R773" s="227">
        <f>Q773*H773</f>
        <v>0.088</v>
      </c>
      <c r="S773" s="227">
        <v>0</v>
      </c>
      <c r="T773" s="228">
        <f>S773*H773</f>
        <v>0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R773" s="229" t="s">
        <v>342</v>
      </c>
      <c r="AT773" s="229" t="s">
        <v>199</v>
      </c>
      <c r="AU773" s="229" t="s">
        <v>81</v>
      </c>
      <c r="AY773" s="17" t="s">
        <v>143</v>
      </c>
      <c r="BE773" s="230">
        <f>IF(N773="základní",J773,0)</f>
        <v>0</v>
      </c>
      <c r="BF773" s="230">
        <f>IF(N773="snížená",J773,0)</f>
        <v>0</v>
      </c>
      <c r="BG773" s="230">
        <f>IF(N773="zákl. přenesená",J773,0)</f>
        <v>0</v>
      </c>
      <c r="BH773" s="230">
        <f>IF(N773="sníž. přenesená",J773,0)</f>
        <v>0</v>
      </c>
      <c r="BI773" s="230">
        <f>IF(N773="nulová",J773,0)</f>
        <v>0</v>
      </c>
      <c r="BJ773" s="17" t="s">
        <v>79</v>
      </c>
      <c r="BK773" s="230">
        <f>ROUND(I773*H773,2)</f>
        <v>0</v>
      </c>
      <c r="BL773" s="17" t="s">
        <v>239</v>
      </c>
      <c r="BM773" s="229" t="s">
        <v>1340</v>
      </c>
    </row>
    <row r="774" spans="1:47" s="2" customFormat="1" ht="12">
      <c r="A774" s="38"/>
      <c r="B774" s="39"/>
      <c r="C774" s="40"/>
      <c r="D774" s="231" t="s">
        <v>152</v>
      </c>
      <c r="E774" s="40"/>
      <c r="F774" s="232" t="s">
        <v>1339</v>
      </c>
      <c r="G774" s="40"/>
      <c r="H774" s="40"/>
      <c r="I774" s="136"/>
      <c r="J774" s="40"/>
      <c r="K774" s="40"/>
      <c r="L774" s="44"/>
      <c r="M774" s="233"/>
      <c r="N774" s="234"/>
      <c r="O774" s="84"/>
      <c r="P774" s="84"/>
      <c r="Q774" s="84"/>
      <c r="R774" s="84"/>
      <c r="S774" s="84"/>
      <c r="T774" s="85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T774" s="17" t="s">
        <v>152</v>
      </c>
      <c r="AU774" s="17" t="s">
        <v>81</v>
      </c>
    </row>
    <row r="775" spans="1:65" s="2" customFormat="1" ht="16.5" customHeight="1">
      <c r="A775" s="38"/>
      <c r="B775" s="39"/>
      <c r="C775" s="246" t="s">
        <v>1341</v>
      </c>
      <c r="D775" s="246" t="s">
        <v>199</v>
      </c>
      <c r="E775" s="247" t="s">
        <v>1342</v>
      </c>
      <c r="F775" s="248" t="s">
        <v>1343</v>
      </c>
      <c r="G775" s="249" t="s">
        <v>207</v>
      </c>
      <c r="H775" s="250">
        <v>8</v>
      </c>
      <c r="I775" s="251"/>
      <c r="J775" s="252">
        <f>ROUND(I775*H775,2)</f>
        <v>0</v>
      </c>
      <c r="K775" s="248" t="s">
        <v>19</v>
      </c>
      <c r="L775" s="253"/>
      <c r="M775" s="254" t="s">
        <v>19</v>
      </c>
      <c r="N775" s="255" t="s">
        <v>42</v>
      </c>
      <c r="O775" s="84"/>
      <c r="P775" s="227">
        <f>O775*H775</f>
        <v>0</v>
      </c>
      <c r="Q775" s="227">
        <v>0.034</v>
      </c>
      <c r="R775" s="227">
        <f>Q775*H775</f>
        <v>0.272</v>
      </c>
      <c r="S775" s="227">
        <v>0</v>
      </c>
      <c r="T775" s="228">
        <f>S775*H775</f>
        <v>0</v>
      </c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R775" s="229" t="s">
        <v>342</v>
      </c>
      <c r="AT775" s="229" t="s">
        <v>199</v>
      </c>
      <c r="AU775" s="229" t="s">
        <v>81</v>
      </c>
      <c r="AY775" s="17" t="s">
        <v>143</v>
      </c>
      <c r="BE775" s="230">
        <f>IF(N775="základní",J775,0)</f>
        <v>0</v>
      </c>
      <c r="BF775" s="230">
        <f>IF(N775="snížená",J775,0)</f>
        <v>0</v>
      </c>
      <c r="BG775" s="230">
        <f>IF(N775="zákl. přenesená",J775,0)</f>
        <v>0</v>
      </c>
      <c r="BH775" s="230">
        <f>IF(N775="sníž. přenesená",J775,0)</f>
        <v>0</v>
      </c>
      <c r="BI775" s="230">
        <f>IF(N775="nulová",J775,0)</f>
        <v>0</v>
      </c>
      <c r="BJ775" s="17" t="s">
        <v>79</v>
      </c>
      <c r="BK775" s="230">
        <f>ROUND(I775*H775,2)</f>
        <v>0</v>
      </c>
      <c r="BL775" s="17" t="s">
        <v>239</v>
      </c>
      <c r="BM775" s="229" t="s">
        <v>1344</v>
      </c>
    </row>
    <row r="776" spans="1:47" s="2" customFormat="1" ht="12">
      <c r="A776" s="38"/>
      <c r="B776" s="39"/>
      <c r="C776" s="40"/>
      <c r="D776" s="231" t="s">
        <v>152</v>
      </c>
      <c r="E776" s="40"/>
      <c r="F776" s="232" t="s">
        <v>1343</v>
      </c>
      <c r="G776" s="40"/>
      <c r="H776" s="40"/>
      <c r="I776" s="136"/>
      <c r="J776" s="40"/>
      <c r="K776" s="40"/>
      <c r="L776" s="44"/>
      <c r="M776" s="233"/>
      <c r="N776" s="234"/>
      <c r="O776" s="84"/>
      <c r="P776" s="84"/>
      <c r="Q776" s="84"/>
      <c r="R776" s="84"/>
      <c r="S776" s="84"/>
      <c r="T776" s="85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T776" s="17" t="s">
        <v>152</v>
      </c>
      <c r="AU776" s="17" t="s">
        <v>81</v>
      </c>
    </row>
    <row r="777" spans="1:65" s="2" customFormat="1" ht="16.5" customHeight="1">
      <c r="A777" s="38"/>
      <c r="B777" s="39"/>
      <c r="C777" s="246" t="s">
        <v>1345</v>
      </c>
      <c r="D777" s="246" t="s">
        <v>199</v>
      </c>
      <c r="E777" s="247" t="s">
        <v>1346</v>
      </c>
      <c r="F777" s="248" t="s">
        <v>1347</v>
      </c>
      <c r="G777" s="249" t="s">
        <v>207</v>
      </c>
      <c r="H777" s="250">
        <v>6</v>
      </c>
      <c r="I777" s="251"/>
      <c r="J777" s="252">
        <f>ROUND(I777*H777,2)</f>
        <v>0</v>
      </c>
      <c r="K777" s="248" t="s">
        <v>19</v>
      </c>
      <c r="L777" s="253"/>
      <c r="M777" s="254" t="s">
        <v>19</v>
      </c>
      <c r="N777" s="255" t="s">
        <v>42</v>
      </c>
      <c r="O777" s="84"/>
      <c r="P777" s="227">
        <f>O777*H777</f>
        <v>0</v>
      </c>
      <c r="Q777" s="227">
        <v>0.024</v>
      </c>
      <c r="R777" s="227">
        <f>Q777*H777</f>
        <v>0.14400000000000002</v>
      </c>
      <c r="S777" s="227">
        <v>0</v>
      </c>
      <c r="T777" s="228">
        <f>S777*H777</f>
        <v>0</v>
      </c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R777" s="229" t="s">
        <v>342</v>
      </c>
      <c r="AT777" s="229" t="s">
        <v>199</v>
      </c>
      <c r="AU777" s="229" t="s">
        <v>81</v>
      </c>
      <c r="AY777" s="17" t="s">
        <v>143</v>
      </c>
      <c r="BE777" s="230">
        <f>IF(N777="základní",J777,0)</f>
        <v>0</v>
      </c>
      <c r="BF777" s="230">
        <f>IF(N777="snížená",J777,0)</f>
        <v>0</v>
      </c>
      <c r="BG777" s="230">
        <f>IF(N777="zákl. přenesená",J777,0)</f>
        <v>0</v>
      </c>
      <c r="BH777" s="230">
        <f>IF(N777="sníž. přenesená",J777,0)</f>
        <v>0</v>
      </c>
      <c r="BI777" s="230">
        <f>IF(N777="nulová",J777,0)</f>
        <v>0</v>
      </c>
      <c r="BJ777" s="17" t="s">
        <v>79</v>
      </c>
      <c r="BK777" s="230">
        <f>ROUND(I777*H777,2)</f>
        <v>0</v>
      </c>
      <c r="BL777" s="17" t="s">
        <v>239</v>
      </c>
      <c r="BM777" s="229" t="s">
        <v>1348</v>
      </c>
    </row>
    <row r="778" spans="1:47" s="2" customFormat="1" ht="12">
      <c r="A778" s="38"/>
      <c r="B778" s="39"/>
      <c r="C778" s="40"/>
      <c r="D778" s="231" t="s">
        <v>152</v>
      </c>
      <c r="E778" s="40"/>
      <c r="F778" s="232" t="s">
        <v>1347</v>
      </c>
      <c r="G778" s="40"/>
      <c r="H778" s="40"/>
      <c r="I778" s="136"/>
      <c r="J778" s="40"/>
      <c r="K778" s="40"/>
      <c r="L778" s="44"/>
      <c r="M778" s="233"/>
      <c r="N778" s="234"/>
      <c r="O778" s="84"/>
      <c r="P778" s="84"/>
      <c r="Q778" s="84"/>
      <c r="R778" s="84"/>
      <c r="S778" s="84"/>
      <c r="T778" s="85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T778" s="17" t="s">
        <v>152</v>
      </c>
      <c r="AU778" s="17" t="s">
        <v>81</v>
      </c>
    </row>
    <row r="779" spans="1:65" s="2" customFormat="1" ht="16.5" customHeight="1">
      <c r="A779" s="38"/>
      <c r="B779" s="39"/>
      <c r="C779" s="246" t="s">
        <v>1349</v>
      </c>
      <c r="D779" s="246" t="s">
        <v>199</v>
      </c>
      <c r="E779" s="247" t="s">
        <v>1350</v>
      </c>
      <c r="F779" s="248" t="s">
        <v>1351</v>
      </c>
      <c r="G779" s="249" t="s">
        <v>207</v>
      </c>
      <c r="H779" s="250">
        <v>1</v>
      </c>
      <c r="I779" s="251"/>
      <c r="J779" s="252">
        <f>ROUND(I779*H779,2)</f>
        <v>0</v>
      </c>
      <c r="K779" s="248" t="s">
        <v>19</v>
      </c>
      <c r="L779" s="253"/>
      <c r="M779" s="254" t="s">
        <v>19</v>
      </c>
      <c r="N779" s="255" t="s">
        <v>42</v>
      </c>
      <c r="O779" s="84"/>
      <c r="P779" s="227">
        <f>O779*H779</f>
        <v>0</v>
      </c>
      <c r="Q779" s="227">
        <v>0.014</v>
      </c>
      <c r="R779" s="227">
        <f>Q779*H779</f>
        <v>0.014</v>
      </c>
      <c r="S779" s="227">
        <v>0</v>
      </c>
      <c r="T779" s="228">
        <f>S779*H779</f>
        <v>0</v>
      </c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R779" s="229" t="s">
        <v>342</v>
      </c>
      <c r="AT779" s="229" t="s">
        <v>199</v>
      </c>
      <c r="AU779" s="229" t="s">
        <v>81</v>
      </c>
      <c r="AY779" s="17" t="s">
        <v>143</v>
      </c>
      <c r="BE779" s="230">
        <f>IF(N779="základní",J779,0)</f>
        <v>0</v>
      </c>
      <c r="BF779" s="230">
        <f>IF(N779="snížená",J779,0)</f>
        <v>0</v>
      </c>
      <c r="BG779" s="230">
        <f>IF(N779="zákl. přenesená",J779,0)</f>
        <v>0</v>
      </c>
      <c r="BH779" s="230">
        <f>IF(N779="sníž. přenesená",J779,0)</f>
        <v>0</v>
      </c>
      <c r="BI779" s="230">
        <f>IF(N779="nulová",J779,0)</f>
        <v>0</v>
      </c>
      <c r="BJ779" s="17" t="s">
        <v>79</v>
      </c>
      <c r="BK779" s="230">
        <f>ROUND(I779*H779,2)</f>
        <v>0</v>
      </c>
      <c r="BL779" s="17" t="s">
        <v>239</v>
      </c>
      <c r="BM779" s="229" t="s">
        <v>1352</v>
      </c>
    </row>
    <row r="780" spans="1:47" s="2" customFormat="1" ht="12">
      <c r="A780" s="38"/>
      <c r="B780" s="39"/>
      <c r="C780" s="40"/>
      <c r="D780" s="231" t="s">
        <v>152</v>
      </c>
      <c r="E780" s="40"/>
      <c r="F780" s="232" t="s">
        <v>1351</v>
      </c>
      <c r="G780" s="40"/>
      <c r="H780" s="40"/>
      <c r="I780" s="136"/>
      <c r="J780" s="40"/>
      <c r="K780" s="40"/>
      <c r="L780" s="44"/>
      <c r="M780" s="233"/>
      <c r="N780" s="234"/>
      <c r="O780" s="84"/>
      <c r="P780" s="84"/>
      <c r="Q780" s="84"/>
      <c r="R780" s="84"/>
      <c r="S780" s="84"/>
      <c r="T780" s="85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T780" s="17" t="s">
        <v>152</v>
      </c>
      <c r="AU780" s="17" t="s">
        <v>81</v>
      </c>
    </row>
    <row r="781" spans="1:65" s="2" customFormat="1" ht="16.5" customHeight="1">
      <c r="A781" s="38"/>
      <c r="B781" s="39"/>
      <c r="C781" s="246" t="s">
        <v>1353</v>
      </c>
      <c r="D781" s="246" t="s">
        <v>199</v>
      </c>
      <c r="E781" s="247" t="s">
        <v>1354</v>
      </c>
      <c r="F781" s="248" t="s">
        <v>1355</v>
      </c>
      <c r="G781" s="249" t="s">
        <v>207</v>
      </c>
      <c r="H781" s="250">
        <v>4</v>
      </c>
      <c r="I781" s="251"/>
      <c r="J781" s="252">
        <f>ROUND(I781*H781,2)</f>
        <v>0</v>
      </c>
      <c r="K781" s="248" t="s">
        <v>19</v>
      </c>
      <c r="L781" s="253"/>
      <c r="M781" s="254" t="s">
        <v>19</v>
      </c>
      <c r="N781" s="255" t="s">
        <v>42</v>
      </c>
      <c r="O781" s="84"/>
      <c r="P781" s="227">
        <f>O781*H781</f>
        <v>0</v>
      </c>
      <c r="Q781" s="227">
        <v>0.014</v>
      </c>
      <c r="R781" s="227">
        <f>Q781*H781</f>
        <v>0.056</v>
      </c>
      <c r="S781" s="227">
        <v>0</v>
      </c>
      <c r="T781" s="228">
        <f>S781*H781</f>
        <v>0</v>
      </c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R781" s="229" t="s">
        <v>342</v>
      </c>
      <c r="AT781" s="229" t="s">
        <v>199</v>
      </c>
      <c r="AU781" s="229" t="s">
        <v>81</v>
      </c>
      <c r="AY781" s="17" t="s">
        <v>143</v>
      </c>
      <c r="BE781" s="230">
        <f>IF(N781="základní",J781,0)</f>
        <v>0</v>
      </c>
      <c r="BF781" s="230">
        <f>IF(N781="snížená",J781,0)</f>
        <v>0</v>
      </c>
      <c r="BG781" s="230">
        <f>IF(N781="zákl. přenesená",J781,0)</f>
        <v>0</v>
      </c>
      <c r="BH781" s="230">
        <f>IF(N781="sníž. přenesená",J781,0)</f>
        <v>0</v>
      </c>
      <c r="BI781" s="230">
        <f>IF(N781="nulová",J781,0)</f>
        <v>0</v>
      </c>
      <c r="BJ781" s="17" t="s">
        <v>79</v>
      </c>
      <c r="BK781" s="230">
        <f>ROUND(I781*H781,2)</f>
        <v>0</v>
      </c>
      <c r="BL781" s="17" t="s">
        <v>239</v>
      </c>
      <c r="BM781" s="229" t="s">
        <v>1356</v>
      </c>
    </row>
    <row r="782" spans="1:47" s="2" customFormat="1" ht="12">
      <c r="A782" s="38"/>
      <c r="B782" s="39"/>
      <c r="C782" s="40"/>
      <c r="D782" s="231" t="s">
        <v>152</v>
      </c>
      <c r="E782" s="40"/>
      <c r="F782" s="232" t="s">
        <v>1355</v>
      </c>
      <c r="G782" s="40"/>
      <c r="H782" s="40"/>
      <c r="I782" s="136"/>
      <c r="J782" s="40"/>
      <c r="K782" s="40"/>
      <c r="L782" s="44"/>
      <c r="M782" s="233"/>
      <c r="N782" s="234"/>
      <c r="O782" s="84"/>
      <c r="P782" s="84"/>
      <c r="Q782" s="84"/>
      <c r="R782" s="84"/>
      <c r="S782" s="84"/>
      <c r="T782" s="85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T782" s="17" t="s">
        <v>152</v>
      </c>
      <c r="AU782" s="17" t="s">
        <v>81</v>
      </c>
    </row>
    <row r="783" spans="1:65" s="2" customFormat="1" ht="16.5" customHeight="1">
      <c r="A783" s="38"/>
      <c r="B783" s="39"/>
      <c r="C783" s="246" t="s">
        <v>1357</v>
      </c>
      <c r="D783" s="246" t="s">
        <v>199</v>
      </c>
      <c r="E783" s="247" t="s">
        <v>1358</v>
      </c>
      <c r="F783" s="248" t="s">
        <v>1359</v>
      </c>
      <c r="G783" s="249" t="s">
        <v>207</v>
      </c>
      <c r="H783" s="250">
        <v>1</v>
      </c>
      <c r="I783" s="251"/>
      <c r="J783" s="252">
        <f>ROUND(I783*H783,2)</f>
        <v>0</v>
      </c>
      <c r="K783" s="248" t="s">
        <v>19</v>
      </c>
      <c r="L783" s="253"/>
      <c r="M783" s="254" t="s">
        <v>19</v>
      </c>
      <c r="N783" s="255" t="s">
        <v>42</v>
      </c>
      <c r="O783" s="84"/>
      <c r="P783" s="227">
        <f>O783*H783</f>
        <v>0</v>
      </c>
      <c r="Q783" s="227">
        <v>0.014</v>
      </c>
      <c r="R783" s="227">
        <f>Q783*H783</f>
        <v>0.014</v>
      </c>
      <c r="S783" s="227">
        <v>0</v>
      </c>
      <c r="T783" s="228">
        <f>S783*H783</f>
        <v>0</v>
      </c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R783" s="229" t="s">
        <v>342</v>
      </c>
      <c r="AT783" s="229" t="s">
        <v>199</v>
      </c>
      <c r="AU783" s="229" t="s">
        <v>81</v>
      </c>
      <c r="AY783" s="17" t="s">
        <v>143</v>
      </c>
      <c r="BE783" s="230">
        <f>IF(N783="základní",J783,0)</f>
        <v>0</v>
      </c>
      <c r="BF783" s="230">
        <f>IF(N783="snížená",J783,0)</f>
        <v>0</v>
      </c>
      <c r="BG783" s="230">
        <f>IF(N783="zákl. přenesená",J783,0)</f>
        <v>0</v>
      </c>
      <c r="BH783" s="230">
        <f>IF(N783="sníž. přenesená",J783,0)</f>
        <v>0</v>
      </c>
      <c r="BI783" s="230">
        <f>IF(N783="nulová",J783,0)</f>
        <v>0</v>
      </c>
      <c r="BJ783" s="17" t="s">
        <v>79</v>
      </c>
      <c r="BK783" s="230">
        <f>ROUND(I783*H783,2)</f>
        <v>0</v>
      </c>
      <c r="BL783" s="17" t="s">
        <v>239</v>
      </c>
      <c r="BM783" s="229" t="s">
        <v>1360</v>
      </c>
    </row>
    <row r="784" spans="1:47" s="2" customFormat="1" ht="12">
      <c r="A784" s="38"/>
      <c r="B784" s="39"/>
      <c r="C784" s="40"/>
      <c r="D784" s="231" t="s">
        <v>152</v>
      </c>
      <c r="E784" s="40"/>
      <c r="F784" s="232" t="s">
        <v>1359</v>
      </c>
      <c r="G784" s="40"/>
      <c r="H784" s="40"/>
      <c r="I784" s="136"/>
      <c r="J784" s="40"/>
      <c r="K784" s="40"/>
      <c r="L784" s="44"/>
      <c r="M784" s="233"/>
      <c r="N784" s="234"/>
      <c r="O784" s="84"/>
      <c r="P784" s="84"/>
      <c r="Q784" s="84"/>
      <c r="R784" s="84"/>
      <c r="S784" s="84"/>
      <c r="T784" s="85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T784" s="17" t="s">
        <v>152</v>
      </c>
      <c r="AU784" s="17" t="s">
        <v>81</v>
      </c>
    </row>
    <row r="785" spans="1:65" s="2" customFormat="1" ht="16.5" customHeight="1">
      <c r="A785" s="38"/>
      <c r="B785" s="39"/>
      <c r="C785" s="218" t="s">
        <v>1361</v>
      </c>
      <c r="D785" s="218" t="s">
        <v>145</v>
      </c>
      <c r="E785" s="219" t="s">
        <v>1362</v>
      </c>
      <c r="F785" s="220" t="s">
        <v>1363</v>
      </c>
      <c r="G785" s="221" t="s">
        <v>207</v>
      </c>
      <c r="H785" s="222">
        <v>1</v>
      </c>
      <c r="I785" s="223"/>
      <c r="J785" s="224">
        <f>ROUND(I785*H785,2)</f>
        <v>0</v>
      </c>
      <c r="K785" s="220" t="s">
        <v>149</v>
      </c>
      <c r="L785" s="44"/>
      <c r="M785" s="225" t="s">
        <v>19</v>
      </c>
      <c r="N785" s="226" t="s">
        <v>42</v>
      </c>
      <c r="O785" s="84"/>
      <c r="P785" s="227">
        <f>O785*H785</f>
        <v>0</v>
      </c>
      <c r="Q785" s="227">
        <v>0.00047</v>
      </c>
      <c r="R785" s="227">
        <f>Q785*H785</f>
        <v>0.00047</v>
      </c>
      <c r="S785" s="227">
        <v>0</v>
      </c>
      <c r="T785" s="228">
        <f>S785*H785</f>
        <v>0</v>
      </c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R785" s="229" t="s">
        <v>239</v>
      </c>
      <c r="AT785" s="229" t="s">
        <v>145</v>
      </c>
      <c r="AU785" s="229" t="s">
        <v>81</v>
      </c>
      <c r="AY785" s="17" t="s">
        <v>143</v>
      </c>
      <c r="BE785" s="230">
        <f>IF(N785="základní",J785,0)</f>
        <v>0</v>
      </c>
      <c r="BF785" s="230">
        <f>IF(N785="snížená",J785,0)</f>
        <v>0</v>
      </c>
      <c r="BG785" s="230">
        <f>IF(N785="zákl. přenesená",J785,0)</f>
        <v>0</v>
      </c>
      <c r="BH785" s="230">
        <f>IF(N785="sníž. přenesená",J785,0)</f>
        <v>0</v>
      </c>
      <c r="BI785" s="230">
        <f>IF(N785="nulová",J785,0)</f>
        <v>0</v>
      </c>
      <c r="BJ785" s="17" t="s">
        <v>79</v>
      </c>
      <c r="BK785" s="230">
        <f>ROUND(I785*H785,2)</f>
        <v>0</v>
      </c>
      <c r="BL785" s="17" t="s">
        <v>239</v>
      </c>
      <c r="BM785" s="229" t="s">
        <v>1364</v>
      </c>
    </row>
    <row r="786" spans="1:47" s="2" customFormat="1" ht="12">
      <c r="A786" s="38"/>
      <c r="B786" s="39"/>
      <c r="C786" s="40"/>
      <c r="D786" s="231" t="s">
        <v>152</v>
      </c>
      <c r="E786" s="40"/>
      <c r="F786" s="232" t="s">
        <v>1365</v>
      </c>
      <c r="G786" s="40"/>
      <c r="H786" s="40"/>
      <c r="I786" s="136"/>
      <c r="J786" s="40"/>
      <c r="K786" s="40"/>
      <c r="L786" s="44"/>
      <c r="M786" s="233"/>
      <c r="N786" s="234"/>
      <c r="O786" s="84"/>
      <c r="P786" s="84"/>
      <c r="Q786" s="84"/>
      <c r="R786" s="84"/>
      <c r="S786" s="84"/>
      <c r="T786" s="85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T786" s="17" t="s">
        <v>152</v>
      </c>
      <c r="AU786" s="17" t="s">
        <v>81</v>
      </c>
    </row>
    <row r="787" spans="1:65" s="2" customFormat="1" ht="16.5" customHeight="1">
      <c r="A787" s="38"/>
      <c r="B787" s="39"/>
      <c r="C787" s="246" t="s">
        <v>1366</v>
      </c>
      <c r="D787" s="246" t="s">
        <v>199</v>
      </c>
      <c r="E787" s="247" t="s">
        <v>1367</v>
      </c>
      <c r="F787" s="248" t="s">
        <v>1368</v>
      </c>
      <c r="G787" s="249" t="s">
        <v>207</v>
      </c>
      <c r="H787" s="250">
        <v>1</v>
      </c>
      <c r="I787" s="251"/>
      <c r="J787" s="252">
        <f>ROUND(I787*H787,2)</f>
        <v>0</v>
      </c>
      <c r="K787" s="248" t="s">
        <v>19</v>
      </c>
      <c r="L787" s="253"/>
      <c r="M787" s="254" t="s">
        <v>19</v>
      </c>
      <c r="N787" s="255" t="s">
        <v>42</v>
      </c>
      <c r="O787" s="84"/>
      <c r="P787" s="227">
        <f>O787*H787</f>
        <v>0</v>
      </c>
      <c r="Q787" s="227">
        <v>0.08</v>
      </c>
      <c r="R787" s="227">
        <f>Q787*H787</f>
        <v>0.08</v>
      </c>
      <c r="S787" s="227">
        <v>0</v>
      </c>
      <c r="T787" s="228">
        <f>S787*H787</f>
        <v>0</v>
      </c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R787" s="229" t="s">
        <v>342</v>
      </c>
      <c r="AT787" s="229" t="s">
        <v>199</v>
      </c>
      <c r="AU787" s="229" t="s">
        <v>81</v>
      </c>
      <c r="AY787" s="17" t="s">
        <v>143</v>
      </c>
      <c r="BE787" s="230">
        <f>IF(N787="základní",J787,0)</f>
        <v>0</v>
      </c>
      <c r="BF787" s="230">
        <f>IF(N787="snížená",J787,0)</f>
        <v>0</v>
      </c>
      <c r="BG787" s="230">
        <f>IF(N787="zákl. přenesená",J787,0)</f>
        <v>0</v>
      </c>
      <c r="BH787" s="230">
        <f>IF(N787="sníž. přenesená",J787,0)</f>
        <v>0</v>
      </c>
      <c r="BI787" s="230">
        <f>IF(N787="nulová",J787,0)</f>
        <v>0</v>
      </c>
      <c r="BJ787" s="17" t="s">
        <v>79</v>
      </c>
      <c r="BK787" s="230">
        <f>ROUND(I787*H787,2)</f>
        <v>0</v>
      </c>
      <c r="BL787" s="17" t="s">
        <v>239</v>
      </c>
      <c r="BM787" s="229" t="s">
        <v>1369</v>
      </c>
    </row>
    <row r="788" spans="1:47" s="2" customFormat="1" ht="12">
      <c r="A788" s="38"/>
      <c r="B788" s="39"/>
      <c r="C788" s="40"/>
      <c r="D788" s="231" t="s">
        <v>152</v>
      </c>
      <c r="E788" s="40"/>
      <c r="F788" s="232" t="s">
        <v>1370</v>
      </c>
      <c r="G788" s="40"/>
      <c r="H788" s="40"/>
      <c r="I788" s="136"/>
      <c r="J788" s="40"/>
      <c r="K788" s="40"/>
      <c r="L788" s="44"/>
      <c r="M788" s="233"/>
      <c r="N788" s="234"/>
      <c r="O788" s="84"/>
      <c r="P788" s="84"/>
      <c r="Q788" s="84"/>
      <c r="R788" s="84"/>
      <c r="S788" s="84"/>
      <c r="T788" s="85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T788" s="17" t="s">
        <v>152</v>
      </c>
      <c r="AU788" s="17" t="s">
        <v>81</v>
      </c>
    </row>
    <row r="789" spans="1:65" s="2" customFormat="1" ht="16.5" customHeight="1">
      <c r="A789" s="38"/>
      <c r="B789" s="39"/>
      <c r="C789" s="218" t="s">
        <v>1371</v>
      </c>
      <c r="D789" s="218" t="s">
        <v>145</v>
      </c>
      <c r="E789" s="219" t="s">
        <v>1372</v>
      </c>
      <c r="F789" s="220" t="s">
        <v>1373</v>
      </c>
      <c r="G789" s="221" t="s">
        <v>207</v>
      </c>
      <c r="H789" s="222">
        <v>38</v>
      </c>
      <c r="I789" s="223"/>
      <c r="J789" s="224">
        <f>ROUND(I789*H789,2)</f>
        <v>0</v>
      </c>
      <c r="K789" s="220" t="s">
        <v>149</v>
      </c>
      <c r="L789" s="44"/>
      <c r="M789" s="225" t="s">
        <v>19</v>
      </c>
      <c r="N789" s="226" t="s">
        <v>42</v>
      </c>
      <c r="O789" s="84"/>
      <c r="P789" s="227">
        <f>O789*H789</f>
        <v>0</v>
      </c>
      <c r="Q789" s="227">
        <v>0</v>
      </c>
      <c r="R789" s="227">
        <f>Q789*H789</f>
        <v>0</v>
      </c>
      <c r="S789" s="227">
        <v>0</v>
      </c>
      <c r="T789" s="228">
        <f>S789*H789</f>
        <v>0</v>
      </c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R789" s="229" t="s">
        <v>239</v>
      </c>
      <c r="AT789" s="229" t="s">
        <v>145</v>
      </c>
      <c r="AU789" s="229" t="s">
        <v>81</v>
      </c>
      <c r="AY789" s="17" t="s">
        <v>143</v>
      </c>
      <c r="BE789" s="230">
        <f>IF(N789="základní",J789,0)</f>
        <v>0</v>
      </c>
      <c r="BF789" s="230">
        <f>IF(N789="snížená",J789,0)</f>
        <v>0</v>
      </c>
      <c r="BG789" s="230">
        <f>IF(N789="zákl. přenesená",J789,0)</f>
        <v>0</v>
      </c>
      <c r="BH789" s="230">
        <f>IF(N789="sníž. přenesená",J789,0)</f>
        <v>0</v>
      </c>
      <c r="BI789" s="230">
        <f>IF(N789="nulová",J789,0)</f>
        <v>0</v>
      </c>
      <c r="BJ789" s="17" t="s">
        <v>79</v>
      </c>
      <c r="BK789" s="230">
        <f>ROUND(I789*H789,2)</f>
        <v>0</v>
      </c>
      <c r="BL789" s="17" t="s">
        <v>239</v>
      </c>
      <c r="BM789" s="229" t="s">
        <v>1374</v>
      </c>
    </row>
    <row r="790" spans="1:47" s="2" customFormat="1" ht="12">
      <c r="A790" s="38"/>
      <c r="B790" s="39"/>
      <c r="C790" s="40"/>
      <c r="D790" s="231" t="s">
        <v>152</v>
      </c>
      <c r="E790" s="40"/>
      <c r="F790" s="232" t="s">
        <v>1375</v>
      </c>
      <c r="G790" s="40"/>
      <c r="H790" s="40"/>
      <c r="I790" s="136"/>
      <c r="J790" s="40"/>
      <c r="K790" s="40"/>
      <c r="L790" s="44"/>
      <c r="M790" s="233"/>
      <c r="N790" s="234"/>
      <c r="O790" s="84"/>
      <c r="P790" s="84"/>
      <c r="Q790" s="84"/>
      <c r="R790" s="84"/>
      <c r="S790" s="84"/>
      <c r="T790" s="85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T790" s="17" t="s">
        <v>152</v>
      </c>
      <c r="AU790" s="17" t="s">
        <v>81</v>
      </c>
    </row>
    <row r="791" spans="1:65" s="2" customFormat="1" ht="16.5" customHeight="1">
      <c r="A791" s="38"/>
      <c r="B791" s="39"/>
      <c r="C791" s="246" t="s">
        <v>1376</v>
      </c>
      <c r="D791" s="246" t="s">
        <v>199</v>
      </c>
      <c r="E791" s="247" t="s">
        <v>1377</v>
      </c>
      <c r="F791" s="248" t="s">
        <v>1378</v>
      </c>
      <c r="G791" s="249" t="s">
        <v>207</v>
      </c>
      <c r="H791" s="250">
        <v>76</v>
      </c>
      <c r="I791" s="251"/>
      <c r="J791" s="252">
        <f>ROUND(I791*H791,2)</f>
        <v>0</v>
      </c>
      <c r="K791" s="248" t="s">
        <v>149</v>
      </c>
      <c r="L791" s="253"/>
      <c r="M791" s="254" t="s">
        <v>19</v>
      </c>
      <c r="N791" s="255" t="s">
        <v>42</v>
      </c>
      <c r="O791" s="84"/>
      <c r="P791" s="227">
        <f>O791*H791</f>
        <v>0</v>
      </c>
      <c r="Q791" s="227">
        <v>6E-05</v>
      </c>
      <c r="R791" s="227">
        <f>Q791*H791</f>
        <v>0.00456</v>
      </c>
      <c r="S791" s="227">
        <v>0</v>
      </c>
      <c r="T791" s="228">
        <f>S791*H791</f>
        <v>0</v>
      </c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R791" s="229" t="s">
        <v>342</v>
      </c>
      <c r="AT791" s="229" t="s">
        <v>199</v>
      </c>
      <c r="AU791" s="229" t="s">
        <v>81</v>
      </c>
      <c r="AY791" s="17" t="s">
        <v>143</v>
      </c>
      <c r="BE791" s="230">
        <f>IF(N791="základní",J791,0)</f>
        <v>0</v>
      </c>
      <c r="BF791" s="230">
        <f>IF(N791="snížená",J791,0)</f>
        <v>0</v>
      </c>
      <c r="BG791" s="230">
        <f>IF(N791="zákl. přenesená",J791,0)</f>
        <v>0</v>
      </c>
      <c r="BH791" s="230">
        <f>IF(N791="sníž. přenesená",J791,0)</f>
        <v>0</v>
      </c>
      <c r="BI791" s="230">
        <f>IF(N791="nulová",J791,0)</f>
        <v>0</v>
      </c>
      <c r="BJ791" s="17" t="s">
        <v>79</v>
      </c>
      <c r="BK791" s="230">
        <f>ROUND(I791*H791,2)</f>
        <v>0</v>
      </c>
      <c r="BL791" s="17" t="s">
        <v>239</v>
      </c>
      <c r="BM791" s="229" t="s">
        <v>1379</v>
      </c>
    </row>
    <row r="792" spans="1:47" s="2" customFormat="1" ht="12">
      <c r="A792" s="38"/>
      <c r="B792" s="39"/>
      <c r="C792" s="40"/>
      <c r="D792" s="231" t="s">
        <v>152</v>
      </c>
      <c r="E792" s="40"/>
      <c r="F792" s="232" t="s">
        <v>1380</v>
      </c>
      <c r="G792" s="40"/>
      <c r="H792" s="40"/>
      <c r="I792" s="136"/>
      <c r="J792" s="40"/>
      <c r="K792" s="40"/>
      <c r="L792" s="44"/>
      <c r="M792" s="233"/>
      <c r="N792" s="234"/>
      <c r="O792" s="84"/>
      <c r="P792" s="84"/>
      <c r="Q792" s="84"/>
      <c r="R792" s="84"/>
      <c r="S792" s="84"/>
      <c r="T792" s="85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T792" s="17" t="s">
        <v>152</v>
      </c>
      <c r="AU792" s="17" t="s">
        <v>81</v>
      </c>
    </row>
    <row r="793" spans="1:65" s="2" customFormat="1" ht="16.5" customHeight="1">
      <c r="A793" s="38"/>
      <c r="B793" s="39"/>
      <c r="C793" s="246" t="s">
        <v>1381</v>
      </c>
      <c r="D793" s="246" t="s">
        <v>199</v>
      </c>
      <c r="E793" s="247" t="s">
        <v>1382</v>
      </c>
      <c r="F793" s="248" t="s">
        <v>1383</v>
      </c>
      <c r="G793" s="249" t="s">
        <v>330</v>
      </c>
      <c r="H793" s="250">
        <v>31.8</v>
      </c>
      <c r="I793" s="251"/>
      <c r="J793" s="252">
        <f>ROUND(I793*H793,2)</f>
        <v>0</v>
      </c>
      <c r="K793" s="248" t="s">
        <v>149</v>
      </c>
      <c r="L793" s="253"/>
      <c r="M793" s="254" t="s">
        <v>19</v>
      </c>
      <c r="N793" s="255" t="s">
        <v>42</v>
      </c>
      <c r="O793" s="84"/>
      <c r="P793" s="227">
        <f>O793*H793</f>
        <v>0</v>
      </c>
      <c r="Q793" s="227">
        <v>0.007</v>
      </c>
      <c r="R793" s="227">
        <f>Q793*H793</f>
        <v>0.22260000000000002</v>
      </c>
      <c r="S793" s="227">
        <v>0</v>
      </c>
      <c r="T793" s="228">
        <f>S793*H793</f>
        <v>0</v>
      </c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R793" s="229" t="s">
        <v>342</v>
      </c>
      <c r="AT793" s="229" t="s">
        <v>199</v>
      </c>
      <c r="AU793" s="229" t="s">
        <v>81</v>
      </c>
      <c r="AY793" s="17" t="s">
        <v>143</v>
      </c>
      <c r="BE793" s="230">
        <f>IF(N793="základní",J793,0)</f>
        <v>0</v>
      </c>
      <c r="BF793" s="230">
        <f>IF(N793="snížená",J793,0)</f>
        <v>0</v>
      </c>
      <c r="BG793" s="230">
        <f>IF(N793="zákl. přenesená",J793,0)</f>
        <v>0</v>
      </c>
      <c r="BH793" s="230">
        <f>IF(N793="sníž. přenesená",J793,0)</f>
        <v>0</v>
      </c>
      <c r="BI793" s="230">
        <f>IF(N793="nulová",J793,0)</f>
        <v>0</v>
      </c>
      <c r="BJ793" s="17" t="s">
        <v>79</v>
      </c>
      <c r="BK793" s="230">
        <f>ROUND(I793*H793,2)</f>
        <v>0</v>
      </c>
      <c r="BL793" s="17" t="s">
        <v>239</v>
      </c>
      <c r="BM793" s="229" t="s">
        <v>1384</v>
      </c>
    </row>
    <row r="794" spans="1:47" s="2" customFormat="1" ht="12">
      <c r="A794" s="38"/>
      <c r="B794" s="39"/>
      <c r="C794" s="40"/>
      <c r="D794" s="231" t="s">
        <v>152</v>
      </c>
      <c r="E794" s="40"/>
      <c r="F794" s="232" t="s">
        <v>1385</v>
      </c>
      <c r="G794" s="40"/>
      <c r="H794" s="40"/>
      <c r="I794" s="136"/>
      <c r="J794" s="40"/>
      <c r="K794" s="40"/>
      <c r="L794" s="44"/>
      <c r="M794" s="233"/>
      <c r="N794" s="234"/>
      <c r="O794" s="84"/>
      <c r="P794" s="84"/>
      <c r="Q794" s="84"/>
      <c r="R794" s="84"/>
      <c r="S794" s="84"/>
      <c r="T794" s="85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T794" s="17" t="s">
        <v>152</v>
      </c>
      <c r="AU794" s="17" t="s">
        <v>81</v>
      </c>
    </row>
    <row r="795" spans="1:51" s="13" customFormat="1" ht="12">
      <c r="A795" s="13"/>
      <c r="B795" s="235"/>
      <c r="C795" s="236"/>
      <c r="D795" s="231" t="s">
        <v>154</v>
      </c>
      <c r="E795" s="237" t="s">
        <v>19</v>
      </c>
      <c r="F795" s="238" t="s">
        <v>1386</v>
      </c>
      <c r="G795" s="236"/>
      <c r="H795" s="239">
        <v>31.8</v>
      </c>
      <c r="I795" s="240"/>
      <c r="J795" s="236"/>
      <c r="K795" s="236"/>
      <c r="L795" s="241"/>
      <c r="M795" s="242"/>
      <c r="N795" s="243"/>
      <c r="O795" s="243"/>
      <c r="P795" s="243"/>
      <c r="Q795" s="243"/>
      <c r="R795" s="243"/>
      <c r="S795" s="243"/>
      <c r="T795" s="244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5" t="s">
        <v>154</v>
      </c>
      <c r="AU795" s="245" t="s">
        <v>81</v>
      </c>
      <c r="AV795" s="13" t="s">
        <v>81</v>
      </c>
      <c r="AW795" s="13" t="s">
        <v>33</v>
      </c>
      <c r="AX795" s="13" t="s">
        <v>79</v>
      </c>
      <c r="AY795" s="245" t="s">
        <v>143</v>
      </c>
    </row>
    <row r="796" spans="1:65" s="2" customFormat="1" ht="16.5" customHeight="1">
      <c r="A796" s="38"/>
      <c r="B796" s="39"/>
      <c r="C796" s="246" t="s">
        <v>1387</v>
      </c>
      <c r="D796" s="246" t="s">
        <v>199</v>
      </c>
      <c r="E796" s="247" t="s">
        <v>1388</v>
      </c>
      <c r="F796" s="248" t="s">
        <v>1389</v>
      </c>
      <c r="G796" s="249" t="s">
        <v>330</v>
      </c>
      <c r="H796" s="250">
        <v>4.8</v>
      </c>
      <c r="I796" s="251"/>
      <c r="J796" s="252">
        <f>ROUND(I796*H796,2)</f>
        <v>0</v>
      </c>
      <c r="K796" s="248" t="s">
        <v>149</v>
      </c>
      <c r="L796" s="253"/>
      <c r="M796" s="254" t="s">
        <v>19</v>
      </c>
      <c r="N796" s="255" t="s">
        <v>42</v>
      </c>
      <c r="O796" s="84"/>
      <c r="P796" s="227">
        <f>O796*H796</f>
        <v>0</v>
      </c>
      <c r="Q796" s="227">
        <v>0.01</v>
      </c>
      <c r="R796" s="227">
        <f>Q796*H796</f>
        <v>0.048</v>
      </c>
      <c r="S796" s="227">
        <v>0</v>
      </c>
      <c r="T796" s="228">
        <f>S796*H796</f>
        <v>0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229" t="s">
        <v>342</v>
      </c>
      <c r="AT796" s="229" t="s">
        <v>199</v>
      </c>
      <c r="AU796" s="229" t="s">
        <v>81</v>
      </c>
      <c r="AY796" s="17" t="s">
        <v>143</v>
      </c>
      <c r="BE796" s="230">
        <f>IF(N796="základní",J796,0)</f>
        <v>0</v>
      </c>
      <c r="BF796" s="230">
        <f>IF(N796="snížená",J796,0)</f>
        <v>0</v>
      </c>
      <c r="BG796" s="230">
        <f>IF(N796="zákl. přenesená",J796,0)</f>
        <v>0</v>
      </c>
      <c r="BH796" s="230">
        <f>IF(N796="sníž. přenesená",J796,0)</f>
        <v>0</v>
      </c>
      <c r="BI796" s="230">
        <f>IF(N796="nulová",J796,0)</f>
        <v>0</v>
      </c>
      <c r="BJ796" s="17" t="s">
        <v>79</v>
      </c>
      <c r="BK796" s="230">
        <f>ROUND(I796*H796,2)</f>
        <v>0</v>
      </c>
      <c r="BL796" s="17" t="s">
        <v>239</v>
      </c>
      <c r="BM796" s="229" t="s">
        <v>1390</v>
      </c>
    </row>
    <row r="797" spans="1:47" s="2" customFormat="1" ht="12">
      <c r="A797" s="38"/>
      <c r="B797" s="39"/>
      <c r="C797" s="40"/>
      <c r="D797" s="231" t="s">
        <v>152</v>
      </c>
      <c r="E797" s="40"/>
      <c r="F797" s="232" t="s">
        <v>1391</v>
      </c>
      <c r="G797" s="40"/>
      <c r="H797" s="40"/>
      <c r="I797" s="136"/>
      <c r="J797" s="40"/>
      <c r="K797" s="40"/>
      <c r="L797" s="44"/>
      <c r="M797" s="233"/>
      <c r="N797" s="234"/>
      <c r="O797" s="84"/>
      <c r="P797" s="84"/>
      <c r="Q797" s="84"/>
      <c r="R797" s="84"/>
      <c r="S797" s="84"/>
      <c r="T797" s="85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T797" s="17" t="s">
        <v>152</v>
      </c>
      <c r="AU797" s="17" t="s">
        <v>81</v>
      </c>
    </row>
    <row r="798" spans="1:51" s="13" customFormat="1" ht="12">
      <c r="A798" s="13"/>
      <c r="B798" s="235"/>
      <c r="C798" s="236"/>
      <c r="D798" s="231" t="s">
        <v>154</v>
      </c>
      <c r="E798" s="237" t="s">
        <v>19</v>
      </c>
      <c r="F798" s="238" t="s">
        <v>1392</v>
      </c>
      <c r="G798" s="236"/>
      <c r="H798" s="239">
        <v>4.8</v>
      </c>
      <c r="I798" s="240"/>
      <c r="J798" s="236"/>
      <c r="K798" s="236"/>
      <c r="L798" s="241"/>
      <c r="M798" s="242"/>
      <c r="N798" s="243"/>
      <c r="O798" s="243"/>
      <c r="P798" s="243"/>
      <c r="Q798" s="243"/>
      <c r="R798" s="243"/>
      <c r="S798" s="243"/>
      <c r="T798" s="244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5" t="s">
        <v>154</v>
      </c>
      <c r="AU798" s="245" t="s">
        <v>81</v>
      </c>
      <c r="AV798" s="13" t="s">
        <v>81</v>
      </c>
      <c r="AW798" s="13" t="s">
        <v>33</v>
      </c>
      <c r="AX798" s="13" t="s">
        <v>79</v>
      </c>
      <c r="AY798" s="245" t="s">
        <v>143</v>
      </c>
    </row>
    <row r="799" spans="1:65" s="2" customFormat="1" ht="16.5" customHeight="1">
      <c r="A799" s="38"/>
      <c r="B799" s="39"/>
      <c r="C799" s="218" t="s">
        <v>1393</v>
      </c>
      <c r="D799" s="218" t="s">
        <v>145</v>
      </c>
      <c r="E799" s="219" t="s">
        <v>1394</v>
      </c>
      <c r="F799" s="220" t="s">
        <v>1395</v>
      </c>
      <c r="G799" s="221" t="s">
        <v>190</v>
      </c>
      <c r="H799" s="222">
        <v>2.428</v>
      </c>
      <c r="I799" s="223"/>
      <c r="J799" s="224">
        <f>ROUND(I799*H799,2)</f>
        <v>0</v>
      </c>
      <c r="K799" s="220" t="s">
        <v>149</v>
      </c>
      <c r="L799" s="44"/>
      <c r="M799" s="225" t="s">
        <v>19</v>
      </c>
      <c r="N799" s="226" t="s">
        <v>42</v>
      </c>
      <c r="O799" s="84"/>
      <c r="P799" s="227">
        <f>O799*H799</f>
        <v>0</v>
      </c>
      <c r="Q799" s="227">
        <v>0</v>
      </c>
      <c r="R799" s="227">
        <f>Q799*H799</f>
        <v>0</v>
      </c>
      <c r="S799" s="227">
        <v>0</v>
      </c>
      <c r="T799" s="228">
        <f>S799*H799</f>
        <v>0</v>
      </c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R799" s="229" t="s">
        <v>239</v>
      </c>
      <c r="AT799" s="229" t="s">
        <v>145</v>
      </c>
      <c r="AU799" s="229" t="s">
        <v>81</v>
      </c>
      <c r="AY799" s="17" t="s">
        <v>143</v>
      </c>
      <c r="BE799" s="230">
        <f>IF(N799="základní",J799,0)</f>
        <v>0</v>
      </c>
      <c r="BF799" s="230">
        <f>IF(N799="snížená",J799,0)</f>
        <v>0</v>
      </c>
      <c r="BG799" s="230">
        <f>IF(N799="zákl. přenesená",J799,0)</f>
        <v>0</v>
      </c>
      <c r="BH799" s="230">
        <f>IF(N799="sníž. přenesená",J799,0)</f>
        <v>0</v>
      </c>
      <c r="BI799" s="230">
        <f>IF(N799="nulová",J799,0)</f>
        <v>0</v>
      </c>
      <c r="BJ799" s="17" t="s">
        <v>79</v>
      </c>
      <c r="BK799" s="230">
        <f>ROUND(I799*H799,2)</f>
        <v>0</v>
      </c>
      <c r="BL799" s="17" t="s">
        <v>239</v>
      </c>
      <c r="BM799" s="229" t="s">
        <v>1396</v>
      </c>
    </row>
    <row r="800" spans="1:47" s="2" customFormat="1" ht="12">
      <c r="A800" s="38"/>
      <c r="B800" s="39"/>
      <c r="C800" s="40"/>
      <c r="D800" s="231" t="s">
        <v>152</v>
      </c>
      <c r="E800" s="40"/>
      <c r="F800" s="232" t="s">
        <v>1395</v>
      </c>
      <c r="G800" s="40"/>
      <c r="H800" s="40"/>
      <c r="I800" s="136"/>
      <c r="J800" s="40"/>
      <c r="K800" s="40"/>
      <c r="L800" s="44"/>
      <c r="M800" s="233"/>
      <c r="N800" s="234"/>
      <c r="O800" s="84"/>
      <c r="P800" s="84"/>
      <c r="Q800" s="84"/>
      <c r="R800" s="84"/>
      <c r="S800" s="84"/>
      <c r="T800" s="85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T800" s="17" t="s">
        <v>152</v>
      </c>
      <c r="AU800" s="17" t="s">
        <v>81</v>
      </c>
    </row>
    <row r="801" spans="1:63" s="12" customFormat="1" ht="22.8" customHeight="1">
      <c r="A801" s="12"/>
      <c r="B801" s="202"/>
      <c r="C801" s="203"/>
      <c r="D801" s="204" t="s">
        <v>70</v>
      </c>
      <c r="E801" s="216" t="s">
        <v>1397</v>
      </c>
      <c r="F801" s="216" t="s">
        <v>1398</v>
      </c>
      <c r="G801" s="203"/>
      <c r="H801" s="203"/>
      <c r="I801" s="206"/>
      <c r="J801" s="217">
        <f>BK801</f>
        <v>0</v>
      </c>
      <c r="K801" s="203"/>
      <c r="L801" s="208"/>
      <c r="M801" s="209"/>
      <c r="N801" s="210"/>
      <c r="O801" s="210"/>
      <c r="P801" s="211">
        <f>SUM(P802:P821)</f>
        <v>0</v>
      </c>
      <c r="Q801" s="210"/>
      <c r="R801" s="211">
        <f>SUM(R802:R821)</f>
        <v>0.2385964</v>
      </c>
      <c r="S801" s="210"/>
      <c r="T801" s="212">
        <f>SUM(T802:T821)</f>
        <v>0.26039999999999996</v>
      </c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R801" s="213" t="s">
        <v>81</v>
      </c>
      <c r="AT801" s="214" t="s">
        <v>70</v>
      </c>
      <c r="AU801" s="214" t="s">
        <v>79</v>
      </c>
      <c r="AY801" s="213" t="s">
        <v>143</v>
      </c>
      <c r="BK801" s="215">
        <f>SUM(BK802:BK821)</f>
        <v>0</v>
      </c>
    </row>
    <row r="802" spans="1:65" s="2" customFormat="1" ht="16.5" customHeight="1">
      <c r="A802" s="38"/>
      <c r="B802" s="39"/>
      <c r="C802" s="218" t="s">
        <v>1399</v>
      </c>
      <c r="D802" s="218" t="s">
        <v>145</v>
      </c>
      <c r="E802" s="219" t="s">
        <v>1400</v>
      </c>
      <c r="F802" s="220" t="s">
        <v>1401</v>
      </c>
      <c r="G802" s="221" t="s">
        <v>148</v>
      </c>
      <c r="H802" s="222">
        <v>7.2</v>
      </c>
      <c r="I802" s="223"/>
      <c r="J802" s="224">
        <f>ROUND(I802*H802,2)</f>
        <v>0</v>
      </c>
      <c r="K802" s="220" t="s">
        <v>149</v>
      </c>
      <c r="L802" s="44"/>
      <c r="M802" s="225" t="s">
        <v>19</v>
      </c>
      <c r="N802" s="226" t="s">
        <v>42</v>
      </c>
      <c r="O802" s="84"/>
      <c r="P802" s="227">
        <f>O802*H802</f>
        <v>0</v>
      </c>
      <c r="Q802" s="227">
        <v>0.00028</v>
      </c>
      <c r="R802" s="227">
        <f>Q802*H802</f>
        <v>0.002016</v>
      </c>
      <c r="S802" s="227">
        <v>0</v>
      </c>
      <c r="T802" s="228">
        <f>S802*H802</f>
        <v>0</v>
      </c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R802" s="229" t="s">
        <v>239</v>
      </c>
      <c r="AT802" s="229" t="s">
        <v>145</v>
      </c>
      <c r="AU802" s="229" t="s">
        <v>81</v>
      </c>
      <c r="AY802" s="17" t="s">
        <v>143</v>
      </c>
      <c r="BE802" s="230">
        <f>IF(N802="základní",J802,0)</f>
        <v>0</v>
      </c>
      <c r="BF802" s="230">
        <f>IF(N802="snížená",J802,0)</f>
        <v>0</v>
      </c>
      <c r="BG802" s="230">
        <f>IF(N802="zákl. přenesená",J802,0)</f>
        <v>0</v>
      </c>
      <c r="BH802" s="230">
        <f>IF(N802="sníž. přenesená",J802,0)</f>
        <v>0</v>
      </c>
      <c r="BI802" s="230">
        <f>IF(N802="nulová",J802,0)</f>
        <v>0</v>
      </c>
      <c r="BJ802" s="17" t="s">
        <v>79</v>
      </c>
      <c r="BK802" s="230">
        <f>ROUND(I802*H802,2)</f>
        <v>0</v>
      </c>
      <c r="BL802" s="17" t="s">
        <v>239</v>
      </c>
      <c r="BM802" s="229" t="s">
        <v>1402</v>
      </c>
    </row>
    <row r="803" spans="1:47" s="2" customFormat="1" ht="12">
      <c r="A803" s="38"/>
      <c r="B803" s="39"/>
      <c r="C803" s="40"/>
      <c r="D803" s="231" t="s">
        <v>152</v>
      </c>
      <c r="E803" s="40"/>
      <c r="F803" s="232" t="s">
        <v>1403</v>
      </c>
      <c r="G803" s="40"/>
      <c r="H803" s="40"/>
      <c r="I803" s="136"/>
      <c r="J803" s="40"/>
      <c r="K803" s="40"/>
      <c r="L803" s="44"/>
      <c r="M803" s="233"/>
      <c r="N803" s="234"/>
      <c r="O803" s="84"/>
      <c r="P803" s="84"/>
      <c r="Q803" s="84"/>
      <c r="R803" s="84"/>
      <c r="S803" s="84"/>
      <c r="T803" s="85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T803" s="17" t="s">
        <v>152</v>
      </c>
      <c r="AU803" s="17" t="s">
        <v>81</v>
      </c>
    </row>
    <row r="804" spans="1:65" s="2" customFormat="1" ht="16.5" customHeight="1">
      <c r="A804" s="38"/>
      <c r="B804" s="39"/>
      <c r="C804" s="246" t="s">
        <v>1404</v>
      </c>
      <c r="D804" s="246" t="s">
        <v>199</v>
      </c>
      <c r="E804" s="247" t="s">
        <v>1405</v>
      </c>
      <c r="F804" s="248" t="s">
        <v>1406</v>
      </c>
      <c r="G804" s="249" t="s">
        <v>148</v>
      </c>
      <c r="H804" s="250">
        <v>7.56</v>
      </c>
      <c r="I804" s="251"/>
      <c r="J804" s="252">
        <f>ROUND(I804*H804,2)</f>
        <v>0</v>
      </c>
      <c r="K804" s="248" t="s">
        <v>149</v>
      </c>
      <c r="L804" s="253"/>
      <c r="M804" s="254" t="s">
        <v>19</v>
      </c>
      <c r="N804" s="255" t="s">
        <v>42</v>
      </c>
      <c r="O804" s="84"/>
      <c r="P804" s="227">
        <f>O804*H804</f>
        <v>0</v>
      </c>
      <c r="Q804" s="227">
        <v>0.00459</v>
      </c>
      <c r="R804" s="227">
        <f>Q804*H804</f>
        <v>0.0347004</v>
      </c>
      <c r="S804" s="227">
        <v>0</v>
      </c>
      <c r="T804" s="228">
        <f>S804*H804</f>
        <v>0</v>
      </c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R804" s="229" t="s">
        <v>342</v>
      </c>
      <c r="AT804" s="229" t="s">
        <v>199</v>
      </c>
      <c r="AU804" s="229" t="s">
        <v>81</v>
      </c>
      <c r="AY804" s="17" t="s">
        <v>143</v>
      </c>
      <c r="BE804" s="230">
        <f>IF(N804="základní",J804,0)</f>
        <v>0</v>
      </c>
      <c r="BF804" s="230">
        <f>IF(N804="snížená",J804,0)</f>
        <v>0</v>
      </c>
      <c r="BG804" s="230">
        <f>IF(N804="zákl. přenesená",J804,0)</f>
        <v>0</v>
      </c>
      <c r="BH804" s="230">
        <f>IF(N804="sníž. přenesená",J804,0)</f>
        <v>0</v>
      </c>
      <c r="BI804" s="230">
        <f>IF(N804="nulová",J804,0)</f>
        <v>0</v>
      </c>
      <c r="BJ804" s="17" t="s">
        <v>79</v>
      </c>
      <c r="BK804" s="230">
        <f>ROUND(I804*H804,2)</f>
        <v>0</v>
      </c>
      <c r="BL804" s="17" t="s">
        <v>239</v>
      </c>
      <c r="BM804" s="229" t="s">
        <v>1407</v>
      </c>
    </row>
    <row r="805" spans="1:47" s="2" customFormat="1" ht="12">
      <c r="A805" s="38"/>
      <c r="B805" s="39"/>
      <c r="C805" s="40"/>
      <c r="D805" s="231" t="s">
        <v>152</v>
      </c>
      <c r="E805" s="40"/>
      <c r="F805" s="232" t="s">
        <v>1406</v>
      </c>
      <c r="G805" s="40"/>
      <c r="H805" s="40"/>
      <c r="I805" s="136"/>
      <c r="J805" s="40"/>
      <c r="K805" s="40"/>
      <c r="L805" s="44"/>
      <c r="M805" s="233"/>
      <c r="N805" s="234"/>
      <c r="O805" s="84"/>
      <c r="P805" s="84"/>
      <c r="Q805" s="84"/>
      <c r="R805" s="84"/>
      <c r="S805" s="84"/>
      <c r="T805" s="85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T805" s="17" t="s">
        <v>152</v>
      </c>
      <c r="AU805" s="17" t="s">
        <v>81</v>
      </c>
    </row>
    <row r="806" spans="1:51" s="13" customFormat="1" ht="12">
      <c r="A806" s="13"/>
      <c r="B806" s="235"/>
      <c r="C806" s="236"/>
      <c r="D806" s="231" t="s">
        <v>154</v>
      </c>
      <c r="E806" s="237" t="s">
        <v>19</v>
      </c>
      <c r="F806" s="238" t="s">
        <v>1408</v>
      </c>
      <c r="G806" s="236"/>
      <c r="H806" s="239">
        <v>7.56</v>
      </c>
      <c r="I806" s="240"/>
      <c r="J806" s="236"/>
      <c r="K806" s="236"/>
      <c r="L806" s="241"/>
      <c r="M806" s="242"/>
      <c r="N806" s="243"/>
      <c r="O806" s="243"/>
      <c r="P806" s="243"/>
      <c r="Q806" s="243"/>
      <c r="R806" s="243"/>
      <c r="S806" s="243"/>
      <c r="T806" s="244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5" t="s">
        <v>154</v>
      </c>
      <c r="AU806" s="245" t="s">
        <v>81</v>
      </c>
      <c r="AV806" s="13" t="s">
        <v>81</v>
      </c>
      <c r="AW806" s="13" t="s">
        <v>33</v>
      </c>
      <c r="AX806" s="13" t="s">
        <v>79</v>
      </c>
      <c r="AY806" s="245" t="s">
        <v>143</v>
      </c>
    </row>
    <row r="807" spans="1:65" s="2" customFormat="1" ht="16.5" customHeight="1">
      <c r="A807" s="38"/>
      <c r="B807" s="39"/>
      <c r="C807" s="218" t="s">
        <v>1409</v>
      </c>
      <c r="D807" s="218" t="s">
        <v>145</v>
      </c>
      <c r="E807" s="219" t="s">
        <v>1410</v>
      </c>
      <c r="F807" s="220" t="s">
        <v>1411</v>
      </c>
      <c r="G807" s="221" t="s">
        <v>148</v>
      </c>
      <c r="H807" s="222">
        <v>7.2</v>
      </c>
      <c r="I807" s="223"/>
      <c r="J807" s="224">
        <f>ROUND(I807*H807,2)</f>
        <v>0</v>
      </c>
      <c r="K807" s="220" t="s">
        <v>149</v>
      </c>
      <c r="L807" s="44"/>
      <c r="M807" s="225" t="s">
        <v>19</v>
      </c>
      <c r="N807" s="226" t="s">
        <v>42</v>
      </c>
      <c r="O807" s="84"/>
      <c r="P807" s="227">
        <f>O807*H807</f>
        <v>0</v>
      </c>
      <c r="Q807" s="227">
        <v>0</v>
      </c>
      <c r="R807" s="227">
        <f>Q807*H807</f>
        <v>0</v>
      </c>
      <c r="S807" s="227">
        <v>0.007</v>
      </c>
      <c r="T807" s="228">
        <f>S807*H807</f>
        <v>0.0504</v>
      </c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R807" s="229" t="s">
        <v>239</v>
      </c>
      <c r="AT807" s="229" t="s">
        <v>145</v>
      </c>
      <c r="AU807" s="229" t="s">
        <v>81</v>
      </c>
      <c r="AY807" s="17" t="s">
        <v>143</v>
      </c>
      <c r="BE807" s="230">
        <f>IF(N807="základní",J807,0)</f>
        <v>0</v>
      </c>
      <c r="BF807" s="230">
        <f>IF(N807="snížená",J807,0)</f>
        <v>0</v>
      </c>
      <c r="BG807" s="230">
        <f>IF(N807="zákl. přenesená",J807,0)</f>
        <v>0</v>
      </c>
      <c r="BH807" s="230">
        <f>IF(N807="sníž. přenesená",J807,0)</f>
        <v>0</v>
      </c>
      <c r="BI807" s="230">
        <f>IF(N807="nulová",J807,0)</f>
        <v>0</v>
      </c>
      <c r="BJ807" s="17" t="s">
        <v>79</v>
      </c>
      <c r="BK807" s="230">
        <f>ROUND(I807*H807,2)</f>
        <v>0</v>
      </c>
      <c r="BL807" s="17" t="s">
        <v>239</v>
      </c>
      <c r="BM807" s="229" t="s">
        <v>1412</v>
      </c>
    </row>
    <row r="808" spans="1:47" s="2" customFormat="1" ht="12">
      <c r="A808" s="38"/>
      <c r="B808" s="39"/>
      <c r="C808" s="40"/>
      <c r="D808" s="231" t="s">
        <v>152</v>
      </c>
      <c r="E808" s="40"/>
      <c r="F808" s="232" t="s">
        <v>1411</v>
      </c>
      <c r="G808" s="40"/>
      <c r="H808" s="40"/>
      <c r="I808" s="136"/>
      <c r="J808" s="40"/>
      <c r="K808" s="40"/>
      <c r="L808" s="44"/>
      <c r="M808" s="233"/>
      <c r="N808" s="234"/>
      <c r="O808" s="84"/>
      <c r="P808" s="84"/>
      <c r="Q808" s="84"/>
      <c r="R808" s="84"/>
      <c r="S808" s="84"/>
      <c r="T808" s="85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T808" s="17" t="s">
        <v>152</v>
      </c>
      <c r="AU808" s="17" t="s">
        <v>81</v>
      </c>
    </row>
    <row r="809" spans="1:65" s="2" customFormat="1" ht="16.5" customHeight="1">
      <c r="A809" s="38"/>
      <c r="B809" s="39"/>
      <c r="C809" s="218" t="s">
        <v>1413</v>
      </c>
      <c r="D809" s="218" t="s">
        <v>145</v>
      </c>
      <c r="E809" s="219" t="s">
        <v>1414</v>
      </c>
      <c r="F809" s="220" t="s">
        <v>1415</v>
      </c>
      <c r="G809" s="221" t="s">
        <v>207</v>
      </c>
      <c r="H809" s="222">
        <v>2</v>
      </c>
      <c r="I809" s="223"/>
      <c r="J809" s="224">
        <f>ROUND(I809*H809,2)</f>
        <v>0</v>
      </c>
      <c r="K809" s="220" t="s">
        <v>19</v>
      </c>
      <c r="L809" s="44"/>
      <c r="M809" s="225" t="s">
        <v>19</v>
      </c>
      <c r="N809" s="226" t="s">
        <v>42</v>
      </c>
      <c r="O809" s="84"/>
      <c r="P809" s="227">
        <f>O809*H809</f>
        <v>0</v>
      </c>
      <c r="Q809" s="227">
        <v>0.00024</v>
      </c>
      <c r="R809" s="227">
        <f>Q809*H809</f>
        <v>0.00048</v>
      </c>
      <c r="S809" s="227">
        <v>0</v>
      </c>
      <c r="T809" s="228">
        <f>S809*H809</f>
        <v>0</v>
      </c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R809" s="229" t="s">
        <v>239</v>
      </c>
      <c r="AT809" s="229" t="s">
        <v>145</v>
      </c>
      <c r="AU809" s="229" t="s">
        <v>81</v>
      </c>
      <c r="AY809" s="17" t="s">
        <v>143</v>
      </c>
      <c r="BE809" s="230">
        <f>IF(N809="základní",J809,0)</f>
        <v>0</v>
      </c>
      <c r="BF809" s="230">
        <f>IF(N809="snížená",J809,0)</f>
        <v>0</v>
      </c>
      <c r="BG809" s="230">
        <f>IF(N809="zákl. přenesená",J809,0)</f>
        <v>0</v>
      </c>
      <c r="BH809" s="230">
        <f>IF(N809="sníž. přenesená",J809,0)</f>
        <v>0</v>
      </c>
      <c r="BI809" s="230">
        <f>IF(N809="nulová",J809,0)</f>
        <v>0</v>
      </c>
      <c r="BJ809" s="17" t="s">
        <v>79</v>
      </c>
      <c r="BK809" s="230">
        <f>ROUND(I809*H809,2)</f>
        <v>0</v>
      </c>
      <c r="BL809" s="17" t="s">
        <v>239</v>
      </c>
      <c r="BM809" s="229" t="s">
        <v>1416</v>
      </c>
    </row>
    <row r="810" spans="1:47" s="2" customFormat="1" ht="12">
      <c r="A810" s="38"/>
      <c r="B810" s="39"/>
      <c r="C810" s="40"/>
      <c r="D810" s="231" t="s">
        <v>152</v>
      </c>
      <c r="E810" s="40"/>
      <c r="F810" s="232" t="s">
        <v>1417</v>
      </c>
      <c r="G810" s="40"/>
      <c r="H810" s="40"/>
      <c r="I810" s="136"/>
      <c r="J810" s="40"/>
      <c r="K810" s="40"/>
      <c r="L810" s="44"/>
      <c r="M810" s="233"/>
      <c r="N810" s="234"/>
      <c r="O810" s="84"/>
      <c r="P810" s="84"/>
      <c r="Q810" s="84"/>
      <c r="R810" s="84"/>
      <c r="S810" s="84"/>
      <c r="T810" s="85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T810" s="17" t="s">
        <v>152</v>
      </c>
      <c r="AU810" s="17" t="s">
        <v>81</v>
      </c>
    </row>
    <row r="811" spans="1:65" s="2" customFormat="1" ht="16.5" customHeight="1">
      <c r="A811" s="38"/>
      <c r="B811" s="39"/>
      <c r="C811" s="218" t="s">
        <v>1418</v>
      </c>
      <c r="D811" s="218" t="s">
        <v>145</v>
      </c>
      <c r="E811" s="219" t="s">
        <v>1419</v>
      </c>
      <c r="F811" s="220" t="s">
        <v>1420</v>
      </c>
      <c r="G811" s="221" t="s">
        <v>1421</v>
      </c>
      <c r="H811" s="222">
        <v>190</v>
      </c>
      <c r="I811" s="223"/>
      <c r="J811" s="224">
        <f>ROUND(I811*H811,2)</f>
        <v>0</v>
      </c>
      <c r="K811" s="220" t="s">
        <v>149</v>
      </c>
      <c r="L811" s="44"/>
      <c r="M811" s="225" t="s">
        <v>19</v>
      </c>
      <c r="N811" s="226" t="s">
        <v>42</v>
      </c>
      <c r="O811" s="84"/>
      <c r="P811" s="227">
        <f>O811*H811</f>
        <v>0</v>
      </c>
      <c r="Q811" s="227">
        <v>6E-05</v>
      </c>
      <c r="R811" s="227">
        <f>Q811*H811</f>
        <v>0.0114</v>
      </c>
      <c r="S811" s="227">
        <v>0</v>
      </c>
      <c r="T811" s="228">
        <f>S811*H811</f>
        <v>0</v>
      </c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R811" s="229" t="s">
        <v>239</v>
      </c>
      <c r="AT811" s="229" t="s">
        <v>145</v>
      </c>
      <c r="AU811" s="229" t="s">
        <v>81</v>
      </c>
      <c r="AY811" s="17" t="s">
        <v>143</v>
      </c>
      <c r="BE811" s="230">
        <f>IF(N811="základní",J811,0)</f>
        <v>0</v>
      </c>
      <c r="BF811" s="230">
        <f>IF(N811="snížená",J811,0)</f>
        <v>0</v>
      </c>
      <c r="BG811" s="230">
        <f>IF(N811="zákl. přenesená",J811,0)</f>
        <v>0</v>
      </c>
      <c r="BH811" s="230">
        <f>IF(N811="sníž. přenesená",J811,0)</f>
        <v>0</v>
      </c>
      <c r="BI811" s="230">
        <f>IF(N811="nulová",J811,0)</f>
        <v>0</v>
      </c>
      <c r="BJ811" s="17" t="s">
        <v>79</v>
      </c>
      <c r="BK811" s="230">
        <f>ROUND(I811*H811,2)</f>
        <v>0</v>
      </c>
      <c r="BL811" s="17" t="s">
        <v>239</v>
      </c>
      <c r="BM811" s="229" t="s">
        <v>1422</v>
      </c>
    </row>
    <row r="812" spans="1:47" s="2" customFormat="1" ht="12">
      <c r="A812" s="38"/>
      <c r="B812" s="39"/>
      <c r="C812" s="40"/>
      <c r="D812" s="231" t="s">
        <v>152</v>
      </c>
      <c r="E812" s="40"/>
      <c r="F812" s="232" t="s">
        <v>1423</v>
      </c>
      <c r="G812" s="40"/>
      <c r="H812" s="40"/>
      <c r="I812" s="136"/>
      <c r="J812" s="40"/>
      <c r="K812" s="40"/>
      <c r="L812" s="44"/>
      <c r="M812" s="233"/>
      <c r="N812" s="234"/>
      <c r="O812" s="84"/>
      <c r="P812" s="84"/>
      <c r="Q812" s="84"/>
      <c r="R812" s="84"/>
      <c r="S812" s="84"/>
      <c r="T812" s="85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T812" s="17" t="s">
        <v>152</v>
      </c>
      <c r="AU812" s="17" t="s">
        <v>81</v>
      </c>
    </row>
    <row r="813" spans="1:65" s="2" customFormat="1" ht="16.5" customHeight="1">
      <c r="A813" s="38"/>
      <c r="B813" s="39"/>
      <c r="C813" s="246" t="s">
        <v>1424</v>
      </c>
      <c r="D813" s="246" t="s">
        <v>199</v>
      </c>
      <c r="E813" s="247" t="s">
        <v>1425</v>
      </c>
      <c r="F813" s="248" t="s">
        <v>1426</v>
      </c>
      <c r="G813" s="249" t="s">
        <v>1421</v>
      </c>
      <c r="H813" s="250">
        <v>190</v>
      </c>
      <c r="I813" s="251"/>
      <c r="J813" s="252">
        <f>ROUND(I813*H813,2)</f>
        <v>0</v>
      </c>
      <c r="K813" s="248" t="s">
        <v>19</v>
      </c>
      <c r="L813" s="253"/>
      <c r="M813" s="254" t="s">
        <v>19</v>
      </c>
      <c r="N813" s="255" t="s">
        <v>42</v>
      </c>
      <c r="O813" s="84"/>
      <c r="P813" s="227">
        <f>O813*H813</f>
        <v>0</v>
      </c>
      <c r="Q813" s="227">
        <v>0.001</v>
      </c>
      <c r="R813" s="227">
        <f>Q813*H813</f>
        <v>0.19</v>
      </c>
      <c r="S813" s="227">
        <v>0</v>
      </c>
      <c r="T813" s="228">
        <f>S813*H813</f>
        <v>0</v>
      </c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R813" s="229" t="s">
        <v>342</v>
      </c>
      <c r="AT813" s="229" t="s">
        <v>199</v>
      </c>
      <c r="AU813" s="229" t="s">
        <v>81</v>
      </c>
      <c r="AY813" s="17" t="s">
        <v>143</v>
      </c>
      <c r="BE813" s="230">
        <f>IF(N813="základní",J813,0)</f>
        <v>0</v>
      </c>
      <c r="BF813" s="230">
        <f>IF(N813="snížená",J813,0)</f>
        <v>0</v>
      </c>
      <c r="BG813" s="230">
        <f>IF(N813="zákl. přenesená",J813,0)</f>
        <v>0</v>
      </c>
      <c r="BH813" s="230">
        <f>IF(N813="sníž. přenesená",J813,0)</f>
        <v>0</v>
      </c>
      <c r="BI813" s="230">
        <f>IF(N813="nulová",J813,0)</f>
        <v>0</v>
      </c>
      <c r="BJ813" s="17" t="s">
        <v>79</v>
      </c>
      <c r="BK813" s="230">
        <f>ROUND(I813*H813,2)</f>
        <v>0</v>
      </c>
      <c r="BL813" s="17" t="s">
        <v>239</v>
      </c>
      <c r="BM813" s="229" t="s">
        <v>1427</v>
      </c>
    </row>
    <row r="814" spans="1:47" s="2" customFormat="1" ht="12">
      <c r="A814" s="38"/>
      <c r="B814" s="39"/>
      <c r="C814" s="40"/>
      <c r="D814" s="231" t="s">
        <v>152</v>
      </c>
      <c r="E814" s="40"/>
      <c r="F814" s="232" t="s">
        <v>1428</v>
      </c>
      <c r="G814" s="40"/>
      <c r="H814" s="40"/>
      <c r="I814" s="136"/>
      <c r="J814" s="40"/>
      <c r="K814" s="40"/>
      <c r="L814" s="44"/>
      <c r="M814" s="233"/>
      <c r="N814" s="234"/>
      <c r="O814" s="84"/>
      <c r="P814" s="84"/>
      <c r="Q814" s="84"/>
      <c r="R814" s="84"/>
      <c r="S814" s="84"/>
      <c r="T814" s="85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T814" s="17" t="s">
        <v>152</v>
      </c>
      <c r="AU814" s="17" t="s">
        <v>81</v>
      </c>
    </row>
    <row r="815" spans="1:65" s="2" customFormat="1" ht="16.5" customHeight="1">
      <c r="A815" s="38"/>
      <c r="B815" s="39"/>
      <c r="C815" s="218" t="s">
        <v>1429</v>
      </c>
      <c r="D815" s="218" t="s">
        <v>145</v>
      </c>
      <c r="E815" s="219" t="s">
        <v>1430</v>
      </c>
      <c r="F815" s="220" t="s">
        <v>1431</v>
      </c>
      <c r="G815" s="221" t="s">
        <v>1421</v>
      </c>
      <c r="H815" s="222">
        <v>210</v>
      </c>
      <c r="I815" s="223"/>
      <c r="J815" s="224">
        <f>ROUND(I815*H815,2)</f>
        <v>0</v>
      </c>
      <c r="K815" s="220" t="s">
        <v>149</v>
      </c>
      <c r="L815" s="44"/>
      <c r="M815" s="225" t="s">
        <v>19</v>
      </c>
      <c r="N815" s="226" t="s">
        <v>42</v>
      </c>
      <c r="O815" s="84"/>
      <c r="P815" s="227">
        <f>O815*H815</f>
        <v>0</v>
      </c>
      <c r="Q815" s="227">
        <v>0</v>
      </c>
      <c r="R815" s="227">
        <f>Q815*H815</f>
        <v>0</v>
      </c>
      <c r="S815" s="227">
        <v>0.001</v>
      </c>
      <c r="T815" s="228">
        <f>S815*H815</f>
        <v>0.21</v>
      </c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R815" s="229" t="s">
        <v>239</v>
      </c>
      <c r="AT815" s="229" t="s">
        <v>145</v>
      </c>
      <c r="AU815" s="229" t="s">
        <v>81</v>
      </c>
      <c r="AY815" s="17" t="s">
        <v>143</v>
      </c>
      <c r="BE815" s="230">
        <f>IF(N815="základní",J815,0)</f>
        <v>0</v>
      </c>
      <c r="BF815" s="230">
        <f>IF(N815="snížená",J815,0)</f>
        <v>0</v>
      </c>
      <c r="BG815" s="230">
        <f>IF(N815="zákl. přenesená",J815,0)</f>
        <v>0</v>
      </c>
      <c r="BH815" s="230">
        <f>IF(N815="sníž. přenesená",J815,0)</f>
        <v>0</v>
      </c>
      <c r="BI815" s="230">
        <f>IF(N815="nulová",J815,0)</f>
        <v>0</v>
      </c>
      <c r="BJ815" s="17" t="s">
        <v>79</v>
      </c>
      <c r="BK815" s="230">
        <f>ROUND(I815*H815,2)</f>
        <v>0</v>
      </c>
      <c r="BL815" s="17" t="s">
        <v>239</v>
      </c>
      <c r="BM815" s="229" t="s">
        <v>1432</v>
      </c>
    </row>
    <row r="816" spans="1:47" s="2" customFormat="1" ht="12">
      <c r="A816" s="38"/>
      <c r="B816" s="39"/>
      <c r="C816" s="40"/>
      <c r="D816" s="231" t="s">
        <v>152</v>
      </c>
      <c r="E816" s="40"/>
      <c r="F816" s="232" t="s">
        <v>1431</v>
      </c>
      <c r="G816" s="40"/>
      <c r="H816" s="40"/>
      <c r="I816" s="136"/>
      <c r="J816" s="40"/>
      <c r="K816" s="40"/>
      <c r="L816" s="44"/>
      <c r="M816" s="233"/>
      <c r="N816" s="234"/>
      <c r="O816" s="84"/>
      <c r="P816" s="84"/>
      <c r="Q816" s="84"/>
      <c r="R816" s="84"/>
      <c r="S816" s="84"/>
      <c r="T816" s="85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T816" s="17" t="s">
        <v>152</v>
      </c>
      <c r="AU816" s="17" t="s">
        <v>81</v>
      </c>
    </row>
    <row r="817" spans="1:51" s="13" customFormat="1" ht="12">
      <c r="A817" s="13"/>
      <c r="B817" s="235"/>
      <c r="C817" s="236"/>
      <c r="D817" s="231" t="s">
        <v>154</v>
      </c>
      <c r="E817" s="237" t="s">
        <v>19</v>
      </c>
      <c r="F817" s="238" t="s">
        <v>1433</v>
      </c>
      <c r="G817" s="236"/>
      <c r="H817" s="239">
        <v>180</v>
      </c>
      <c r="I817" s="240"/>
      <c r="J817" s="236"/>
      <c r="K817" s="236"/>
      <c r="L817" s="241"/>
      <c r="M817" s="242"/>
      <c r="N817" s="243"/>
      <c r="O817" s="243"/>
      <c r="P817" s="243"/>
      <c r="Q817" s="243"/>
      <c r="R817" s="243"/>
      <c r="S817" s="243"/>
      <c r="T817" s="244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45" t="s">
        <v>154</v>
      </c>
      <c r="AU817" s="245" t="s">
        <v>81</v>
      </c>
      <c r="AV817" s="13" t="s">
        <v>81</v>
      </c>
      <c r="AW817" s="13" t="s">
        <v>33</v>
      </c>
      <c r="AX817" s="13" t="s">
        <v>71</v>
      </c>
      <c r="AY817" s="245" t="s">
        <v>143</v>
      </c>
    </row>
    <row r="818" spans="1:51" s="13" customFormat="1" ht="12">
      <c r="A818" s="13"/>
      <c r="B818" s="235"/>
      <c r="C818" s="236"/>
      <c r="D818" s="231" t="s">
        <v>154</v>
      </c>
      <c r="E818" s="237" t="s">
        <v>19</v>
      </c>
      <c r="F818" s="238" t="s">
        <v>1434</v>
      </c>
      <c r="G818" s="236"/>
      <c r="H818" s="239">
        <v>30</v>
      </c>
      <c r="I818" s="240"/>
      <c r="J818" s="236"/>
      <c r="K818" s="236"/>
      <c r="L818" s="241"/>
      <c r="M818" s="242"/>
      <c r="N818" s="243"/>
      <c r="O818" s="243"/>
      <c r="P818" s="243"/>
      <c r="Q818" s="243"/>
      <c r="R818" s="243"/>
      <c r="S818" s="243"/>
      <c r="T818" s="244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5" t="s">
        <v>154</v>
      </c>
      <c r="AU818" s="245" t="s">
        <v>81</v>
      </c>
      <c r="AV818" s="13" t="s">
        <v>81</v>
      </c>
      <c r="AW818" s="13" t="s">
        <v>33</v>
      </c>
      <c r="AX818" s="13" t="s">
        <v>71</v>
      </c>
      <c r="AY818" s="245" t="s">
        <v>143</v>
      </c>
    </row>
    <row r="819" spans="1:51" s="14" customFormat="1" ht="12">
      <c r="A819" s="14"/>
      <c r="B819" s="256"/>
      <c r="C819" s="257"/>
      <c r="D819" s="231" t="s">
        <v>154</v>
      </c>
      <c r="E819" s="258" t="s">
        <v>19</v>
      </c>
      <c r="F819" s="259" t="s">
        <v>227</v>
      </c>
      <c r="G819" s="257"/>
      <c r="H819" s="260">
        <v>210</v>
      </c>
      <c r="I819" s="261"/>
      <c r="J819" s="257"/>
      <c r="K819" s="257"/>
      <c r="L819" s="262"/>
      <c r="M819" s="263"/>
      <c r="N819" s="264"/>
      <c r="O819" s="264"/>
      <c r="P819" s="264"/>
      <c r="Q819" s="264"/>
      <c r="R819" s="264"/>
      <c r="S819" s="264"/>
      <c r="T819" s="265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66" t="s">
        <v>154</v>
      </c>
      <c r="AU819" s="266" t="s">
        <v>81</v>
      </c>
      <c r="AV819" s="14" t="s">
        <v>150</v>
      </c>
      <c r="AW819" s="14" t="s">
        <v>33</v>
      </c>
      <c r="AX819" s="14" t="s">
        <v>79</v>
      </c>
      <c r="AY819" s="266" t="s">
        <v>143</v>
      </c>
    </row>
    <row r="820" spans="1:65" s="2" customFormat="1" ht="16.5" customHeight="1">
      <c r="A820" s="38"/>
      <c r="B820" s="39"/>
      <c r="C820" s="218" t="s">
        <v>1435</v>
      </c>
      <c r="D820" s="218" t="s">
        <v>145</v>
      </c>
      <c r="E820" s="219" t="s">
        <v>1436</v>
      </c>
      <c r="F820" s="220" t="s">
        <v>1437</v>
      </c>
      <c r="G820" s="221" t="s">
        <v>190</v>
      </c>
      <c r="H820" s="222">
        <v>0.239</v>
      </c>
      <c r="I820" s="223"/>
      <c r="J820" s="224">
        <f>ROUND(I820*H820,2)</f>
        <v>0</v>
      </c>
      <c r="K820" s="220" t="s">
        <v>149</v>
      </c>
      <c r="L820" s="44"/>
      <c r="M820" s="225" t="s">
        <v>19</v>
      </c>
      <c r="N820" s="226" t="s">
        <v>42</v>
      </c>
      <c r="O820" s="84"/>
      <c r="P820" s="227">
        <f>O820*H820</f>
        <v>0</v>
      </c>
      <c r="Q820" s="227">
        <v>0</v>
      </c>
      <c r="R820" s="227">
        <f>Q820*H820</f>
        <v>0</v>
      </c>
      <c r="S820" s="227">
        <v>0</v>
      </c>
      <c r="T820" s="228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229" t="s">
        <v>239</v>
      </c>
      <c r="AT820" s="229" t="s">
        <v>145</v>
      </c>
      <c r="AU820" s="229" t="s">
        <v>81</v>
      </c>
      <c r="AY820" s="17" t="s">
        <v>143</v>
      </c>
      <c r="BE820" s="230">
        <f>IF(N820="základní",J820,0)</f>
        <v>0</v>
      </c>
      <c r="BF820" s="230">
        <f>IF(N820="snížená",J820,0)</f>
        <v>0</v>
      </c>
      <c r="BG820" s="230">
        <f>IF(N820="zákl. přenesená",J820,0)</f>
        <v>0</v>
      </c>
      <c r="BH820" s="230">
        <f>IF(N820="sníž. přenesená",J820,0)</f>
        <v>0</v>
      </c>
      <c r="BI820" s="230">
        <f>IF(N820="nulová",J820,0)</f>
        <v>0</v>
      </c>
      <c r="BJ820" s="17" t="s">
        <v>79</v>
      </c>
      <c r="BK820" s="230">
        <f>ROUND(I820*H820,2)</f>
        <v>0</v>
      </c>
      <c r="BL820" s="17" t="s">
        <v>239</v>
      </c>
      <c r="BM820" s="229" t="s">
        <v>1438</v>
      </c>
    </row>
    <row r="821" spans="1:47" s="2" customFormat="1" ht="12">
      <c r="A821" s="38"/>
      <c r="B821" s="39"/>
      <c r="C821" s="40"/>
      <c r="D821" s="231" t="s">
        <v>152</v>
      </c>
      <c r="E821" s="40"/>
      <c r="F821" s="232" t="s">
        <v>1439</v>
      </c>
      <c r="G821" s="40"/>
      <c r="H821" s="40"/>
      <c r="I821" s="136"/>
      <c r="J821" s="40"/>
      <c r="K821" s="40"/>
      <c r="L821" s="44"/>
      <c r="M821" s="233"/>
      <c r="N821" s="234"/>
      <c r="O821" s="84"/>
      <c r="P821" s="84"/>
      <c r="Q821" s="84"/>
      <c r="R821" s="84"/>
      <c r="S821" s="84"/>
      <c r="T821" s="85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T821" s="17" t="s">
        <v>152</v>
      </c>
      <c r="AU821" s="17" t="s">
        <v>81</v>
      </c>
    </row>
    <row r="822" spans="1:63" s="12" customFormat="1" ht="22.8" customHeight="1">
      <c r="A822" s="12"/>
      <c r="B822" s="202"/>
      <c r="C822" s="203"/>
      <c r="D822" s="204" t="s">
        <v>70</v>
      </c>
      <c r="E822" s="216" t="s">
        <v>1440</v>
      </c>
      <c r="F822" s="216" t="s">
        <v>1441</v>
      </c>
      <c r="G822" s="203"/>
      <c r="H822" s="203"/>
      <c r="I822" s="206"/>
      <c r="J822" s="217">
        <f>BK822</f>
        <v>0</v>
      </c>
      <c r="K822" s="203"/>
      <c r="L822" s="208"/>
      <c r="M822" s="209"/>
      <c r="N822" s="210"/>
      <c r="O822" s="210"/>
      <c r="P822" s="211">
        <f>SUM(P823:P830)</f>
        <v>0</v>
      </c>
      <c r="Q822" s="210"/>
      <c r="R822" s="211">
        <f>SUM(R823:R830)</f>
        <v>0.218226</v>
      </c>
      <c r="S822" s="210"/>
      <c r="T822" s="212">
        <f>SUM(T823:T830)</f>
        <v>0</v>
      </c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R822" s="213" t="s">
        <v>81</v>
      </c>
      <c r="AT822" s="214" t="s">
        <v>70</v>
      </c>
      <c r="AU822" s="214" t="s">
        <v>79</v>
      </c>
      <c r="AY822" s="213" t="s">
        <v>143</v>
      </c>
      <c r="BK822" s="215">
        <f>SUM(BK823:BK830)</f>
        <v>0</v>
      </c>
    </row>
    <row r="823" spans="1:65" s="2" customFormat="1" ht="16.5" customHeight="1">
      <c r="A823" s="38"/>
      <c r="B823" s="39"/>
      <c r="C823" s="218" t="s">
        <v>1442</v>
      </c>
      <c r="D823" s="218" t="s">
        <v>145</v>
      </c>
      <c r="E823" s="219" t="s">
        <v>1443</v>
      </c>
      <c r="F823" s="220" t="s">
        <v>1444</v>
      </c>
      <c r="G823" s="221" t="s">
        <v>148</v>
      </c>
      <c r="H823" s="222">
        <v>2.22</v>
      </c>
      <c r="I823" s="223"/>
      <c r="J823" s="224">
        <f>ROUND(I823*H823,2)</f>
        <v>0</v>
      </c>
      <c r="K823" s="220" t="s">
        <v>149</v>
      </c>
      <c r="L823" s="44"/>
      <c r="M823" s="225" t="s">
        <v>19</v>
      </c>
      <c r="N823" s="226" t="s">
        <v>42</v>
      </c>
      <c r="O823" s="84"/>
      <c r="P823" s="227">
        <f>O823*H823</f>
        <v>0</v>
      </c>
      <c r="Q823" s="227">
        <v>0.0037</v>
      </c>
      <c r="R823" s="227">
        <f>Q823*H823</f>
        <v>0.008214</v>
      </c>
      <c r="S823" s="227">
        <v>0</v>
      </c>
      <c r="T823" s="228">
        <f>S823*H823</f>
        <v>0</v>
      </c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R823" s="229" t="s">
        <v>239</v>
      </c>
      <c r="AT823" s="229" t="s">
        <v>145</v>
      </c>
      <c r="AU823" s="229" t="s">
        <v>81</v>
      </c>
      <c r="AY823" s="17" t="s">
        <v>143</v>
      </c>
      <c r="BE823" s="230">
        <f>IF(N823="základní",J823,0)</f>
        <v>0</v>
      </c>
      <c r="BF823" s="230">
        <f>IF(N823="snížená",J823,0)</f>
        <v>0</v>
      </c>
      <c r="BG823" s="230">
        <f>IF(N823="zákl. přenesená",J823,0)</f>
        <v>0</v>
      </c>
      <c r="BH823" s="230">
        <f>IF(N823="sníž. přenesená",J823,0)</f>
        <v>0</v>
      </c>
      <c r="BI823" s="230">
        <f>IF(N823="nulová",J823,0)</f>
        <v>0</v>
      </c>
      <c r="BJ823" s="17" t="s">
        <v>79</v>
      </c>
      <c r="BK823" s="230">
        <f>ROUND(I823*H823,2)</f>
        <v>0</v>
      </c>
      <c r="BL823" s="17" t="s">
        <v>239</v>
      </c>
      <c r="BM823" s="229" t="s">
        <v>1445</v>
      </c>
    </row>
    <row r="824" spans="1:47" s="2" customFormat="1" ht="12">
      <c r="A824" s="38"/>
      <c r="B824" s="39"/>
      <c r="C824" s="40"/>
      <c r="D824" s="231" t="s">
        <v>152</v>
      </c>
      <c r="E824" s="40"/>
      <c r="F824" s="232" t="s">
        <v>1446</v>
      </c>
      <c r="G824" s="40"/>
      <c r="H824" s="40"/>
      <c r="I824" s="136"/>
      <c r="J824" s="40"/>
      <c r="K824" s="40"/>
      <c r="L824" s="44"/>
      <c r="M824" s="233"/>
      <c r="N824" s="234"/>
      <c r="O824" s="84"/>
      <c r="P824" s="84"/>
      <c r="Q824" s="84"/>
      <c r="R824" s="84"/>
      <c r="S824" s="84"/>
      <c r="T824" s="85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T824" s="17" t="s">
        <v>152</v>
      </c>
      <c r="AU824" s="17" t="s">
        <v>81</v>
      </c>
    </row>
    <row r="825" spans="1:51" s="13" customFormat="1" ht="12">
      <c r="A825" s="13"/>
      <c r="B825" s="235"/>
      <c r="C825" s="236"/>
      <c r="D825" s="231" t="s">
        <v>154</v>
      </c>
      <c r="E825" s="237" t="s">
        <v>19</v>
      </c>
      <c r="F825" s="238" t="s">
        <v>1447</v>
      </c>
      <c r="G825" s="236"/>
      <c r="H825" s="239">
        <v>2.22</v>
      </c>
      <c r="I825" s="240"/>
      <c r="J825" s="236"/>
      <c r="K825" s="236"/>
      <c r="L825" s="241"/>
      <c r="M825" s="242"/>
      <c r="N825" s="243"/>
      <c r="O825" s="243"/>
      <c r="P825" s="243"/>
      <c r="Q825" s="243"/>
      <c r="R825" s="243"/>
      <c r="S825" s="243"/>
      <c r="T825" s="244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5" t="s">
        <v>154</v>
      </c>
      <c r="AU825" s="245" t="s">
        <v>81</v>
      </c>
      <c r="AV825" s="13" t="s">
        <v>81</v>
      </c>
      <c r="AW825" s="13" t="s">
        <v>33</v>
      </c>
      <c r="AX825" s="13" t="s">
        <v>79</v>
      </c>
      <c r="AY825" s="245" t="s">
        <v>143</v>
      </c>
    </row>
    <row r="826" spans="1:65" s="2" customFormat="1" ht="16.5" customHeight="1">
      <c r="A826" s="38"/>
      <c r="B826" s="39"/>
      <c r="C826" s="246" t="s">
        <v>1448</v>
      </c>
      <c r="D826" s="246" t="s">
        <v>199</v>
      </c>
      <c r="E826" s="247" t="s">
        <v>1449</v>
      </c>
      <c r="F826" s="248" t="s">
        <v>1450</v>
      </c>
      <c r="G826" s="249" t="s">
        <v>148</v>
      </c>
      <c r="H826" s="250">
        <v>2.442</v>
      </c>
      <c r="I826" s="251"/>
      <c r="J826" s="252">
        <f>ROUND(I826*H826,2)</f>
        <v>0</v>
      </c>
      <c r="K826" s="248" t="s">
        <v>149</v>
      </c>
      <c r="L826" s="253"/>
      <c r="M826" s="254" t="s">
        <v>19</v>
      </c>
      <c r="N826" s="255" t="s">
        <v>42</v>
      </c>
      <c r="O826" s="84"/>
      <c r="P826" s="227">
        <f>O826*H826</f>
        <v>0</v>
      </c>
      <c r="Q826" s="227">
        <v>0.086</v>
      </c>
      <c r="R826" s="227">
        <f>Q826*H826</f>
        <v>0.210012</v>
      </c>
      <c r="S826" s="227">
        <v>0</v>
      </c>
      <c r="T826" s="228">
        <f>S826*H826</f>
        <v>0</v>
      </c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R826" s="229" t="s">
        <v>342</v>
      </c>
      <c r="AT826" s="229" t="s">
        <v>199</v>
      </c>
      <c r="AU826" s="229" t="s">
        <v>81</v>
      </c>
      <c r="AY826" s="17" t="s">
        <v>143</v>
      </c>
      <c r="BE826" s="230">
        <f>IF(N826="základní",J826,0)</f>
        <v>0</v>
      </c>
      <c r="BF826" s="230">
        <f>IF(N826="snížená",J826,0)</f>
        <v>0</v>
      </c>
      <c r="BG826" s="230">
        <f>IF(N826="zákl. přenesená",J826,0)</f>
        <v>0</v>
      </c>
      <c r="BH826" s="230">
        <f>IF(N826="sníž. přenesená",J826,0)</f>
        <v>0</v>
      </c>
      <c r="BI826" s="230">
        <f>IF(N826="nulová",J826,0)</f>
        <v>0</v>
      </c>
      <c r="BJ826" s="17" t="s">
        <v>79</v>
      </c>
      <c r="BK826" s="230">
        <f>ROUND(I826*H826,2)</f>
        <v>0</v>
      </c>
      <c r="BL826" s="17" t="s">
        <v>239</v>
      </c>
      <c r="BM826" s="229" t="s">
        <v>1451</v>
      </c>
    </row>
    <row r="827" spans="1:47" s="2" customFormat="1" ht="12">
      <c r="A827" s="38"/>
      <c r="B827" s="39"/>
      <c r="C827" s="40"/>
      <c r="D827" s="231" t="s">
        <v>152</v>
      </c>
      <c r="E827" s="40"/>
      <c r="F827" s="232" t="s">
        <v>1450</v>
      </c>
      <c r="G827" s="40"/>
      <c r="H827" s="40"/>
      <c r="I827" s="136"/>
      <c r="J827" s="40"/>
      <c r="K827" s="40"/>
      <c r="L827" s="44"/>
      <c r="M827" s="233"/>
      <c r="N827" s="234"/>
      <c r="O827" s="84"/>
      <c r="P827" s="84"/>
      <c r="Q827" s="84"/>
      <c r="R827" s="84"/>
      <c r="S827" s="84"/>
      <c r="T827" s="85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T827" s="17" t="s">
        <v>152</v>
      </c>
      <c r="AU827" s="17" t="s">
        <v>81</v>
      </c>
    </row>
    <row r="828" spans="1:51" s="13" customFormat="1" ht="12">
      <c r="A828" s="13"/>
      <c r="B828" s="235"/>
      <c r="C828" s="236"/>
      <c r="D828" s="231" t="s">
        <v>154</v>
      </c>
      <c r="E828" s="237" t="s">
        <v>19</v>
      </c>
      <c r="F828" s="238" t="s">
        <v>1452</v>
      </c>
      <c r="G828" s="236"/>
      <c r="H828" s="239">
        <v>2.442</v>
      </c>
      <c r="I828" s="240"/>
      <c r="J828" s="236"/>
      <c r="K828" s="236"/>
      <c r="L828" s="241"/>
      <c r="M828" s="242"/>
      <c r="N828" s="243"/>
      <c r="O828" s="243"/>
      <c r="P828" s="243"/>
      <c r="Q828" s="243"/>
      <c r="R828" s="243"/>
      <c r="S828" s="243"/>
      <c r="T828" s="244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5" t="s">
        <v>154</v>
      </c>
      <c r="AU828" s="245" t="s">
        <v>81</v>
      </c>
      <c r="AV828" s="13" t="s">
        <v>81</v>
      </c>
      <c r="AW828" s="13" t="s">
        <v>33</v>
      </c>
      <c r="AX828" s="13" t="s">
        <v>79</v>
      </c>
      <c r="AY828" s="245" t="s">
        <v>143</v>
      </c>
    </row>
    <row r="829" spans="1:65" s="2" customFormat="1" ht="16.5" customHeight="1">
      <c r="A829" s="38"/>
      <c r="B829" s="39"/>
      <c r="C829" s="218" t="s">
        <v>1453</v>
      </c>
      <c r="D829" s="218" t="s">
        <v>145</v>
      </c>
      <c r="E829" s="219" t="s">
        <v>1454</v>
      </c>
      <c r="F829" s="220" t="s">
        <v>1455</v>
      </c>
      <c r="G829" s="221" t="s">
        <v>190</v>
      </c>
      <c r="H829" s="222">
        <v>0.218</v>
      </c>
      <c r="I829" s="223"/>
      <c r="J829" s="224">
        <f>ROUND(I829*H829,2)</f>
        <v>0</v>
      </c>
      <c r="K829" s="220" t="s">
        <v>149</v>
      </c>
      <c r="L829" s="44"/>
      <c r="M829" s="225" t="s">
        <v>19</v>
      </c>
      <c r="N829" s="226" t="s">
        <v>42</v>
      </c>
      <c r="O829" s="84"/>
      <c r="P829" s="227">
        <f>O829*H829</f>
        <v>0</v>
      </c>
      <c r="Q829" s="227">
        <v>0</v>
      </c>
      <c r="R829" s="227">
        <f>Q829*H829</f>
        <v>0</v>
      </c>
      <c r="S829" s="227">
        <v>0</v>
      </c>
      <c r="T829" s="228">
        <f>S829*H829</f>
        <v>0</v>
      </c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R829" s="229" t="s">
        <v>239</v>
      </c>
      <c r="AT829" s="229" t="s">
        <v>145</v>
      </c>
      <c r="AU829" s="229" t="s">
        <v>81</v>
      </c>
      <c r="AY829" s="17" t="s">
        <v>143</v>
      </c>
      <c r="BE829" s="230">
        <f>IF(N829="základní",J829,0)</f>
        <v>0</v>
      </c>
      <c r="BF829" s="230">
        <f>IF(N829="snížená",J829,0)</f>
        <v>0</v>
      </c>
      <c r="BG829" s="230">
        <f>IF(N829="zákl. přenesená",J829,0)</f>
        <v>0</v>
      </c>
      <c r="BH829" s="230">
        <f>IF(N829="sníž. přenesená",J829,0)</f>
        <v>0</v>
      </c>
      <c r="BI829" s="230">
        <f>IF(N829="nulová",J829,0)</f>
        <v>0</v>
      </c>
      <c r="BJ829" s="17" t="s">
        <v>79</v>
      </c>
      <c r="BK829" s="230">
        <f>ROUND(I829*H829,2)</f>
        <v>0</v>
      </c>
      <c r="BL829" s="17" t="s">
        <v>239</v>
      </c>
      <c r="BM829" s="229" t="s">
        <v>1456</v>
      </c>
    </row>
    <row r="830" spans="1:47" s="2" customFormat="1" ht="12">
      <c r="A830" s="38"/>
      <c r="B830" s="39"/>
      <c r="C830" s="40"/>
      <c r="D830" s="231" t="s">
        <v>152</v>
      </c>
      <c r="E830" s="40"/>
      <c r="F830" s="232" t="s">
        <v>1457</v>
      </c>
      <c r="G830" s="40"/>
      <c r="H830" s="40"/>
      <c r="I830" s="136"/>
      <c r="J830" s="40"/>
      <c r="K830" s="40"/>
      <c r="L830" s="44"/>
      <c r="M830" s="233"/>
      <c r="N830" s="234"/>
      <c r="O830" s="84"/>
      <c r="P830" s="84"/>
      <c r="Q830" s="84"/>
      <c r="R830" s="84"/>
      <c r="S830" s="84"/>
      <c r="T830" s="85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T830" s="17" t="s">
        <v>152</v>
      </c>
      <c r="AU830" s="17" t="s">
        <v>81</v>
      </c>
    </row>
    <row r="831" spans="1:63" s="12" customFormat="1" ht="22.8" customHeight="1">
      <c r="A831" s="12"/>
      <c r="B831" s="202"/>
      <c r="C831" s="203"/>
      <c r="D831" s="204" t="s">
        <v>70</v>
      </c>
      <c r="E831" s="216" t="s">
        <v>1458</v>
      </c>
      <c r="F831" s="216" t="s">
        <v>1459</v>
      </c>
      <c r="G831" s="203"/>
      <c r="H831" s="203"/>
      <c r="I831" s="206"/>
      <c r="J831" s="217">
        <f>BK831</f>
        <v>0</v>
      </c>
      <c r="K831" s="203"/>
      <c r="L831" s="208"/>
      <c r="M831" s="209"/>
      <c r="N831" s="210"/>
      <c r="O831" s="210"/>
      <c r="P831" s="211">
        <f>SUM(P832:P842)</f>
        <v>0</v>
      </c>
      <c r="Q831" s="210"/>
      <c r="R831" s="211">
        <f>SUM(R832:R842)</f>
        <v>0.22322640000000002</v>
      </c>
      <c r="S831" s="210"/>
      <c r="T831" s="212">
        <f>SUM(T832:T842)</f>
        <v>0</v>
      </c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R831" s="213" t="s">
        <v>81</v>
      </c>
      <c r="AT831" s="214" t="s">
        <v>70</v>
      </c>
      <c r="AU831" s="214" t="s">
        <v>79</v>
      </c>
      <c r="AY831" s="213" t="s">
        <v>143</v>
      </c>
      <c r="BK831" s="215">
        <f>SUM(BK832:BK842)</f>
        <v>0</v>
      </c>
    </row>
    <row r="832" spans="1:65" s="2" customFormat="1" ht="16.5" customHeight="1">
      <c r="A832" s="38"/>
      <c r="B832" s="39"/>
      <c r="C832" s="218" t="s">
        <v>1460</v>
      </c>
      <c r="D832" s="218" t="s">
        <v>145</v>
      </c>
      <c r="E832" s="219" t="s">
        <v>1461</v>
      </c>
      <c r="F832" s="220" t="s">
        <v>1462</v>
      </c>
      <c r="G832" s="221" t="s">
        <v>148</v>
      </c>
      <c r="H832" s="222">
        <v>13.24</v>
      </c>
      <c r="I832" s="223"/>
      <c r="J832" s="224">
        <f>ROUND(I832*H832,2)</f>
        <v>0</v>
      </c>
      <c r="K832" s="220" t="s">
        <v>149</v>
      </c>
      <c r="L832" s="44"/>
      <c r="M832" s="225" t="s">
        <v>19</v>
      </c>
      <c r="N832" s="226" t="s">
        <v>42</v>
      </c>
      <c r="O832" s="84"/>
      <c r="P832" s="227">
        <f>O832*H832</f>
        <v>0</v>
      </c>
      <c r="Q832" s="227">
        <v>0.003</v>
      </c>
      <c r="R832" s="227">
        <f>Q832*H832</f>
        <v>0.03972</v>
      </c>
      <c r="S832" s="227">
        <v>0</v>
      </c>
      <c r="T832" s="228">
        <f>S832*H832</f>
        <v>0</v>
      </c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R832" s="229" t="s">
        <v>239</v>
      </c>
      <c r="AT832" s="229" t="s">
        <v>145</v>
      </c>
      <c r="AU832" s="229" t="s">
        <v>81</v>
      </c>
      <c r="AY832" s="17" t="s">
        <v>143</v>
      </c>
      <c r="BE832" s="230">
        <f>IF(N832="základní",J832,0)</f>
        <v>0</v>
      </c>
      <c r="BF832" s="230">
        <f>IF(N832="snížená",J832,0)</f>
        <v>0</v>
      </c>
      <c r="BG832" s="230">
        <f>IF(N832="zákl. přenesená",J832,0)</f>
        <v>0</v>
      </c>
      <c r="BH832" s="230">
        <f>IF(N832="sníž. přenesená",J832,0)</f>
        <v>0</v>
      </c>
      <c r="BI832" s="230">
        <f>IF(N832="nulová",J832,0)</f>
        <v>0</v>
      </c>
      <c r="BJ832" s="17" t="s">
        <v>79</v>
      </c>
      <c r="BK832" s="230">
        <f>ROUND(I832*H832,2)</f>
        <v>0</v>
      </c>
      <c r="BL832" s="17" t="s">
        <v>239</v>
      </c>
      <c r="BM832" s="229" t="s">
        <v>1463</v>
      </c>
    </row>
    <row r="833" spans="1:47" s="2" customFormat="1" ht="12">
      <c r="A833" s="38"/>
      <c r="B833" s="39"/>
      <c r="C833" s="40"/>
      <c r="D833" s="231" t="s">
        <v>152</v>
      </c>
      <c r="E833" s="40"/>
      <c r="F833" s="232" t="s">
        <v>1464</v>
      </c>
      <c r="G833" s="40"/>
      <c r="H833" s="40"/>
      <c r="I833" s="136"/>
      <c r="J833" s="40"/>
      <c r="K833" s="40"/>
      <c r="L833" s="44"/>
      <c r="M833" s="233"/>
      <c r="N833" s="234"/>
      <c r="O833" s="84"/>
      <c r="P833" s="84"/>
      <c r="Q833" s="84"/>
      <c r="R833" s="84"/>
      <c r="S833" s="84"/>
      <c r="T833" s="85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T833" s="17" t="s">
        <v>152</v>
      </c>
      <c r="AU833" s="17" t="s">
        <v>81</v>
      </c>
    </row>
    <row r="834" spans="1:51" s="13" customFormat="1" ht="12">
      <c r="A834" s="13"/>
      <c r="B834" s="235"/>
      <c r="C834" s="236"/>
      <c r="D834" s="231" t="s">
        <v>154</v>
      </c>
      <c r="E834" s="237" t="s">
        <v>19</v>
      </c>
      <c r="F834" s="238" t="s">
        <v>1465</v>
      </c>
      <c r="G834" s="236"/>
      <c r="H834" s="239">
        <v>8.96</v>
      </c>
      <c r="I834" s="240"/>
      <c r="J834" s="236"/>
      <c r="K834" s="236"/>
      <c r="L834" s="241"/>
      <c r="M834" s="242"/>
      <c r="N834" s="243"/>
      <c r="O834" s="243"/>
      <c r="P834" s="243"/>
      <c r="Q834" s="243"/>
      <c r="R834" s="243"/>
      <c r="S834" s="243"/>
      <c r="T834" s="244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5" t="s">
        <v>154</v>
      </c>
      <c r="AU834" s="245" t="s">
        <v>81</v>
      </c>
      <c r="AV834" s="13" t="s">
        <v>81</v>
      </c>
      <c r="AW834" s="13" t="s">
        <v>33</v>
      </c>
      <c r="AX834" s="13" t="s">
        <v>71</v>
      </c>
      <c r="AY834" s="245" t="s">
        <v>143</v>
      </c>
    </row>
    <row r="835" spans="1:51" s="13" customFormat="1" ht="12">
      <c r="A835" s="13"/>
      <c r="B835" s="235"/>
      <c r="C835" s="236"/>
      <c r="D835" s="231" t="s">
        <v>154</v>
      </c>
      <c r="E835" s="237" t="s">
        <v>19</v>
      </c>
      <c r="F835" s="238" t="s">
        <v>1466</v>
      </c>
      <c r="G835" s="236"/>
      <c r="H835" s="239">
        <v>3.12</v>
      </c>
      <c r="I835" s="240"/>
      <c r="J835" s="236"/>
      <c r="K835" s="236"/>
      <c r="L835" s="241"/>
      <c r="M835" s="242"/>
      <c r="N835" s="243"/>
      <c r="O835" s="243"/>
      <c r="P835" s="243"/>
      <c r="Q835" s="243"/>
      <c r="R835" s="243"/>
      <c r="S835" s="243"/>
      <c r="T835" s="244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5" t="s">
        <v>154</v>
      </c>
      <c r="AU835" s="245" t="s">
        <v>81</v>
      </c>
      <c r="AV835" s="13" t="s">
        <v>81</v>
      </c>
      <c r="AW835" s="13" t="s">
        <v>33</v>
      </c>
      <c r="AX835" s="13" t="s">
        <v>71</v>
      </c>
      <c r="AY835" s="245" t="s">
        <v>143</v>
      </c>
    </row>
    <row r="836" spans="1:51" s="13" customFormat="1" ht="12">
      <c r="A836" s="13"/>
      <c r="B836" s="235"/>
      <c r="C836" s="236"/>
      <c r="D836" s="231" t="s">
        <v>154</v>
      </c>
      <c r="E836" s="237" t="s">
        <v>19</v>
      </c>
      <c r="F836" s="238" t="s">
        <v>1467</v>
      </c>
      <c r="G836" s="236"/>
      <c r="H836" s="239">
        <v>1.16</v>
      </c>
      <c r="I836" s="240"/>
      <c r="J836" s="236"/>
      <c r="K836" s="236"/>
      <c r="L836" s="241"/>
      <c r="M836" s="242"/>
      <c r="N836" s="243"/>
      <c r="O836" s="243"/>
      <c r="P836" s="243"/>
      <c r="Q836" s="243"/>
      <c r="R836" s="243"/>
      <c r="S836" s="243"/>
      <c r="T836" s="244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5" t="s">
        <v>154</v>
      </c>
      <c r="AU836" s="245" t="s">
        <v>81</v>
      </c>
      <c r="AV836" s="13" t="s">
        <v>81</v>
      </c>
      <c r="AW836" s="13" t="s">
        <v>33</v>
      </c>
      <c r="AX836" s="13" t="s">
        <v>71</v>
      </c>
      <c r="AY836" s="245" t="s">
        <v>143</v>
      </c>
    </row>
    <row r="837" spans="1:51" s="14" customFormat="1" ht="12">
      <c r="A837" s="14"/>
      <c r="B837" s="256"/>
      <c r="C837" s="257"/>
      <c r="D837" s="231" t="s">
        <v>154</v>
      </c>
      <c r="E837" s="258" t="s">
        <v>19</v>
      </c>
      <c r="F837" s="259" t="s">
        <v>227</v>
      </c>
      <c r="G837" s="257"/>
      <c r="H837" s="260">
        <v>13.240000000000002</v>
      </c>
      <c r="I837" s="261"/>
      <c r="J837" s="257"/>
      <c r="K837" s="257"/>
      <c r="L837" s="262"/>
      <c r="M837" s="263"/>
      <c r="N837" s="264"/>
      <c r="O837" s="264"/>
      <c r="P837" s="264"/>
      <c r="Q837" s="264"/>
      <c r="R837" s="264"/>
      <c r="S837" s="264"/>
      <c r="T837" s="265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66" t="s">
        <v>154</v>
      </c>
      <c r="AU837" s="266" t="s">
        <v>81</v>
      </c>
      <c r="AV837" s="14" t="s">
        <v>150</v>
      </c>
      <c r="AW837" s="14" t="s">
        <v>33</v>
      </c>
      <c r="AX837" s="14" t="s">
        <v>79</v>
      </c>
      <c r="AY837" s="266" t="s">
        <v>143</v>
      </c>
    </row>
    <row r="838" spans="1:65" s="2" customFormat="1" ht="16.5" customHeight="1">
      <c r="A838" s="38"/>
      <c r="B838" s="39"/>
      <c r="C838" s="246" t="s">
        <v>1468</v>
      </c>
      <c r="D838" s="246" t="s">
        <v>199</v>
      </c>
      <c r="E838" s="247" t="s">
        <v>1469</v>
      </c>
      <c r="F838" s="248" t="s">
        <v>1470</v>
      </c>
      <c r="G838" s="249" t="s">
        <v>148</v>
      </c>
      <c r="H838" s="250">
        <v>14.564</v>
      </c>
      <c r="I838" s="251"/>
      <c r="J838" s="252">
        <f>ROUND(I838*H838,2)</f>
        <v>0</v>
      </c>
      <c r="K838" s="248" t="s">
        <v>149</v>
      </c>
      <c r="L838" s="253"/>
      <c r="M838" s="254" t="s">
        <v>19</v>
      </c>
      <c r="N838" s="255" t="s">
        <v>42</v>
      </c>
      <c r="O838" s="84"/>
      <c r="P838" s="227">
        <f>O838*H838</f>
        <v>0</v>
      </c>
      <c r="Q838" s="227">
        <v>0.0126</v>
      </c>
      <c r="R838" s="227">
        <f>Q838*H838</f>
        <v>0.18350640000000001</v>
      </c>
      <c r="S838" s="227">
        <v>0</v>
      </c>
      <c r="T838" s="228">
        <f>S838*H838</f>
        <v>0</v>
      </c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R838" s="229" t="s">
        <v>342</v>
      </c>
      <c r="AT838" s="229" t="s">
        <v>199</v>
      </c>
      <c r="AU838" s="229" t="s">
        <v>81</v>
      </c>
      <c r="AY838" s="17" t="s">
        <v>143</v>
      </c>
      <c r="BE838" s="230">
        <f>IF(N838="základní",J838,0)</f>
        <v>0</v>
      </c>
      <c r="BF838" s="230">
        <f>IF(N838="snížená",J838,0)</f>
        <v>0</v>
      </c>
      <c r="BG838" s="230">
        <f>IF(N838="zákl. přenesená",J838,0)</f>
        <v>0</v>
      </c>
      <c r="BH838" s="230">
        <f>IF(N838="sníž. přenesená",J838,0)</f>
        <v>0</v>
      </c>
      <c r="BI838" s="230">
        <f>IF(N838="nulová",J838,0)</f>
        <v>0</v>
      </c>
      <c r="BJ838" s="17" t="s">
        <v>79</v>
      </c>
      <c r="BK838" s="230">
        <f>ROUND(I838*H838,2)</f>
        <v>0</v>
      </c>
      <c r="BL838" s="17" t="s">
        <v>239</v>
      </c>
      <c r="BM838" s="229" t="s">
        <v>1471</v>
      </c>
    </row>
    <row r="839" spans="1:47" s="2" customFormat="1" ht="12">
      <c r="A839" s="38"/>
      <c r="B839" s="39"/>
      <c r="C839" s="40"/>
      <c r="D839" s="231" t="s">
        <v>152</v>
      </c>
      <c r="E839" s="40"/>
      <c r="F839" s="232" t="s">
        <v>1470</v>
      </c>
      <c r="G839" s="40"/>
      <c r="H839" s="40"/>
      <c r="I839" s="136"/>
      <c r="J839" s="40"/>
      <c r="K839" s="40"/>
      <c r="L839" s="44"/>
      <c r="M839" s="233"/>
      <c r="N839" s="234"/>
      <c r="O839" s="84"/>
      <c r="P839" s="84"/>
      <c r="Q839" s="84"/>
      <c r="R839" s="84"/>
      <c r="S839" s="84"/>
      <c r="T839" s="85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T839" s="17" t="s">
        <v>152</v>
      </c>
      <c r="AU839" s="17" t="s">
        <v>81</v>
      </c>
    </row>
    <row r="840" spans="1:51" s="13" customFormat="1" ht="12">
      <c r="A840" s="13"/>
      <c r="B840" s="235"/>
      <c r="C840" s="236"/>
      <c r="D840" s="231" t="s">
        <v>154</v>
      </c>
      <c r="E840" s="237" t="s">
        <v>19</v>
      </c>
      <c r="F840" s="238" t="s">
        <v>1472</v>
      </c>
      <c r="G840" s="236"/>
      <c r="H840" s="239">
        <v>14.564</v>
      </c>
      <c r="I840" s="240"/>
      <c r="J840" s="236"/>
      <c r="K840" s="236"/>
      <c r="L840" s="241"/>
      <c r="M840" s="242"/>
      <c r="N840" s="243"/>
      <c r="O840" s="243"/>
      <c r="P840" s="243"/>
      <c r="Q840" s="243"/>
      <c r="R840" s="243"/>
      <c r="S840" s="243"/>
      <c r="T840" s="244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5" t="s">
        <v>154</v>
      </c>
      <c r="AU840" s="245" t="s">
        <v>81</v>
      </c>
      <c r="AV840" s="13" t="s">
        <v>81</v>
      </c>
      <c r="AW840" s="13" t="s">
        <v>33</v>
      </c>
      <c r="AX840" s="13" t="s">
        <v>79</v>
      </c>
      <c r="AY840" s="245" t="s">
        <v>143</v>
      </c>
    </row>
    <row r="841" spans="1:65" s="2" customFormat="1" ht="16.5" customHeight="1">
      <c r="A841" s="38"/>
      <c r="B841" s="39"/>
      <c r="C841" s="218" t="s">
        <v>1473</v>
      </c>
      <c r="D841" s="218" t="s">
        <v>145</v>
      </c>
      <c r="E841" s="219" t="s">
        <v>1474</v>
      </c>
      <c r="F841" s="220" t="s">
        <v>1475</v>
      </c>
      <c r="G841" s="221" t="s">
        <v>190</v>
      </c>
      <c r="H841" s="222">
        <v>0.223</v>
      </c>
      <c r="I841" s="223"/>
      <c r="J841" s="224">
        <f>ROUND(I841*H841,2)</f>
        <v>0</v>
      </c>
      <c r="K841" s="220" t="s">
        <v>149</v>
      </c>
      <c r="L841" s="44"/>
      <c r="M841" s="225" t="s">
        <v>19</v>
      </c>
      <c r="N841" s="226" t="s">
        <v>42</v>
      </c>
      <c r="O841" s="84"/>
      <c r="P841" s="227">
        <f>O841*H841</f>
        <v>0</v>
      </c>
      <c r="Q841" s="227">
        <v>0</v>
      </c>
      <c r="R841" s="227">
        <f>Q841*H841</f>
        <v>0</v>
      </c>
      <c r="S841" s="227">
        <v>0</v>
      </c>
      <c r="T841" s="228">
        <f>S841*H841</f>
        <v>0</v>
      </c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R841" s="229" t="s">
        <v>239</v>
      </c>
      <c r="AT841" s="229" t="s">
        <v>145</v>
      </c>
      <c r="AU841" s="229" t="s">
        <v>81</v>
      </c>
      <c r="AY841" s="17" t="s">
        <v>143</v>
      </c>
      <c r="BE841" s="230">
        <f>IF(N841="základní",J841,0)</f>
        <v>0</v>
      </c>
      <c r="BF841" s="230">
        <f>IF(N841="snížená",J841,0)</f>
        <v>0</v>
      </c>
      <c r="BG841" s="230">
        <f>IF(N841="zákl. přenesená",J841,0)</f>
        <v>0</v>
      </c>
      <c r="BH841" s="230">
        <f>IF(N841="sníž. přenesená",J841,0)</f>
        <v>0</v>
      </c>
      <c r="BI841" s="230">
        <f>IF(N841="nulová",J841,0)</f>
        <v>0</v>
      </c>
      <c r="BJ841" s="17" t="s">
        <v>79</v>
      </c>
      <c r="BK841" s="230">
        <f>ROUND(I841*H841,2)</f>
        <v>0</v>
      </c>
      <c r="BL841" s="17" t="s">
        <v>239</v>
      </c>
      <c r="BM841" s="229" t="s">
        <v>1476</v>
      </c>
    </row>
    <row r="842" spans="1:47" s="2" customFormat="1" ht="12">
      <c r="A842" s="38"/>
      <c r="B842" s="39"/>
      <c r="C842" s="40"/>
      <c r="D842" s="231" t="s">
        <v>152</v>
      </c>
      <c r="E842" s="40"/>
      <c r="F842" s="232" t="s">
        <v>1477</v>
      </c>
      <c r="G842" s="40"/>
      <c r="H842" s="40"/>
      <c r="I842" s="136"/>
      <c r="J842" s="40"/>
      <c r="K842" s="40"/>
      <c r="L842" s="44"/>
      <c r="M842" s="233"/>
      <c r="N842" s="234"/>
      <c r="O842" s="84"/>
      <c r="P842" s="84"/>
      <c r="Q842" s="84"/>
      <c r="R842" s="84"/>
      <c r="S842" s="84"/>
      <c r="T842" s="85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T842" s="17" t="s">
        <v>152</v>
      </c>
      <c r="AU842" s="17" t="s">
        <v>81</v>
      </c>
    </row>
    <row r="843" spans="1:63" s="12" customFormat="1" ht="22.8" customHeight="1">
      <c r="A843" s="12"/>
      <c r="B843" s="202"/>
      <c r="C843" s="203"/>
      <c r="D843" s="204" t="s">
        <v>70</v>
      </c>
      <c r="E843" s="216" t="s">
        <v>1478</v>
      </c>
      <c r="F843" s="216" t="s">
        <v>1479</v>
      </c>
      <c r="G843" s="203"/>
      <c r="H843" s="203"/>
      <c r="I843" s="206"/>
      <c r="J843" s="217">
        <f>BK843</f>
        <v>0</v>
      </c>
      <c r="K843" s="203"/>
      <c r="L843" s="208"/>
      <c r="M843" s="209"/>
      <c r="N843" s="210"/>
      <c r="O843" s="210"/>
      <c r="P843" s="211">
        <f>SUM(P844:P873)</f>
        <v>0</v>
      </c>
      <c r="Q843" s="210"/>
      <c r="R843" s="211">
        <f>SUM(R844:R873)</f>
        <v>0.07976239999999998</v>
      </c>
      <c r="S843" s="210"/>
      <c r="T843" s="212">
        <f>SUM(T844:T873)</f>
        <v>0</v>
      </c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R843" s="213" t="s">
        <v>81</v>
      </c>
      <c r="AT843" s="214" t="s">
        <v>70</v>
      </c>
      <c r="AU843" s="214" t="s">
        <v>79</v>
      </c>
      <c r="AY843" s="213" t="s">
        <v>143</v>
      </c>
      <c r="BK843" s="215">
        <f>SUM(BK844:BK873)</f>
        <v>0</v>
      </c>
    </row>
    <row r="844" spans="1:65" s="2" customFormat="1" ht="16.5" customHeight="1">
      <c r="A844" s="38"/>
      <c r="B844" s="39"/>
      <c r="C844" s="218" t="s">
        <v>1480</v>
      </c>
      <c r="D844" s="218" t="s">
        <v>145</v>
      </c>
      <c r="E844" s="219" t="s">
        <v>1481</v>
      </c>
      <c r="F844" s="220" t="s">
        <v>1482</v>
      </c>
      <c r="G844" s="221" t="s">
        <v>148</v>
      </c>
      <c r="H844" s="222">
        <v>27.456</v>
      </c>
      <c r="I844" s="223"/>
      <c r="J844" s="224">
        <f>ROUND(I844*H844,2)</f>
        <v>0</v>
      </c>
      <c r="K844" s="220" t="s">
        <v>149</v>
      </c>
      <c r="L844" s="44"/>
      <c r="M844" s="225" t="s">
        <v>19</v>
      </c>
      <c r="N844" s="226" t="s">
        <v>42</v>
      </c>
      <c r="O844" s="84"/>
      <c r="P844" s="227">
        <f>O844*H844</f>
        <v>0</v>
      </c>
      <c r="Q844" s="227">
        <v>0.00017</v>
      </c>
      <c r="R844" s="227">
        <f>Q844*H844</f>
        <v>0.0046675200000000005</v>
      </c>
      <c r="S844" s="227">
        <v>0</v>
      </c>
      <c r="T844" s="228">
        <f>S844*H844</f>
        <v>0</v>
      </c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R844" s="229" t="s">
        <v>239</v>
      </c>
      <c r="AT844" s="229" t="s">
        <v>145</v>
      </c>
      <c r="AU844" s="229" t="s">
        <v>81</v>
      </c>
      <c r="AY844" s="17" t="s">
        <v>143</v>
      </c>
      <c r="BE844" s="230">
        <f>IF(N844="základní",J844,0)</f>
        <v>0</v>
      </c>
      <c r="BF844" s="230">
        <f>IF(N844="snížená",J844,0)</f>
        <v>0</v>
      </c>
      <c r="BG844" s="230">
        <f>IF(N844="zákl. přenesená",J844,0)</f>
        <v>0</v>
      </c>
      <c r="BH844" s="230">
        <f>IF(N844="sníž. přenesená",J844,0)</f>
        <v>0</v>
      </c>
      <c r="BI844" s="230">
        <f>IF(N844="nulová",J844,0)</f>
        <v>0</v>
      </c>
      <c r="BJ844" s="17" t="s">
        <v>79</v>
      </c>
      <c r="BK844" s="230">
        <f>ROUND(I844*H844,2)</f>
        <v>0</v>
      </c>
      <c r="BL844" s="17" t="s">
        <v>239</v>
      </c>
      <c r="BM844" s="229" t="s">
        <v>1483</v>
      </c>
    </row>
    <row r="845" spans="1:47" s="2" customFormat="1" ht="12">
      <c r="A845" s="38"/>
      <c r="B845" s="39"/>
      <c r="C845" s="40"/>
      <c r="D845" s="231" t="s">
        <v>152</v>
      </c>
      <c r="E845" s="40"/>
      <c r="F845" s="232" t="s">
        <v>1484</v>
      </c>
      <c r="G845" s="40"/>
      <c r="H845" s="40"/>
      <c r="I845" s="136"/>
      <c r="J845" s="40"/>
      <c r="K845" s="40"/>
      <c r="L845" s="44"/>
      <c r="M845" s="233"/>
      <c r="N845" s="234"/>
      <c r="O845" s="84"/>
      <c r="P845" s="84"/>
      <c r="Q845" s="84"/>
      <c r="R845" s="84"/>
      <c r="S845" s="84"/>
      <c r="T845" s="85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T845" s="17" t="s">
        <v>152</v>
      </c>
      <c r="AU845" s="17" t="s">
        <v>81</v>
      </c>
    </row>
    <row r="846" spans="1:51" s="13" customFormat="1" ht="12">
      <c r="A846" s="13"/>
      <c r="B846" s="235"/>
      <c r="C846" s="236"/>
      <c r="D846" s="231" t="s">
        <v>154</v>
      </c>
      <c r="E846" s="237" t="s">
        <v>19</v>
      </c>
      <c r="F846" s="238" t="s">
        <v>1485</v>
      </c>
      <c r="G846" s="236"/>
      <c r="H846" s="239">
        <v>27.456</v>
      </c>
      <c r="I846" s="240"/>
      <c r="J846" s="236"/>
      <c r="K846" s="236"/>
      <c r="L846" s="241"/>
      <c r="M846" s="242"/>
      <c r="N846" s="243"/>
      <c r="O846" s="243"/>
      <c r="P846" s="243"/>
      <c r="Q846" s="243"/>
      <c r="R846" s="243"/>
      <c r="S846" s="243"/>
      <c r="T846" s="244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5" t="s">
        <v>154</v>
      </c>
      <c r="AU846" s="245" t="s">
        <v>81</v>
      </c>
      <c r="AV846" s="13" t="s">
        <v>81</v>
      </c>
      <c r="AW846" s="13" t="s">
        <v>33</v>
      </c>
      <c r="AX846" s="13" t="s">
        <v>79</v>
      </c>
      <c r="AY846" s="245" t="s">
        <v>143</v>
      </c>
    </row>
    <row r="847" spans="1:65" s="2" customFormat="1" ht="16.5" customHeight="1">
      <c r="A847" s="38"/>
      <c r="B847" s="39"/>
      <c r="C847" s="218" t="s">
        <v>1486</v>
      </c>
      <c r="D847" s="218" t="s">
        <v>145</v>
      </c>
      <c r="E847" s="219" t="s">
        <v>1487</v>
      </c>
      <c r="F847" s="220" t="s">
        <v>1488</v>
      </c>
      <c r="G847" s="221" t="s">
        <v>148</v>
      </c>
      <c r="H847" s="222">
        <v>27.456</v>
      </c>
      <c r="I847" s="223"/>
      <c r="J847" s="224">
        <f>ROUND(I847*H847,2)</f>
        <v>0</v>
      </c>
      <c r="K847" s="220" t="s">
        <v>149</v>
      </c>
      <c r="L847" s="44"/>
      <c r="M847" s="225" t="s">
        <v>19</v>
      </c>
      <c r="N847" s="226" t="s">
        <v>42</v>
      </c>
      <c r="O847" s="84"/>
      <c r="P847" s="227">
        <f>O847*H847</f>
        <v>0</v>
      </c>
      <c r="Q847" s="227">
        <v>0.00013</v>
      </c>
      <c r="R847" s="227">
        <f>Q847*H847</f>
        <v>0.0035692799999999998</v>
      </c>
      <c r="S847" s="227">
        <v>0</v>
      </c>
      <c r="T847" s="228">
        <f>S847*H847</f>
        <v>0</v>
      </c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R847" s="229" t="s">
        <v>239</v>
      </c>
      <c r="AT847" s="229" t="s">
        <v>145</v>
      </c>
      <c r="AU847" s="229" t="s">
        <v>81</v>
      </c>
      <c r="AY847" s="17" t="s">
        <v>143</v>
      </c>
      <c r="BE847" s="230">
        <f>IF(N847="základní",J847,0)</f>
        <v>0</v>
      </c>
      <c r="BF847" s="230">
        <f>IF(N847="snížená",J847,0)</f>
        <v>0</v>
      </c>
      <c r="BG847" s="230">
        <f>IF(N847="zákl. přenesená",J847,0)</f>
        <v>0</v>
      </c>
      <c r="BH847" s="230">
        <f>IF(N847="sníž. přenesená",J847,0)</f>
        <v>0</v>
      </c>
      <c r="BI847" s="230">
        <f>IF(N847="nulová",J847,0)</f>
        <v>0</v>
      </c>
      <c r="BJ847" s="17" t="s">
        <v>79</v>
      </c>
      <c r="BK847" s="230">
        <f>ROUND(I847*H847,2)</f>
        <v>0</v>
      </c>
      <c r="BL847" s="17" t="s">
        <v>239</v>
      </c>
      <c r="BM847" s="229" t="s">
        <v>1489</v>
      </c>
    </row>
    <row r="848" spans="1:47" s="2" customFormat="1" ht="12">
      <c r="A848" s="38"/>
      <c r="B848" s="39"/>
      <c r="C848" s="40"/>
      <c r="D848" s="231" t="s">
        <v>152</v>
      </c>
      <c r="E848" s="40"/>
      <c r="F848" s="232" t="s">
        <v>1490</v>
      </c>
      <c r="G848" s="40"/>
      <c r="H848" s="40"/>
      <c r="I848" s="136"/>
      <c r="J848" s="40"/>
      <c r="K848" s="40"/>
      <c r="L848" s="44"/>
      <c r="M848" s="233"/>
      <c r="N848" s="234"/>
      <c r="O848" s="84"/>
      <c r="P848" s="84"/>
      <c r="Q848" s="84"/>
      <c r="R848" s="84"/>
      <c r="S848" s="84"/>
      <c r="T848" s="85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T848" s="17" t="s">
        <v>152</v>
      </c>
      <c r="AU848" s="17" t="s">
        <v>81</v>
      </c>
    </row>
    <row r="849" spans="1:65" s="2" customFormat="1" ht="16.5" customHeight="1">
      <c r="A849" s="38"/>
      <c r="B849" s="39"/>
      <c r="C849" s="218" t="s">
        <v>1491</v>
      </c>
      <c r="D849" s="218" t="s">
        <v>145</v>
      </c>
      <c r="E849" s="219" t="s">
        <v>1492</v>
      </c>
      <c r="F849" s="220" t="s">
        <v>1493</v>
      </c>
      <c r="G849" s="221" t="s">
        <v>148</v>
      </c>
      <c r="H849" s="222">
        <v>136.3</v>
      </c>
      <c r="I849" s="223"/>
      <c r="J849" s="224">
        <f>ROUND(I849*H849,2)</f>
        <v>0</v>
      </c>
      <c r="K849" s="220" t="s">
        <v>149</v>
      </c>
      <c r="L849" s="44"/>
      <c r="M849" s="225" t="s">
        <v>19</v>
      </c>
      <c r="N849" s="226" t="s">
        <v>42</v>
      </c>
      <c r="O849" s="84"/>
      <c r="P849" s="227">
        <f>O849*H849</f>
        <v>0</v>
      </c>
      <c r="Q849" s="227">
        <v>2E-05</v>
      </c>
      <c r="R849" s="227">
        <f>Q849*H849</f>
        <v>0.0027260000000000006</v>
      </c>
      <c r="S849" s="227">
        <v>0</v>
      </c>
      <c r="T849" s="228">
        <f>S849*H849</f>
        <v>0</v>
      </c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R849" s="229" t="s">
        <v>239</v>
      </c>
      <c r="AT849" s="229" t="s">
        <v>145</v>
      </c>
      <c r="AU849" s="229" t="s">
        <v>81</v>
      </c>
      <c r="AY849" s="17" t="s">
        <v>143</v>
      </c>
      <c r="BE849" s="230">
        <f>IF(N849="základní",J849,0)</f>
        <v>0</v>
      </c>
      <c r="BF849" s="230">
        <f>IF(N849="snížená",J849,0)</f>
        <v>0</v>
      </c>
      <c r="BG849" s="230">
        <f>IF(N849="zákl. přenesená",J849,0)</f>
        <v>0</v>
      </c>
      <c r="BH849" s="230">
        <f>IF(N849="sníž. přenesená",J849,0)</f>
        <v>0</v>
      </c>
      <c r="BI849" s="230">
        <f>IF(N849="nulová",J849,0)</f>
        <v>0</v>
      </c>
      <c r="BJ849" s="17" t="s">
        <v>79</v>
      </c>
      <c r="BK849" s="230">
        <f>ROUND(I849*H849,2)</f>
        <v>0</v>
      </c>
      <c r="BL849" s="17" t="s">
        <v>239</v>
      </c>
      <c r="BM849" s="229" t="s">
        <v>1494</v>
      </c>
    </row>
    <row r="850" spans="1:47" s="2" customFormat="1" ht="12">
      <c r="A850" s="38"/>
      <c r="B850" s="39"/>
      <c r="C850" s="40"/>
      <c r="D850" s="231" t="s">
        <v>152</v>
      </c>
      <c r="E850" s="40"/>
      <c r="F850" s="232" t="s">
        <v>1495</v>
      </c>
      <c r="G850" s="40"/>
      <c r="H850" s="40"/>
      <c r="I850" s="136"/>
      <c r="J850" s="40"/>
      <c r="K850" s="40"/>
      <c r="L850" s="44"/>
      <c r="M850" s="233"/>
      <c r="N850" s="234"/>
      <c r="O850" s="84"/>
      <c r="P850" s="84"/>
      <c r="Q850" s="84"/>
      <c r="R850" s="84"/>
      <c r="S850" s="84"/>
      <c r="T850" s="85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T850" s="17" t="s">
        <v>152</v>
      </c>
      <c r="AU850" s="17" t="s">
        <v>81</v>
      </c>
    </row>
    <row r="851" spans="1:51" s="13" customFormat="1" ht="12">
      <c r="A851" s="13"/>
      <c r="B851" s="235"/>
      <c r="C851" s="236"/>
      <c r="D851" s="231" t="s">
        <v>154</v>
      </c>
      <c r="E851" s="237" t="s">
        <v>19</v>
      </c>
      <c r="F851" s="238" t="s">
        <v>1496</v>
      </c>
      <c r="G851" s="236"/>
      <c r="H851" s="239">
        <v>136.3</v>
      </c>
      <c r="I851" s="240"/>
      <c r="J851" s="236"/>
      <c r="K851" s="236"/>
      <c r="L851" s="241"/>
      <c r="M851" s="242"/>
      <c r="N851" s="243"/>
      <c r="O851" s="243"/>
      <c r="P851" s="243"/>
      <c r="Q851" s="243"/>
      <c r="R851" s="243"/>
      <c r="S851" s="243"/>
      <c r="T851" s="244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5" t="s">
        <v>154</v>
      </c>
      <c r="AU851" s="245" t="s">
        <v>81</v>
      </c>
      <c r="AV851" s="13" t="s">
        <v>81</v>
      </c>
      <c r="AW851" s="13" t="s">
        <v>33</v>
      </c>
      <c r="AX851" s="13" t="s">
        <v>79</v>
      </c>
      <c r="AY851" s="245" t="s">
        <v>143</v>
      </c>
    </row>
    <row r="852" spans="1:65" s="2" customFormat="1" ht="16.5" customHeight="1">
      <c r="A852" s="38"/>
      <c r="B852" s="39"/>
      <c r="C852" s="218" t="s">
        <v>1497</v>
      </c>
      <c r="D852" s="218" t="s">
        <v>145</v>
      </c>
      <c r="E852" s="219" t="s">
        <v>1498</v>
      </c>
      <c r="F852" s="220" t="s">
        <v>1499</v>
      </c>
      <c r="G852" s="221" t="s">
        <v>148</v>
      </c>
      <c r="H852" s="222">
        <v>19.02</v>
      </c>
      <c r="I852" s="223"/>
      <c r="J852" s="224">
        <f>ROUND(I852*H852,2)</f>
        <v>0</v>
      </c>
      <c r="K852" s="220" t="s">
        <v>149</v>
      </c>
      <c r="L852" s="44"/>
      <c r="M852" s="225" t="s">
        <v>19</v>
      </c>
      <c r="N852" s="226" t="s">
        <v>42</v>
      </c>
      <c r="O852" s="84"/>
      <c r="P852" s="227">
        <f>O852*H852</f>
        <v>0</v>
      </c>
      <c r="Q852" s="227">
        <v>0</v>
      </c>
      <c r="R852" s="227">
        <f>Q852*H852</f>
        <v>0</v>
      </c>
      <c r="S852" s="227">
        <v>0</v>
      </c>
      <c r="T852" s="228">
        <f>S852*H852</f>
        <v>0</v>
      </c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R852" s="229" t="s">
        <v>239</v>
      </c>
      <c r="AT852" s="229" t="s">
        <v>145</v>
      </c>
      <c r="AU852" s="229" t="s">
        <v>81</v>
      </c>
      <c r="AY852" s="17" t="s">
        <v>143</v>
      </c>
      <c r="BE852" s="230">
        <f>IF(N852="základní",J852,0)</f>
        <v>0</v>
      </c>
      <c r="BF852" s="230">
        <f>IF(N852="snížená",J852,0)</f>
        <v>0</v>
      </c>
      <c r="BG852" s="230">
        <f>IF(N852="zákl. přenesená",J852,0)</f>
        <v>0</v>
      </c>
      <c r="BH852" s="230">
        <f>IF(N852="sníž. přenesená",J852,0)</f>
        <v>0</v>
      </c>
      <c r="BI852" s="230">
        <f>IF(N852="nulová",J852,0)</f>
        <v>0</v>
      </c>
      <c r="BJ852" s="17" t="s">
        <v>79</v>
      </c>
      <c r="BK852" s="230">
        <f>ROUND(I852*H852,2)</f>
        <v>0</v>
      </c>
      <c r="BL852" s="17" t="s">
        <v>239</v>
      </c>
      <c r="BM852" s="229" t="s">
        <v>1500</v>
      </c>
    </row>
    <row r="853" spans="1:47" s="2" customFormat="1" ht="12">
      <c r="A853" s="38"/>
      <c r="B853" s="39"/>
      <c r="C853" s="40"/>
      <c r="D853" s="231" t="s">
        <v>152</v>
      </c>
      <c r="E853" s="40"/>
      <c r="F853" s="232" t="s">
        <v>1501</v>
      </c>
      <c r="G853" s="40"/>
      <c r="H853" s="40"/>
      <c r="I853" s="136"/>
      <c r="J853" s="40"/>
      <c r="K853" s="40"/>
      <c r="L853" s="44"/>
      <c r="M853" s="233"/>
      <c r="N853" s="234"/>
      <c r="O853" s="84"/>
      <c r="P853" s="84"/>
      <c r="Q853" s="84"/>
      <c r="R853" s="84"/>
      <c r="S853" s="84"/>
      <c r="T853" s="85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T853" s="17" t="s">
        <v>152</v>
      </c>
      <c r="AU853" s="17" t="s">
        <v>81</v>
      </c>
    </row>
    <row r="854" spans="1:65" s="2" customFormat="1" ht="16.5" customHeight="1">
      <c r="A854" s="38"/>
      <c r="B854" s="39"/>
      <c r="C854" s="218" t="s">
        <v>1502</v>
      </c>
      <c r="D854" s="218" t="s">
        <v>145</v>
      </c>
      <c r="E854" s="219" t="s">
        <v>1503</v>
      </c>
      <c r="F854" s="220" t="s">
        <v>1504</v>
      </c>
      <c r="G854" s="221" t="s">
        <v>148</v>
      </c>
      <c r="H854" s="222">
        <v>136.3</v>
      </c>
      <c r="I854" s="223"/>
      <c r="J854" s="224">
        <f>ROUND(I854*H854,2)</f>
        <v>0</v>
      </c>
      <c r="K854" s="220" t="s">
        <v>149</v>
      </c>
      <c r="L854" s="44"/>
      <c r="M854" s="225" t="s">
        <v>19</v>
      </c>
      <c r="N854" s="226" t="s">
        <v>42</v>
      </c>
      <c r="O854" s="84"/>
      <c r="P854" s="227">
        <f>O854*H854</f>
        <v>0</v>
      </c>
      <c r="Q854" s="227">
        <v>0.00044</v>
      </c>
      <c r="R854" s="227">
        <f>Q854*H854</f>
        <v>0.059972000000000004</v>
      </c>
      <c r="S854" s="227">
        <v>0</v>
      </c>
      <c r="T854" s="228">
        <f>S854*H854</f>
        <v>0</v>
      </c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R854" s="229" t="s">
        <v>239</v>
      </c>
      <c r="AT854" s="229" t="s">
        <v>145</v>
      </c>
      <c r="AU854" s="229" t="s">
        <v>81</v>
      </c>
      <c r="AY854" s="17" t="s">
        <v>143</v>
      </c>
      <c r="BE854" s="230">
        <f>IF(N854="základní",J854,0)</f>
        <v>0</v>
      </c>
      <c r="BF854" s="230">
        <f>IF(N854="snížená",J854,0)</f>
        <v>0</v>
      </c>
      <c r="BG854" s="230">
        <f>IF(N854="zákl. přenesená",J854,0)</f>
        <v>0</v>
      </c>
      <c r="BH854" s="230">
        <f>IF(N854="sníž. přenesená",J854,0)</f>
        <v>0</v>
      </c>
      <c r="BI854" s="230">
        <f>IF(N854="nulová",J854,0)</f>
        <v>0</v>
      </c>
      <c r="BJ854" s="17" t="s">
        <v>79</v>
      </c>
      <c r="BK854" s="230">
        <f>ROUND(I854*H854,2)</f>
        <v>0</v>
      </c>
      <c r="BL854" s="17" t="s">
        <v>239</v>
      </c>
      <c r="BM854" s="229" t="s">
        <v>1505</v>
      </c>
    </row>
    <row r="855" spans="1:47" s="2" customFormat="1" ht="12">
      <c r="A855" s="38"/>
      <c r="B855" s="39"/>
      <c r="C855" s="40"/>
      <c r="D855" s="231" t="s">
        <v>152</v>
      </c>
      <c r="E855" s="40"/>
      <c r="F855" s="232" t="s">
        <v>1506</v>
      </c>
      <c r="G855" s="40"/>
      <c r="H855" s="40"/>
      <c r="I855" s="136"/>
      <c r="J855" s="40"/>
      <c r="K855" s="40"/>
      <c r="L855" s="44"/>
      <c r="M855" s="233"/>
      <c r="N855" s="234"/>
      <c r="O855" s="84"/>
      <c r="P855" s="84"/>
      <c r="Q855" s="84"/>
      <c r="R855" s="84"/>
      <c r="S855" s="84"/>
      <c r="T855" s="85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T855" s="17" t="s">
        <v>152</v>
      </c>
      <c r="AU855" s="17" t="s">
        <v>81</v>
      </c>
    </row>
    <row r="856" spans="1:51" s="13" customFormat="1" ht="12">
      <c r="A856" s="13"/>
      <c r="B856" s="235"/>
      <c r="C856" s="236"/>
      <c r="D856" s="231" t="s">
        <v>154</v>
      </c>
      <c r="E856" s="237" t="s">
        <v>19</v>
      </c>
      <c r="F856" s="238" t="s">
        <v>1507</v>
      </c>
      <c r="G856" s="236"/>
      <c r="H856" s="239">
        <v>18.9</v>
      </c>
      <c r="I856" s="240"/>
      <c r="J856" s="236"/>
      <c r="K856" s="236"/>
      <c r="L856" s="241"/>
      <c r="M856" s="242"/>
      <c r="N856" s="243"/>
      <c r="O856" s="243"/>
      <c r="P856" s="243"/>
      <c r="Q856" s="243"/>
      <c r="R856" s="243"/>
      <c r="S856" s="243"/>
      <c r="T856" s="244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5" t="s">
        <v>154</v>
      </c>
      <c r="AU856" s="245" t="s">
        <v>81</v>
      </c>
      <c r="AV856" s="13" t="s">
        <v>81</v>
      </c>
      <c r="AW856" s="13" t="s">
        <v>33</v>
      </c>
      <c r="AX856" s="13" t="s">
        <v>71</v>
      </c>
      <c r="AY856" s="245" t="s">
        <v>143</v>
      </c>
    </row>
    <row r="857" spans="1:51" s="13" customFormat="1" ht="12">
      <c r="A857" s="13"/>
      <c r="B857" s="235"/>
      <c r="C857" s="236"/>
      <c r="D857" s="231" t="s">
        <v>154</v>
      </c>
      <c r="E857" s="237" t="s">
        <v>19</v>
      </c>
      <c r="F857" s="238" t="s">
        <v>1508</v>
      </c>
      <c r="G857" s="236"/>
      <c r="H857" s="239">
        <v>77</v>
      </c>
      <c r="I857" s="240"/>
      <c r="J857" s="236"/>
      <c r="K857" s="236"/>
      <c r="L857" s="241"/>
      <c r="M857" s="242"/>
      <c r="N857" s="243"/>
      <c r="O857" s="243"/>
      <c r="P857" s="243"/>
      <c r="Q857" s="243"/>
      <c r="R857" s="243"/>
      <c r="S857" s="243"/>
      <c r="T857" s="244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5" t="s">
        <v>154</v>
      </c>
      <c r="AU857" s="245" t="s">
        <v>81</v>
      </c>
      <c r="AV857" s="13" t="s">
        <v>81</v>
      </c>
      <c r="AW857" s="13" t="s">
        <v>33</v>
      </c>
      <c r="AX857" s="13" t="s">
        <v>71</v>
      </c>
      <c r="AY857" s="245" t="s">
        <v>143</v>
      </c>
    </row>
    <row r="858" spans="1:51" s="13" customFormat="1" ht="12">
      <c r="A858" s="13"/>
      <c r="B858" s="235"/>
      <c r="C858" s="236"/>
      <c r="D858" s="231" t="s">
        <v>154</v>
      </c>
      <c r="E858" s="237" t="s">
        <v>19</v>
      </c>
      <c r="F858" s="238" t="s">
        <v>1509</v>
      </c>
      <c r="G858" s="236"/>
      <c r="H858" s="239">
        <v>33</v>
      </c>
      <c r="I858" s="240"/>
      <c r="J858" s="236"/>
      <c r="K858" s="236"/>
      <c r="L858" s="241"/>
      <c r="M858" s="242"/>
      <c r="N858" s="243"/>
      <c r="O858" s="243"/>
      <c r="P858" s="243"/>
      <c r="Q858" s="243"/>
      <c r="R858" s="243"/>
      <c r="S858" s="243"/>
      <c r="T858" s="244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45" t="s">
        <v>154</v>
      </c>
      <c r="AU858" s="245" t="s">
        <v>81</v>
      </c>
      <c r="AV858" s="13" t="s">
        <v>81</v>
      </c>
      <c r="AW858" s="13" t="s">
        <v>33</v>
      </c>
      <c r="AX858" s="13" t="s">
        <v>71</v>
      </c>
      <c r="AY858" s="245" t="s">
        <v>143</v>
      </c>
    </row>
    <row r="859" spans="1:51" s="13" customFormat="1" ht="12">
      <c r="A859" s="13"/>
      <c r="B859" s="235"/>
      <c r="C859" s="236"/>
      <c r="D859" s="231" t="s">
        <v>154</v>
      </c>
      <c r="E859" s="237" t="s">
        <v>19</v>
      </c>
      <c r="F859" s="238" t="s">
        <v>1510</v>
      </c>
      <c r="G859" s="236"/>
      <c r="H859" s="239">
        <v>7.4</v>
      </c>
      <c r="I859" s="240"/>
      <c r="J859" s="236"/>
      <c r="K859" s="236"/>
      <c r="L859" s="241"/>
      <c r="M859" s="242"/>
      <c r="N859" s="243"/>
      <c r="O859" s="243"/>
      <c r="P859" s="243"/>
      <c r="Q859" s="243"/>
      <c r="R859" s="243"/>
      <c r="S859" s="243"/>
      <c r="T859" s="244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5" t="s">
        <v>154</v>
      </c>
      <c r="AU859" s="245" t="s">
        <v>81</v>
      </c>
      <c r="AV859" s="13" t="s">
        <v>81</v>
      </c>
      <c r="AW859" s="13" t="s">
        <v>33</v>
      </c>
      <c r="AX859" s="13" t="s">
        <v>71</v>
      </c>
      <c r="AY859" s="245" t="s">
        <v>143</v>
      </c>
    </row>
    <row r="860" spans="1:51" s="14" customFormat="1" ht="12">
      <c r="A860" s="14"/>
      <c r="B860" s="256"/>
      <c r="C860" s="257"/>
      <c r="D860" s="231" t="s">
        <v>154</v>
      </c>
      <c r="E860" s="258" t="s">
        <v>19</v>
      </c>
      <c r="F860" s="259" t="s">
        <v>227</v>
      </c>
      <c r="G860" s="257"/>
      <c r="H860" s="260">
        <v>136.3</v>
      </c>
      <c r="I860" s="261"/>
      <c r="J860" s="257"/>
      <c r="K860" s="257"/>
      <c r="L860" s="262"/>
      <c r="M860" s="263"/>
      <c r="N860" s="264"/>
      <c r="O860" s="264"/>
      <c r="P860" s="264"/>
      <c r="Q860" s="264"/>
      <c r="R860" s="264"/>
      <c r="S860" s="264"/>
      <c r="T860" s="265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66" t="s">
        <v>154</v>
      </c>
      <c r="AU860" s="266" t="s">
        <v>81</v>
      </c>
      <c r="AV860" s="14" t="s">
        <v>150</v>
      </c>
      <c r="AW860" s="14" t="s">
        <v>33</v>
      </c>
      <c r="AX860" s="14" t="s">
        <v>79</v>
      </c>
      <c r="AY860" s="266" t="s">
        <v>143</v>
      </c>
    </row>
    <row r="861" spans="1:65" s="2" customFormat="1" ht="16.5" customHeight="1">
      <c r="A861" s="38"/>
      <c r="B861" s="39"/>
      <c r="C861" s="218" t="s">
        <v>1511</v>
      </c>
      <c r="D861" s="218" t="s">
        <v>145</v>
      </c>
      <c r="E861" s="219" t="s">
        <v>1512</v>
      </c>
      <c r="F861" s="220" t="s">
        <v>1513</v>
      </c>
      <c r="G861" s="221" t="s">
        <v>148</v>
      </c>
      <c r="H861" s="222">
        <v>19.02</v>
      </c>
      <c r="I861" s="223"/>
      <c r="J861" s="224">
        <f>ROUND(I861*H861,2)</f>
        <v>0</v>
      </c>
      <c r="K861" s="220" t="s">
        <v>149</v>
      </c>
      <c r="L861" s="44"/>
      <c r="M861" s="225" t="s">
        <v>19</v>
      </c>
      <c r="N861" s="226" t="s">
        <v>42</v>
      </c>
      <c r="O861" s="84"/>
      <c r="P861" s="227">
        <f>O861*H861</f>
        <v>0</v>
      </c>
      <c r="Q861" s="227">
        <v>0.00014</v>
      </c>
      <c r="R861" s="227">
        <f>Q861*H861</f>
        <v>0.0026628</v>
      </c>
      <c r="S861" s="227">
        <v>0</v>
      </c>
      <c r="T861" s="228">
        <f>S861*H861</f>
        <v>0</v>
      </c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R861" s="229" t="s">
        <v>239</v>
      </c>
      <c r="AT861" s="229" t="s">
        <v>145</v>
      </c>
      <c r="AU861" s="229" t="s">
        <v>81</v>
      </c>
      <c r="AY861" s="17" t="s">
        <v>143</v>
      </c>
      <c r="BE861" s="230">
        <f>IF(N861="základní",J861,0)</f>
        <v>0</v>
      </c>
      <c r="BF861" s="230">
        <f>IF(N861="snížená",J861,0)</f>
        <v>0</v>
      </c>
      <c r="BG861" s="230">
        <f>IF(N861="zákl. přenesená",J861,0)</f>
        <v>0</v>
      </c>
      <c r="BH861" s="230">
        <f>IF(N861="sníž. přenesená",J861,0)</f>
        <v>0</v>
      </c>
      <c r="BI861" s="230">
        <f>IF(N861="nulová",J861,0)</f>
        <v>0</v>
      </c>
      <c r="BJ861" s="17" t="s">
        <v>79</v>
      </c>
      <c r="BK861" s="230">
        <f>ROUND(I861*H861,2)</f>
        <v>0</v>
      </c>
      <c r="BL861" s="17" t="s">
        <v>239</v>
      </c>
      <c r="BM861" s="229" t="s">
        <v>1514</v>
      </c>
    </row>
    <row r="862" spans="1:47" s="2" customFormat="1" ht="12">
      <c r="A862" s="38"/>
      <c r="B862" s="39"/>
      <c r="C862" s="40"/>
      <c r="D862" s="231" t="s">
        <v>152</v>
      </c>
      <c r="E862" s="40"/>
      <c r="F862" s="232" t="s">
        <v>1515</v>
      </c>
      <c r="G862" s="40"/>
      <c r="H862" s="40"/>
      <c r="I862" s="136"/>
      <c r="J862" s="40"/>
      <c r="K862" s="40"/>
      <c r="L862" s="44"/>
      <c r="M862" s="233"/>
      <c r="N862" s="234"/>
      <c r="O862" s="84"/>
      <c r="P862" s="84"/>
      <c r="Q862" s="84"/>
      <c r="R862" s="84"/>
      <c r="S862" s="84"/>
      <c r="T862" s="85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T862" s="17" t="s">
        <v>152</v>
      </c>
      <c r="AU862" s="17" t="s">
        <v>81</v>
      </c>
    </row>
    <row r="863" spans="1:51" s="13" customFormat="1" ht="12">
      <c r="A863" s="13"/>
      <c r="B863" s="235"/>
      <c r="C863" s="236"/>
      <c r="D863" s="231" t="s">
        <v>154</v>
      </c>
      <c r="E863" s="237" t="s">
        <v>19</v>
      </c>
      <c r="F863" s="238" t="s">
        <v>1516</v>
      </c>
      <c r="G863" s="236"/>
      <c r="H863" s="239">
        <v>19.02</v>
      </c>
      <c r="I863" s="240"/>
      <c r="J863" s="236"/>
      <c r="K863" s="236"/>
      <c r="L863" s="241"/>
      <c r="M863" s="242"/>
      <c r="N863" s="243"/>
      <c r="O863" s="243"/>
      <c r="P863" s="243"/>
      <c r="Q863" s="243"/>
      <c r="R863" s="243"/>
      <c r="S863" s="243"/>
      <c r="T863" s="244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5" t="s">
        <v>154</v>
      </c>
      <c r="AU863" s="245" t="s">
        <v>81</v>
      </c>
      <c r="AV863" s="13" t="s">
        <v>81</v>
      </c>
      <c r="AW863" s="13" t="s">
        <v>33</v>
      </c>
      <c r="AX863" s="13" t="s">
        <v>79</v>
      </c>
      <c r="AY863" s="245" t="s">
        <v>143</v>
      </c>
    </row>
    <row r="864" spans="1:65" s="2" customFormat="1" ht="16.5" customHeight="1">
      <c r="A864" s="38"/>
      <c r="B864" s="39"/>
      <c r="C864" s="218" t="s">
        <v>1517</v>
      </c>
      <c r="D864" s="218" t="s">
        <v>145</v>
      </c>
      <c r="E864" s="219" t="s">
        <v>1518</v>
      </c>
      <c r="F864" s="220" t="s">
        <v>1519</v>
      </c>
      <c r="G864" s="221" t="s">
        <v>148</v>
      </c>
      <c r="H864" s="222">
        <v>19.02</v>
      </c>
      <c r="I864" s="223"/>
      <c r="J864" s="224">
        <f>ROUND(I864*H864,2)</f>
        <v>0</v>
      </c>
      <c r="K864" s="220" t="s">
        <v>149</v>
      </c>
      <c r="L864" s="44"/>
      <c r="M864" s="225" t="s">
        <v>19</v>
      </c>
      <c r="N864" s="226" t="s">
        <v>42</v>
      </c>
      <c r="O864" s="84"/>
      <c r="P864" s="227">
        <f>O864*H864</f>
        <v>0</v>
      </c>
      <c r="Q864" s="227">
        <v>0.00012</v>
      </c>
      <c r="R864" s="227">
        <f>Q864*H864</f>
        <v>0.0022824</v>
      </c>
      <c r="S864" s="227">
        <v>0</v>
      </c>
      <c r="T864" s="228">
        <f>S864*H864</f>
        <v>0</v>
      </c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R864" s="229" t="s">
        <v>239</v>
      </c>
      <c r="AT864" s="229" t="s">
        <v>145</v>
      </c>
      <c r="AU864" s="229" t="s">
        <v>81</v>
      </c>
      <c r="AY864" s="17" t="s">
        <v>143</v>
      </c>
      <c r="BE864" s="230">
        <f>IF(N864="základní",J864,0)</f>
        <v>0</v>
      </c>
      <c r="BF864" s="230">
        <f>IF(N864="snížená",J864,0)</f>
        <v>0</v>
      </c>
      <c r="BG864" s="230">
        <f>IF(N864="zákl. přenesená",J864,0)</f>
        <v>0</v>
      </c>
      <c r="BH864" s="230">
        <f>IF(N864="sníž. přenesená",J864,0)</f>
        <v>0</v>
      </c>
      <c r="BI864" s="230">
        <f>IF(N864="nulová",J864,0)</f>
        <v>0</v>
      </c>
      <c r="BJ864" s="17" t="s">
        <v>79</v>
      </c>
      <c r="BK864" s="230">
        <f>ROUND(I864*H864,2)</f>
        <v>0</v>
      </c>
      <c r="BL864" s="17" t="s">
        <v>239</v>
      </c>
      <c r="BM864" s="229" t="s">
        <v>1520</v>
      </c>
    </row>
    <row r="865" spans="1:47" s="2" customFormat="1" ht="12">
      <c r="A865" s="38"/>
      <c r="B865" s="39"/>
      <c r="C865" s="40"/>
      <c r="D865" s="231" t="s">
        <v>152</v>
      </c>
      <c r="E865" s="40"/>
      <c r="F865" s="232" t="s">
        <v>1521</v>
      </c>
      <c r="G865" s="40"/>
      <c r="H865" s="40"/>
      <c r="I865" s="136"/>
      <c r="J865" s="40"/>
      <c r="K865" s="40"/>
      <c r="L865" s="44"/>
      <c r="M865" s="233"/>
      <c r="N865" s="234"/>
      <c r="O865" s="84"/>
      <c r="P865" s="84"/>
      <c r="Q865" s="84"/>
      <c r="R865" s="84"/>
      <c r="S865" s="84"/>
      <c r="T865" s="85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T865" s="17" t="s">
        <v>152</v>
      </c>
      <c r="AU865" s="17" t="s">
        <v>81</v>
      </c>
    </row>
    <row r="866" spans="1:65" s="2" customFormat="1" ht="16.5" customHeight="1">
      <c r="A866" s="38"/>
      <c r="B866" s="39"/>
      <c r="C866" s="218" t="s">
        <v>1522</v>
      </c>
      <c r="D866" s="218" t="s">
        <v>145</v>
      </c>
      <c r="E866" s="219" t="s">
        <v>1523</v>
      </c>
      <c r="F866" s="220" t="s">
        <v>1524</v>
      </c>
      <c r="G866" s="221" t="s">
        <v>148</v>
      </c>
      <c r="H866" s="222">
        <v>19.02</v>
      </c>
      <c r="I866" s="223"/>
      <c r="J866" s="224">
        <f>ROUND(I866*H866,2)</f>
        <v>0</v>
      </c>
      <c r="K866" s="220" t="s">
        <v>149</v>
      </c>
      <c r="L866" s="44"/>
      <c r="M866" s="225" t="s">
        <v>19</v>
      </c>
      <c r="N866" s="226" t="s">
        <v>42</v>
      </c>
      <c r="O866" s="84"/>
      <c r="P866" s="227">
        <f>O866*H866</f>
        <v>0</v>
      </c>
      <c r="Q866" s="227">
        <v>0.00012</v>
      </c>
      <c r="R866" s="227">
        <f>Q866*H866</f>
        <v>0.0022824</v>
      </c>
      <c r="S866" s="227">
        <v>0</v>
      </c>
      <c r="T866" s="228">
        <f>S866*H866</f>
        <v>0</v>
      </c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R866" s="229" t="s">
        <v>239</v>
      </c>
      <c r="AT866" s="229" t="s">
        <v>145</v>
      </c>
      <c r="AU866" s="229" t="s">
        <v>81</v>
      </c>
      <c r="AY866" s="17" t="s">
        <v>143</v>
      </c>
      <c r="BE866" s="230">
        <f>IF(N866="základní",J866,0)</f>
        <v>0</v>
      </c>
      <c r="BF866" s="230">
        <f>IF(N866="snížená",J866,0)</f>
        <v>0</v>
      </c>
      <c r="BG866" s="230">
        <f>IF(N866="zákl. přenesená",J866,0)</f>
        <v>0</v>
      </c>
      <c r="BH866" s="230">
        <f>IF(N866="sníž. přenesená",J866,0)</f>
        <v>0</v>
      </c>
      <c r="BI866" s="230">
        <f>IF(N866="nulová",J866,0)</f>
        <v>0</v>
      </c>
      <c r="BJ866" s="17" t="s">
        <v>79</v>
      </c>
      <c r="BK866" s="230">
        <f>ROUND(I866*H866,2)</f>
        <v>0</v>
      </c>
      <c r="BL866" s="17" t="s">
        <v>239</v>
      </c>
      <c r="BM866" s="229" t="s">
        <v>1525</v>
      </c>
    </row>
    <row r="867" spans="1:47" s="2" customFormat="1" ht="12">
      <c r="A867" s="38"/>
      <c r="B867" s="39"/>
      <c r="C867" s="40"/>
      <c r="D867" s="231" t="s">
        <v>152</v>
      </c>
      <c r="E867" s="40"/>
      <c r="F867" s="232" t="s">
        <v>1526</v>
      </c>
      <c r="G867" s="40"/>
      <c r="H867" s="40"/>
      <c r="I867" s="136"/>
      <c r="J867" s="40"/>
      <c r="K867" s="40"/>
      <c r="L867" s="44"/>
      <c r="M867" s="233"/>
      <c r="N867" s="234"/>
      <c r="O867" s="84"/>
      <c r="P867" s="84"/>
      <c r="Q867" s="84"/>
      <c r="R867" s="84"/>
      <c r="S867" s="84"/>
      <c r="T867" s="85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T867" s="17" t="s">
        <v>152</v>
      </c>
      <c r="AU867" s="17" t="s">
        <v>81</v>
      </c>
    </row>
    <row r="868" spans="1:65" s="2" customFormat="1" ht="16.5" customHeight="1">
      <c r="A868" s="38"/>
      <c r="B868" s="39"/>
      <c r="C868" s="218" t="s">
        <v>1527</v>
      </c>
      <c r="D868" s="218" t="s">
        <v>145</v>
      </c>
      <c r="E868" s="219" t="s">
        <v>1528</v>
      </c>
      <c r="F868" s="220" t="s">
        <v>1529</v>
      </c>
      <c r="G868" s="221" t="s">
        <v>148</v>
      </c>
      <c r="H868" s="222">
        <v>4</v>
      </c>
      <c r="I868" s="223"/>
      <c r="J868" s="224">
        <f>ROUND(I868*H868,2)</f>
        <v>0</v>
      </c>
      <c r="K868" s="220" t="s">
        <v>149</v>
      </c>
      <c r="L868" s="44"/>
      <c r="M868" s="225" t="s">
        <v>19</v>
      </c>
      <c r="N868" s="226" t="s">
        <v>42</v>
      </c>
      <c r="O868" s="84"/>
      <c r="P868" s="227">
        <f>O868*H868</f>
        <v>0</v>
      </c>
      <c r="Q868" s="227">
        <v>0.00014</v>
      </c>
      <c r="R868" s="227">
        <f>Q868*H868</f>
        <v>0.00056</v>
      </c>
      <c r="S868" s="227">
        <v>0</v>
      </c>
      <c r="T868" s="228">
        <f>S868*H868</f>
        <v>0</v>
      </c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R868" s="229" t="s">
        <v>239</v>
      </c>
      <c r="AT868" s="229" t="s">
        <v>145</v>
      </c>
      <c r="AU868" s="229" t="s">
        <v>81</v>
      </c>
      <c r="AY868" s="17" t="s">
        <v>143</v>
      </c>
      <c r="BE868" s="230">
        <f>IF(N868="základní",J868,0)</f>
        <v>0</v>
      </c>
      <c r="BF868" s="230">
        <f>IF(N868="snížená",J868,0)</f>
        <v>0</v>
      </c>
      <c r="BG868" s="230">
        <f>IF(N868="zákl. přenesená",J868,0)</f>
        <v>0</v>
      </c>
      <c r="BH868" s="230">
        <f>IF(N868="sníž. přenesená",J868,0)</f>
        <v>0</v>
      </c>
      <c r="BI868" s="230">
        <f>IF(N868="nulová",J868,0)</f>
        <v>0</v>
      </c>
      <c r="BJ868" s="17" t="s">
        <v>79</v>
      </c>
      <c r="BK868" s="230">
        <f>ROUND(I868*H868,2)</f>
        <v>0</v>
      </c>
      <c r="BL868" s="17" t="s">
        <v>239</v>
      </c>
      <c r="BM868" s="229" t="s">
        <v>1530</v>
      </c>
    </row>
    <row r="869" spans="1:47" s="2" customFormat="1" ht="12">
      <c r="A869" s="38"/>
      <c r="B869" s="39"/>
      <c r="C869" s="40"/>
      <c r="D869" s="231" t="s">
        <v>152</v>
      </c>
      <c r="E869" s="40"/>
      <c r="F869" s="232" t="s">
        <v>1531</v>
      </c>
      <c r="G869" s="40"/>
      <c r="H869" s="40"/>
      <c r="I869" s="136"/>
      <c r="J869" s="40"/>
      <c r="K869" s="40"/>
      <c r="L869" s="44"/>
      <c r="M869" s="233"/>
      <c r="N869" s="234"/>
      <c r="O869" s="84"/>
      <c r="P869" s="84"/>
      <c r="Q869" s="84"/>
      <c r="R869" s="84"/>
      <c r="S869" s="84"/>
      <c r="T869" s="85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T869" s="17" t="s">
        <v>152</v>
      </c>
      <c r="AU869" s="17" t="s">
        <v>81</v>
      </c>
    </row>
    <row r="870" spans="1:65" s="2" customFormat="1" ht="16.5" customHeight="1">
      <c r="A870" s="38"/>
      <c r="B870" s="39"/>
      <c r="C870" s="218" t="s">
        <v>1532</v>
      </c>
      <c r="D870" s="218" t="s">
        <v>145</v>
      </c>
      <c r="E870" s="219" t="s">
        <v>1533</v>
      </c>
      <c r="F870" s="220" t="s">
        <v>1534</v>
      </c>
      <c r="G870" s="221" t="s">
        <v>148</v>
      </c>
      <c r="H870" s="222">
        <v>4</v>
      </c>
      <c r="I870" s="223"/>
      <c r="J870" s="224">
        <f>ROUND(I870*H870,2)</f>
        <v>0</v>
      </c>
      <c r="K870" s="220" t="s">
        <v>149</v>
      </c>
      <c r="L870" s="44"/>
      <c r="M870" s="225" t="s">
        <v>19</v>
      </c>
      <c r="N870" s="226" t="s">
        <v>42</v>
      </c>
      <c r="O870" s="84"/>
      <c r="P870" s="227">
        <f>O870*H870</f>
        <v>0</v>
      </c>
      <c r="Q870" s="227">
        <v>0.00013</v>
      </c>
      <c r="R870" s="227">
        <f>Q870*H870</f>
        <v>0.00052</v>
      </c>
      <c r="S870" s="227">
        <v>0</v>
      </c>
      <c r="T870" s="228">
        <f>S870*H870</f>
        <v>0</v>
      </c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R870" s="229" t="s">
        <v>239</v>
      </c>
      <c r="AT870" s="229" t="s">
        <v>145</v>
      </c>
      <c r="AU870" s="229" t="s">
        <v>81</v>
      </c>
      <c r="AY870" s="17" t="s">
        <v>143</v>
      </c>
      <c r="BE870" s="230">
        <f>IF(N870="základní",J870,0)</f>
        <v>0</v>
      </c>
      <c r="BF870" s="230">
        <f>IF(N870="snížená",J870,0)</f>
        <v>0</v>
      </c>
      <c r="BG870" s="230">
        <f>IF(N870="zákl. přenesená",J870,0)</f>
        <v>0</v>
      </c>
      <c r="BH870" s="230">
        <f>IF(N870="sníž. přenesená",J870,0)</f>
        <v>0</v>
      </c>
      <c r="BI870" s="230">
        <f>IF(N870="nulová",J870,0)</f>
        <v>0</v>
      </c>
      <c r="BJ870" s="17" t="s">
        <v>79</v>
      </c>
      <c r="BK870" s="230">
        <f>ROUND(I870*H870,2)</f>
        <v>0</v>
      </c>
      <c r="BL870" s="17" t="s">
        <v>239</v>
      </c>
      <c r="BM870" s="229" t="s">
        <v>1535</v>
      </c>
    </row>
    <row r="871" spans="1:47" s="2" customFormat="1" ht="12">
      <c r="A871" s="38"/>
      <c r="B871" s="39"/>
      <c r="C871" s="40"/>
      <c r="D871" s="231" t="s">
        <v>152</v>
      </c>
      <c r="E871" s="40"/>
      <c r="F871" s="232" t="s">
        <v>1536</v>
      </c>
      <c r="G871" s="40"/>
      <c r="H871" s="40"/>
      <c r="I871" s="136"/>
      <c r="J871" s="40"/>
      <c r="K871" s="40"/>
      <c r="L871" s="44"/>
      <c r="M871" s="233"/>
      <c r="N871" s="234"/>
      <c r="O871" s="84"/>
      <c r="P871" s="84"/>
      <c r="Q871" s="84"/>
      <c r="R871" s="84"/>
      <c r="S871" s="84"/>
      <c r="T871" s="85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T871" s="17" t="s">
        <v>152</v>
      </c>
      <c r="AU871" s="17" t="s">
        <v>81</v>
      </c>
    </row>
    <row r="872" spans="1:65" s="2" customFormat="1" ht="16.5" customHeight="1">
      <c r="A872" s="38"/>
      <c r="B872" s="39"/>
      <c r="C872" s="218" t="s">
        <v>1537</v>
      </c>
      <c r="D872" s="218" t="s">
        <v>145</v>
      </c>
      <c r="E872" s="219" t="s">
        <v>1538</v>
      </c>
      <c r="F872" s="220" t="s">
        <v>1539</v>
      </c>
      <c r="G872" s="221" t="s">
        <v>148</v>
      </c>
      <c r="H872" s="222">
        <v>4</v>
      </c>
      <c r="I872" s="223"/>
      <c r="J872" s="224">
        <f>ROUND(I872*H872,2)</f>
        <v>0</v>
      </c>
      <c r="K872" s="220" t="s">
        <v>149</v>
      </c>
      <c r="L872" s="44"/>
      <c r="M872" s="225" t="s">
        <v>19</v>
      </c>
      <c r="N872" s="226" t="s">
        <v>42</v>
      </c>
      <c r="O872" s="84"/>
      <c r="P872" s="227">
        <f>O872*H872</f>
        <v>0</v>
      </c>
      <c r="Q872" s="227">
        <v>0.00013</v>
      </c>
      <c r="R872" s="227">
        <f>Q872*H872</f>
        <v>0.00052</v>
      </c>
      <c r="S872" s="227">
        <v>0</v>
      </c>
      <c r="T872" s="228">
        <f>S872*H872</f>
        <v>0</v>
      </c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R872" s="229" t="s">
        <v>239</v>
      </c>
      <c r="AT872" s="229" t="s">
        <v>145</v>
      </c>
      <c r="AU872" s="229" t="s">
        <v>81</v>
      </c>
      <c r="AY872" s="17" t="s">
        <v>143</v>
      </c>
      <c r="BE872" s="230">
        <f>IF(N872="základní",J872,0)</f>
        <v>0</v>
      </c>
      <c r="BF872" s="230">
        <f>IF(N872="snížená",J872,0)</f>
        <v>0</v>
      </c>
      <c r="BG872" s="230">
        <f>IF(N872="zákl. přenesená",J872,0)</f>
        <v>0</v>
      </c>
      <c r="BH872" s="230">
        <f>IF(N872="sníž. přenesená",J872,0)</f>
        <v>0</v>
      </c>
      <c r="BI872" s="230">
        <f>IF(N872="nulová",J872,0)</f>
        <v>0</v>
      </c>
      <c r="BJ872" s="17" t="s">
        <v>79</v>
      </c>
      <c r="BK872" s="230">
        <f>ROUND(I872*H872,2)</f>
        <v>0</v>
      </c>
      <c r="BL872" s="17" t="s">
        <v>239</v>
      </c>
      <c r="BM872" s="229" t="s">
        <v>1540</v>
      </c>
    </row>
    <row r="873" spans="1:47" s="2" customFormat="1" ht="12">
      <c r="A873" s="38"/>
      <c r="B873" s="39"/>
      <c r="C873" s="40"/>
      <c r="D873" s="231" t="s">
        <v>152</v>
      </c>
      <c r="E873" s="40"/>
      <c r="F873" s="232" t="s">
        <v>1541</v>
      </c>
      <c r="G873" s="40"/>
      <c r="H873" s="40"/>
      <c r="I873" s="136"/>
      <c r="J873" s="40"/>
      <c r="K873" s="40"/>
      <c r="L873" s="44"/>
      <c r="M873" s="233"/>
      <c r="N873" s="234"/>
      <c r="O873" s="84"/>
      <c r="P873" s="84"/>
      <c r="Q873" s="84"/>
      <c r="R873" s="84"/>
      <c r="S873" s="84"/>
      <c r="T873" s="85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T873" s="17" t="s">
        <v>152</v>
      </c>
      <c r="AU873" s="17" t="s">
        <v>81</v>
      </c>
    </row>
    <row r="874" spans="1:63" s="12" customFormat="1" ht="22.8" customHeight="1">
      <c r="A874" s="12"/>
      <c r="B874" s="202"/>
      <c r="C874" s="203"/>
      <c r="D874" s="204" t="s">
        <v>70</v>
      </c>
      <c r="E874" s="216" t="s">
        <v>1542</v>
      </c>
      <c r="F874" s="216" t="s">
        <v>1543</v>
      </c>
      <c r="G874" s="203"/>
      <c r="H874" s="203"/>
      <c r="I874" s="206"/>
      <c r="J874" s="217">
        <f>BK874</f>
        <v>0</v>
      </c>
      <c r="K874" s="203"/>
      <c r="L874" s="208"/>
      <c r="M874" s="209"/>
      <c r="N874" s="210"/>
      <c r="O874" s="210"/>
      <c r="P874" s="211">
        <f>SUM(P875:P884)</f>
        <v>0</v>
      </c>
      <c r="Q874" s="210"/>
      <c r="R874" s="211">
        <f>SUM(R875:R884)</f>
        <v>0.19698380000000001</v>
      </c>
      <c r="S874" s="210"/>
      <c r="T874" s="212">
        <f>SUM(T875:T884)</f>
        <v>0.0452755</v>
      </c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R874" s="213" t="s">
        <v>81</v>
      </c>
      <c r="AT874" s="214" t="s">
        <v>70</v>
      </c>
      <c r="AU874" s="214" t="s">
        <v>79</v>
      </c>
      <c r="AY874" s="213" t="s">
        <v>143</v>
      </c>
      <c r="BK874" s="215">
        <f>SUM(BK875:BK884)</f>
        <v>0</v>
      </c>
    </row>
    <row r="875" spans="1:65" s="2" customFormat="1" ht="16.5" customHeight="1">
      <c r="A875" s="38"/>
      <c r="B875" s="39"/>
      <c r="C875" s="218" t="s">
        <v>1544</v>
      </c>
      <c r="D875" s="218" t="s">
        <v>145</v>
      </c>
      <c r="E875" s="219" t="s">
        <v>1545</v>
      </c>
      <c r="F875" s="220" t="s">
        <v>1546</v>
      </c>
      <c r="G875" s="221" t="s">
        <v>148</v>
      </c>
      <c r="H875" s="222">
        <v>146.05</v>
      </c>
      <c r="I875" s="223"/>
      <c r="J875" s="224">
        <f>ROUND(I875*H875,2)</f>
        <v>0</v>
      </c>
      <c r="K875" s="220" t="s">
        <v>149</v>
      </c>
      <c r="L875" s="44"/>
      <c r="M875" s="225" t="s">
        <v>19</v>
      </c>
      <c r="N875" s="226" t="s">
        <v>42</v>
      </c>
      <c r="O875" s="84"/>
      <c r="P875" s="227">
        <f>O875*H875</f>
        <v>0</v>
      </c>
      <c r="Q875" s="227">
        <v>0.001</v>
      </c>
      <c r="R875" s="227">
        <f>Q875*H875</f>
        <v>0.14605</v>
      </c>
      <c r="S875" s="227">
        <v>0.00031</v>
      </c>
      <c r="T875" s="228">
        <f>S875*H875</f>
        <v>0.0452755</v>
      </c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R875" s="229" t="s">
        <v>239</v>
      </c>
      <c r="AT875" s="229" t="s">
        <v>145</v>
      </c>
      <c r="AU875" s="229" t="s">
        <v>81</v>
      </c>
      <c r="AY875" s="17" t="s">
        <v>143</v>
      </c>
      <c r="BE875" s="230">
        <f>IF(N875="základní",J875,0)</f>
        <v>0</v>
      </c>
      <c r="BF875" s="230">
        <f>IF(N875="snížená",J875,0)</f>
        <v>0</v>
      </c>
      <c r="BG875" s="230">
        <f>IF(N875="zákl. přenesená",J875,0)</f>
        <v>0</v>
      </c>
      <c r="BH875" s="230">
        <f>IF(N875="sníž. přenesená",J875,0)</f>
        <v>0</v>
      </c>
      <c r="BI875" s="230">
        <f>IF(N875="nulová",J875,0)</f>
        <v>0</v>
      </c>
      <c r="BJ875" s="17" t="s">
        <v>79</v>
      </c>
      <c r="BK875" s="230">
        <f>ROUND(I875*H875,2)</f>
        <v>0</v>
      </c>
      <c r="BL875" s="17" t="s">
        <v>239</v>
      </c>
      <c r="BM875" s="229" t="s">
        <v>1547</v>
      </c>
    </row>
    <row r="876" spans="1:47" s="2" customFormat="1" ht="12">
      <c r="A876" s="38"/>
      <c r="B876" s="39"/>
      <c r="C876" s="40"/>
      <c r="D876" s="231" t="s">
        <v>152</v>
      </c>
      <c r="E876" s="40"/>
      <c r="F876" s="232" t="s">
        <v>1548</v>
      </c>
      <c r="G876" s="40"/>
      <c r="H876" s="40"/>
      <c r="I876" s="136"/>
      <c r="J876" s="40"/>
      <c r="K876" s="40"/>
      <c r="L876" s="44"/>
      <c r="M876" s="233"/>
      <c r="N876" s="234"/>
      <c r="O876" s="84"/>
      <c r="P876" s="84"/>
      <c r="Q876" s="84"/>
      <c r="R876" s="84"/>
      <c r="S876" s="84"/>
      <c r="T876" s="85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T876" s="17" t="s">
        <v>152</v>
      </c>
      <c r="AU876" s="17" t="s">
        <v>81</v>
      </c>
    </row>
    <row r="877" spans="1:51" s="13" customFormat="1" ht="12">
      <c r="A877" s="13"/>
      <c r="B877" s="235"/>
      <c r="C877" s="236"/>
      <c r="D877" s="231" t="s">
        <v>154</v>
      </c>
      <c r="E877" s="237" t="s">
        <v>19</v>
      </c>
      <c r="F877" s="238" t="s">
        <v>1549</v>
      </c>
      <c r="G877" s="236"/>
      <c r="H877" s="239">
        <v>146.05</v>
      </c>
      <c r="I877" s="240"/>
      <c r="J877" s="236"/>
      <c r="K877" s="236"/>
      <c r="L877" s="241"/>
      <c r="M877" s="242"/>
      <c r="N877" s="243"/>
      <c r="O877" s="243"/>
      <c r="P877" s="243"/>
      <c r="Q877" s="243"/>
      <c r="R877" s="243"/>
      <c r="S877" s="243"/>
      <c r="T877" s="244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45" t="s">
        <v>154</v>
      </c>
      <c r="AU877" s="245" t="s">
        <v>81</v>
      </c>
      <c r="AV877" s="13" t="s">
        <v>81</v>
      </c>
      <c r="AW877" s="13" t="s">
        <v>33</v>
      </c>
      <c r="AX877" s="13" t="s">
        <v>79</v>
      </c>
      <c r="AY877" s="245" t="s">
        <v>143</v>
      </c>
    </row>
    <row r="878" spans="1:65" s="2" customFormat="1" ht="16.5" customHeight="1">
      <c r="A878" s="38"/>
      <c r="B878" s="39"/>
      <c r="C878" s="218" t="s">
        <v>1550</v>
      </c>
      <c r="D878" s="218" t="s">
        <v>145</v>
      </c>
      <c r="E878" s="219" t="s">
        <v>1551</v>
      </c>
      <c r="F878" s="220" t="s">
        <v>1552</v>
      </c>
      <c r="G878" s="221" t="s">
        <v>148</v>
      </c>
      <c r="H878" s="222">
        <v>27.38</v>
      </c>
      <c r="I878" s="223"/>
      <c r="J878" s="224">
        <f>ROUND(I878*H878,2)</f>
        <v>0</v>
      </c>
      <c r="K878" s="220" t="s">
        <v>149</v>
      </c>
      <c r="L878" s="44"/>
      <c r="M878" s="225" t="s">
        <v>19</v>
      </c>
      <c r="N878" s="226" t="s">
        <v>42</v>
      </c>
      <c r="O878" s="84"/>
      <c r="P878" s="227">
        <f>O878*H878</f>
        <v>0</v>
      </c>
      <c r="Q878" s="227">
        <v>0.00026</v>
      </c>
      <c r="R878" s="227">
        <f>Q878*H878</f>
        <v>0.007118799999999999</v>
      </c>
      <c r="S878" s="227">
        <v>0</v>
      </c>
      <c r="T878" s="228">
        <f>S878*H878</f>
        <v>0</v>
      </c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R878" s="229" t="s">
        <v>239</v>
      </c>
      <c r="AT878" s="229" t="s">
        <v>145</v>
      </c>
      <c r="AU878" s="229" t="s">
        <v>81</v>
      </c>
      <c r="AY878" s="17" t="s">
        <v>143</v>
      </c>
      <c r="BE878" s="230">
        <f>IF(N878="základní",J878,0)</f>
        <v>0</v>
      </c>
      <c r="BF878" s="230">
        <f>IF(N878="snížená",J878,0)</f>
        <v>0</v>
      </c>
      <c r="BG878" s="230">
        <f>IF(N878="zákl. přenesená",J878,0)</f>
        <v>0</v>
      </c>
      <c r="BH878" s="230">
        <f>IF(N878="sníž. přenesená",J878,0)</f>
        <v>0</v>
      </c>
      <c r="BI878" s="230">
        <f>IF(N878="nulová",J878,0)</f>
        <v>0</v>
      </c>
      <c r="BJ878" s="17" t="s">
        <v>79</v>
      </c>
      <c r="BK878" s="230">
        <f>ROUND(I878*H878,2)</f>
        <v>0</v>
      </c>
      <c r="BL878" s="17" t="s">
        <v>239</v>
      </c>
      <c r="BM878" s="229" t="s">
        <v>1553</v>
      </c>
    </row>
    <row r="879" spans="1:47" s="2" customFormat="1" ht="12">
      <c r="A879" s="38"/>
      <c r="B879" s="39"/>
      <c r="C879" s="40"/>
      <c r="D879" s="231" t="s">
        <v>152</v>
      </c>
      <c r="E879" s="40"/>
      <c r="F879" s="232" t="s">
        <v>1554</v>
      </c>
      <c r="G879" s="40"/>
      <c r="H879" s="40"/>
      <c r="I879" s="136"/>
      <c r="J879" s="40"/>
      <c r="K879" s="40"/>
      <c r="L879" s="44"/>
      <c r="M879" s="233"/>
      <c r="N879" s="234"/>
      <c r="O879" s="84"/>
      <c r="P879" s="84"/>
      <c r="Q879" s="84"/>
      <c r="R879" s="84"/>
      <c r="S879" s="84"/>
      <c r="T879" s="85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T879" s="17" t="s">
        <v>152</v>
      </c>
      <c r="AU879" s="17" t="s">
        <v>81</v>
      </c>
    </row>
    <row r="880" spans="1:51" s="13" customFormat="1" ht="12">
      <c r="A880" s="13"/>
      <c r="B880" s="235"/>
      <c r="C880" s="236"/>
      <c r="D880" s="231" t="s">
        <v>154</v>
      </c>
      <c r="E880" s="237" t="s">
        <v>19</v>
      </c>
      <c r="F880" s="238" t="s">
        <v>1555</v>
      </c>
      <c r="G880" s="236"/>
      <c r="H880" s="239">
        <v>27.38</v>
      </c>
      <c r="I880" s="240"/>
      <c r="J880" s="236"/>
      <c r="K880" s="236"/>
      <c r="L880" s="241"/>
      <c r="M880" s="242"/>
      <c r="N880" s="243"/>
      <c r="O880" s="243"/>
      <c r="P880" s="243"/>
      <c r="Q880" s="243"/>
      <c r="R880" s="243"/>
      <c r="S880" s="243"/>
      <c r="T880" s="244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5" t="s">
        <v>154</v>
      </c>
      <c r="AU880" s="245" t="s">
        <v>81</v>
      </c>
      <c r="AV880" s="13" t="s">
        <v>81</v>
      </c>
      <c r="AW880" s="13" t="s">
        <v>33</v>
      </c>
      <c r="AX880" s="13" t="s">
        <v>79</v>
      </c>
      <c r="AY880" s="245" t="s">
        <v>143</v>
      </c>
    </row>
    <row r="881" spans="1:65" s="2" customFormat="1" ht="16.5" customHeight="1">
      <c r="A881" s="38"/>
      <c r="B881" s="39"/>
      <c r="C881" s="218" t="s">
        <v>1556</v>
      </c>
      <c r="D881" s="218" t="s">
        <v>145</v>
      </c>
      <c r="E881" s="219" t="s">
        <v>1557</v>
      </c>
      <c r="F881" s="220" t="s">
        <v>1558</v>
      </c>
      <c r="G881" s="221" t="s">
        <v>148</v>
      </c>
      <c r="H881" s="222">
        <v>146.05</v>
      </c>
      <c r="I881" s="223"/>
      <c r="J881" s="224">
        <f>ROUND(I881*H881,2)</f>
        <v>0</v>
      </c>
      <c r="K881" s="220" t="s">
        <v>149</v>
      </c>
      <c r="L881" s="44"/>
      <c r="M881" s="225" t="s">
        <v>19</v>
      </c>
      <c r="N881" s="226" t="s">
        <v>42</v>
      </c>
      <c r="O881" s="84"/>
      <c r="P881" s="227">
        <f>O881*H881</f>
        <v>0</v>
      </c>
      <c r="Q881" s="227">
        <v>0.00029</v>
      </c>
      <c r="R881" s="227">
        <f>Q881*H881</f>
        <v>0.0423545</v>
      </c>
      <c r="S881" s="227">
        <v>0</v>
      </c>
      <c r="T881" s="228">
        <f>S881*H881</f>
        <v>0</v>
      </c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R881" s="229" t="s">
        <v>239</v>
      </c>
      <c r="AT881" s="229" t="s">
        <v>145</v>
      </c>
      <c r="AU881" s="229" t="s">
        <v>81</v>
      </c>
      <c r="AY881" s="17" t="s">
        <v>143</v>
      </c>
      <c r="BE881" s="230">
        <f>IF(N881="základní",J881,0)</f>
        <v>0</v>
      </c>
      <c r="BF881" s="230">
        <f>IF(N881="snížená",J881,0)</f>
        <v>0</v>
      </c>
      <c r="BG881" s="230">
        <f>IF(N881="zákl. přenesená",J881,0)</f>
        <v>0</v>
      </c>
      <c r="BH881" s="230">
        <f>IF(N881="sníž. přenesená",J881,0)</f>
        <v>0</v>
      </c>
      <c r="BI881" s="230">
        <f>IF(N881="nulová",J881,0)</f>
        <v>0</v>
      </c>
      <c r="BJ881" s="17" t="s">
        <v>79</v>
      </c>
      <c r="BK881" s="230">
        <f>ROUND(I881*H881,2)</f>
        <v>0</v>
      </c>
      <c r="BL881" s="17" t="s">
        <v>239</v>
      </c>
      <c r="BM881" s="229" t="s">
        <v>1559</v>
      </c>
    </row>
    <row r="882" spans="1:47" s="2" customFormat="1" ht="12">
      <c r="A882" s="38"/>
      <c r="B882" s="39"/>
      <c r="C882" s="40"/>
      <c r="D882" s="231" t="s">
        <v>152</v>
      </c>
      <c r="E882" s="40"/>
      <c r="F882" s="232" t="s">
        <v>1560</v>
      </c>
      <c r="G882" s="40"/>
      <c r="H882" s="40"/>
      <c r="I882" s="136"/>
      <c r="J882" s="40"/>
      <c r="K882" s="40"/>
      <c r="L882" s="44"/>
      <c r="M882" s="233"/>
      <c r="N882" s="234"/>
      <c r="O882" s="84"/>
      <c r="P882" s="84"/>
      <c r="Q882" s="84"/>
      <c r="R882" s="84"/>
      <c r="S882" s="84"/>
      <c r="T882" s="85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T882" s="17" t="s">
        <v>152</v>
      </c>
      <c r="AU882" s="17" t="s">
        <v>81</v>
      </c>
    </row>
    <row r="883" spans="1:65" s="2" customFormat="1" ht="16.5" customHeight="1">
      <c r="A883" s="38"/>
      <c r="B883" s="39"/>
      <c r="C883" s="218" t="s">
        <v>1561</v>
      </c>
      <c r="D883" s="218" t="s">
        <v>145</v>
      </c>
      <c r="E883" s="219" t="s">
        <v>1562</v>
      </c>
      <c r="F883" s="220" t="s">
        <v>1563</v>
      </c>
      <c r="G883" s="221" t="s">
        <v>148</v>
      </c>
      <c r="H883" s="222">
        <v>146.05</v>
      </c>
      <c r="I883" s="223"/>
      <c r="J883" s="224">
        <f>ROUND(I883*H883,2)</f>
        <v>0</v>
      </c>
      <c r="K883" s="220" t="s">
        <v>149</v>
      </c>
      <c r="L883" s="44"/>
      <c r="M883" s="225" t="s">
        <v>19</v>
      </c>
      <c r="N883" s="226" t="s">
        <v>42</v>
      </c>
      <c r="O883" s="84"/>
      <c r="P883" s="227">
        <f>O883*H883</f>
        <v>0</v>
      </c>
      <c r="Q883" s="227">
        <v>1E-05</v>
      </c>
      <c r="R883" s="227">
        <f>Q883*H883</f>
        <v>0.0014605000000000002</v>
      </c>
      <c r="S883" s="227">
        <v>0</v>
      </c>
      <c r="T883" s="228">
        <f>S883*H883</f>
        <v>0</v>
      </c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R883" s="229" t="s">
        <v>239</v>
      </c>
      <c r="AT883" s="229" t="s">
        <v>145</v>
      </c>
      <c r="AU883" s="229" t="s">
        <v>81</v>
      </c>
      <c r="AY883" s="17" t="s">
        <v>143</v>
      </c>
      <c r="BE883" s="230">
        <f>IF(N883="základní",J883,0)</f>
        <v>0</v>
      </c>
      <c r="BF883" s="230">
        <f>IF(N883="snížená",J883,0)</f>
        <v>0</v>
      </c>
      <c r="BG883" s="230">
        <f>IF(N883="zákl. přenesená",J883,0)</f>
        <v>0</v>
      </c>
      <c r="BH883" s="230">
        <f>IF(N883="sníž. přenesená",J883,0)</f>
        <v>0</v>
      </c>
      <c r="BI883" s="230">
        <f>IF(N883="nulová",J883,0)</f>
        <v>0</v>
      </c>
      <c r="BJ883" s="17" t="s">
        <v>79</v>
      </c>
      <c r="BK883" s="230">
        <f>ROUND(I883*H883,2)</f>
        <v>0</v>
      </c>
      <c r="BL883" s="17" t="s">
        <v>239</v>
      </c>
      <c r="BM883" s="229" t="s">
        <v>1564</v>
      </c>
    </row>
    <row r="884" spans="1:47" s="2" customFormat="1" ht="12">
      <c r="A884" s="38"/>
      <c r="B884" s="39"/>
      <c r="C884" s="40"/>
      <c r="D884" s="231" t="s">
        <v>152</v>
      </c>
      <c r="E884" s="40"/>
      <c r="F884" s="232" t="s">
        <v>1565</v>
      </c>
      <c r="G884" s="40"/>
      <c r="H884" s="40"/>
      <c r="I884" s="136"/>
      <c r="J884" s="40"/>
      <c r="K884" s="40"/>
      <c r="L884" s="44"/>
      <c r="M884" s="233"/>
      <c r="N884" s="234"/>
      <c r="O884" s="84"/>
      <c r="P884" s="84"/>
      <c r="Q884" s="84"/>
      <c r="R884" s="84"/>
      <c r="S884" s="84"/>
      <c r="T884" s="85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T884" s="17" t="s">
        <v>152</v>
      </c>
      <c r="AU884" s="17" t="s">
        <v>81</v>
      </c>
    </row>
    <row r="885" spans="1:63" s="12" customFormat="1" ht="22.8" customHeight="1">
      <c r="A885" s="12"/>
      <c r="B885" s="202"/>
      <c r="C885" s="203"/>
      <c r="D885" s="204" t="s">
        <v>70</v>
      </c>
      <c r="E885" s="216" t="s">
        <v>1566</v>
      </c>
      <c r="F885" s="216" t="s">
        <v>1567</v>
      </c>
      <c r="G885" s="203"/>
      <c r="H885" s="203"/>
      <c r="I885" s="206"/>
      <c r="J885" s="217">
        <f>BK885</f>
        <v>0</v>
      </c>
      <c r="K885" s="203"/>
      <c r="L885" s="208"/>
      <c r="M885" s="209"/>
      <c r="N885" s="210"/>
      <c r="O885" s="210"/>
      <c r="P885" s="211">
        <f>SUM(P886:P898)</f>
        <v>0</v>
      </c>
      <c r="Q885" s="210"/>
      <c r="R885" s="211">
        <f>SUM(R886:R898)</f>
        <v>0.212994</v>
      </c>
      <c r="S885" s="210"/>
      <c r="T885" s="212">
        <f>SUM(T886:T898)</f>
        <v>0</v>
      </c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R885" s="213" t="s">
        <v>81</v>
      </c>
      <c r="AT885" s="214" t="s">
        <v>70</v>
      </c>
      <c r="AU885" s="214" t="s">
        <v>79</v>
      </c>
      <c r="AY885" s="213" t="s">
        <v>143</v>
      </c>
      <c r="BK885" s="215">
        <f>SUM(BK886:BK898)</f>
        <v>0</v>
      </c>
    </row>
    <row r="886" spans="1:65" s="2" customFormat="1" ht="16.5" customHeight="1">
      <c r="A886" s="38"/>
      <c r="B886" s="39"/>
      <c r="C886" s="218" t="s">
        <v>1568</v>
      </c>
      <c r="D886" s="218" t="s">
        <v>145</v>
      </c>
      <c r="E886" s="219" t="s">
        <v>1569</v>
      </c>
      <c r="F886" s="220" t="s">
        <v>1570</v>
      </c>
      <c r="G886" s="221" t="s">
        <v>148</v>
      </c>
      <c r="H886" s="222">
        <v>6.48</v>
      </c>
      <c r="I886" s="223"/>
      <c r="J886" s="224">
        <f>ROUND(I886*H886,2)</f>
        <v>0</v>
      </c>
      <c r="K886" s="220" t="s">
        <v>19</v>
      </c>
      <c r="L886" s="44"/>
      <c r="M886" s="225" t="s">
        <v>19</v>
      </c>
      <c r="N886" s="226" t="s">
        <v>42</v>
      </c>
      <c r="O886" s="84"/>
      <c r="P886" s="227">
        <f>O886*H886</f>
        <v>0</v>
      </c>
      <c r="Q886" s="227">
        <v>0</v>
      </c>
      <c r="R886" s="227">
        <f>Q886*H886</f>
        <v>0</v>
      </c>
      <c r="S886" s="227">
        <v>0</v>
      </c>
      <c r="T886" s="228">
        <f>S886*H886</f>
        <v>0</v>
      </c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R886" s="229" t="s">
        <v>239</v>
      </c>
      <c r="AT886" s="229" t="s">
        <v>145</v>
      </c>
      <c r="AU886" s="229" t="s">
        <v>81</v>
      </c>
      <c r="AY886" s="17" t="s">
        <v>143</v>
      </c>
      <c r="BE886" s="230">
        <f>IF(N886="základní",J886,0)</f>
        <v>0</v>
      </c>
      <c r="BF886" s="230">
        <f>IF(N886="snížená",J886,0)</f>
        <v>0</v>
      </c>
      <c r="BG886" s="230">
        <f>IF(N886="zákl. přenesená",J886,0)</f>
        <v>0</v>
      </c>
      <c r="BH886" s="230">
        <f>IF(N886="sníž. přenesená",J886,0)</f>
        <v>0</v>
      </c>
      <c r="BI886" s="230">
        <f>IF(N886="nulová",J886,0)</f>
        <v>0</v>
      </c>
      <c r="BJ886" s="17" t="s">
        <v>79</v>
      </c>
      <c r="BK886" s="230">
        <f>ROUND(I886*H886,2)</f>
        <v>0</v>
      </c>
      <c r="BL886" s="17" t="s">
        <v>239</v>
      </c>
      <c r="BM886" s="229" t="s">
        <v>1571</v>
      </c>
    </row>
    <row r="887" spans="1:47" s="2" customFormat="1" ht="12">
      <c r="A887" s="38"/>
      <c r="B887" s="39"/>
      <c r="C887" s="40"/>
      <c r="D887" s="231" t="s">
        <v>152</v>
      </c>
      <c r="E887" s="40"/>
      <c r="F887" s="232" t="s">
        <v>1570</v>
      </c>
      <c r="G887" s="40"/>
      <c r="H887" s="40"/>
      <c r="I887" s="136"/>
      <c r="J887" s="40"/>
      <c r="K887" s="40"/>
      <c r="L887" s="44"/>
      <c r="M887" s="233"/>
      <c r="N887" s="234"/>
      <c r="O887" s="84"/>
      <c r="P887" s="84"/>
      <c r="Q887" s="84"/>
      <c r="R887" s="84"/>
      <c r="S887" s="84"/>
      <c r="T887" s="85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T887" s="17" t="s">
        <v>152</v>
      </c>
      <c r="AU887" s="17" t="s">
        <v>81</v>
      </c>
    </row>
    <row r="888" spans="1:51" s="13" customFormat="1" ht="12">
      <c r="A888" s="13"/>
      <c r="B888" s="235"/>
      <c r="C888" s="236"/>
      <c r="D888" s="231" t="s">
        <v>154</v>
      </c>
      <c r="E888" s="237" t="s">
        <v>19</v>
      </c>
      <c r="F888" s="238" t="s">
        <v>1572</v>
      </c>
      <c r="G888" s="236"/>
      <c r="H888" s="239">
        <v>6.48</v>
      </c>
      <c r="I888" s="240"/>
      <c r="J888" s="236"/>
      <c r="K888" s="236"/>
      <c r="L888" s="241"/>
      <c r="M888" s="242"/>
      <c r="N888" s="243"/>
      <c r="O888" s="243"/>
      <c r="P888" s="243"/>
      <c r="Q888" s="243"/>
      <c r="R888" s="243"/>
      <c r="S888" s="243"/>
      <c r="T888" s="244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45" t="s">
        <v>154</v>
      </c>
      <c r="AU888" s="245" t="s">
        <v>81</v>
      </c>
      <c r="AV888" s="13" t="s">
        <v>81</v>
      </c>
      <c r="AW888" s="13" t="s">
        <v>33</v>
      </c>
      <c r="AX888" s="13" t="s">
        <v>79</v>
      </c>
      <c r="AY888" s="245" t="s">
        <v>143</v>
      </c>
    </row>
    <row r="889" spans="1:65" s="2" customFormat="1" ht="16.5" customHeight="1">
      <c r="A889" s="38"/>
      <c r="B889" s="39"/>
      <c r="C889" s="246" t="s">
        <v>1573</v>
      </c>
      <c r="D889" s="246" t="s">
        <v>199</v>
      </c>
      <c r="E889" s="247" t="s">
        <v>1574</v>
      </c>
      <c r="F889" s="248" t="s">
        <v>1575</v>
      </c>
      <c r="G889" s="249" t="s">
        <v>148</v>
      </c>
      <c r="H889" s="250">
        <v>6.48</v>
      </c>
      <c r="I889" s="251"/>
      <c r="J889" s="252">
        <f>ROUND(I889*H889,2)</f>
        <v>0</v>
      </c>
      <c r="K889" s="248" t="s">
        <v>19</v>
      </c>
      <c r="L889" s="253"/>
      <c r="M889" s="254" t="s">
        <v>19</v>
      </c>
      <c r="N889" s="255" t="s">
        <v>42</v>
      </c>
      <c r="O889" s="84"/>
      <c r="P889" s="227">
        <f>O889*H889</f>
        <v>0</v>
      </c>
      <c r="Q889" s="227">
        <v>0.0003</v>
      </c>
      <c r="R889" s="227">
        <f>Q889*H889</f>
        <v>0.001944</v>
      </c>
      <c r="S889" s="227">
        <v>0</v>
      </c>
      <c r="T889" s="228">
        <f>S889*H889</f>
        <v>0</v>
      </c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R889" s="229" t="s">
        <v>342</v>
      </c>
      <c r="AT889" s="229" t="s">
        <v>199</v>
      </c>
      <c r="AU889" s="229" t="s">
        <v>81</v>
      </c>
      <c r="AY889" s="17" t="s">
        <v>143</v>
      </c>
      <c r="BE889" s="230">
        <f>IF(N889="základní",J889,0)</f>
        <v>0</v>
      </c>
      <c r="BF889" s="230">
        <f>IF(N889="snížená",J889,0)</f>
        <v>0</v>
      </c>
      <c r="BG889" s="230">
        <f>IF(N889="zákl. přenesená",J889,0)</f>
        <v>0</v>
      </c>
      <c r="BH889" s="230">
        <f>IF(N889="sníž. přenesená",J889,0)</f>
        <v>0</v>
      </c>
      <c r="BI889" s="230">
        <f>IF(N889="nulová",J889,0)</f>
        <v>0</v>
      </c>
      <c r="BJ889" s="17" t="s">
        <v>79</v>
      </c>
      <c r="BK889" s="230">
        <f>ROUND(I889*H889,2)</f>
        <v>0</v>
      </c>
      <c r="BL889" s="17" t="s">
        <v>239</v>
      </c>
      <c r="BM889" s="229" t="s">
        <v>1576</v>
      </c>
    </row>
    <row r="890" spans="1:47" s="2" customFormat="1" ht="12">
      <c r="A890" s="38"/>
      <c r="B890" s="39"/>
      <c r="C890" s="40"/>
      <c r="D890" s="231" t="s">
        <v>152</v>
      </c>
      <c r="E890" s="40"/>
      <c r="F890" s="232" t="s">
        <v>1575</v>
      </c>
      <c r="G890" s="40"/>
      <c r="H890" s="40"/>
      <c r="I890" s="136"/>
      <c r="J890" s="40"/>
      <c r="K890" s="40"/>
      <c r="L890" s="44"/>
      <c r="M890" s="233"/>
      <c r="N890" s="234"/>
      <c r="O890" s="84"/>
      <c r="P890" s="84"/>
      <c r="Q890" s="84"/>
      <c r="R890" s="84"/>
      <c r="S890" s="84"/>
      <c r="T890" s="85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T890" s="17" t="s">
        <v>152</v>
      </c>
      <c r="AU890" s="17" t="s">
        <v>81</v>
      </c>
    </row>
    <row r="891" spans="1:65" s="2" customFormat="1" ht="16.5" customHeight="1">
      <c r="A891" s="38"/>
      <c r="B891" s="39"/>
      <c r="C891" s="218" t="s">
        <v>1577</v>
      </c>
      <c r="D891" s="218" t="s">
        <v>145</v>
      </c>
      <c r="E891" s="219" t="s">
        <v>1578</v>
      </c>
      <c r="F891" s="220" t="s">
        <v>1579</v>
      </c>
      <c r="G891" s="221" t="s">
        <v>148</v>
      </c>
      <c r="H891" s="222">
        <v>28.14</v>
      </c>
      <c r="I891" s="223"/>
      <c r="J891" s="224">
        <f>ROUND(I891*H891,2)</f>
        <v>0</v>
      </c>
      <c r="K891" s="220" t="s">
        <v>149</v>
      </c>
      <c r="L891" s="44"/>
      <c r="M891" s="225" t="s">
        <v>19</v>
      </c>
      <c r="N891" s="226" t="s">
        <v>42</v>
      </c>
      <c r="O891" s="84"/>
      <c r="P891" s="227">
        <f>O891*H891</f>
        <v>0</v>
      </c>
      <c r="Q891" s="227">
        <v>0</v>
      </c>
      <c r="R891" s="227">
        <f>Q891*H891</f>
        <v>0</v>
      </c>
      <c r="S891" s="227">
        <v>0</v>
      </c>
      <c r="T891" s="228">
        <f>S891*H891</f>
        <v>0</v>
      </c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R891" s="229" t="s">
        <v>239</v>
      </c>
      <c r="AT891" s="229" t="s">
        <v>145</v>
      </c>
      <c r="AU891" s="229" t="s">
        <v>81</v>
      </c>
      <c r="AY891" s="17" t="s">
        <v>143</v>
      </c>
      <c r="BE891" s="230">
        <f>IF(N891="základní",J891,0)</f>
        <v>0</v>
      </c>
      <c r="BF891" s="230">
        <f>IF(N891="snížená",J891,0)</f>
        <v>0</v>
      </c>
      <c r="BG891" s="230">
        <f>IF(N891="zákl. přenesená",J891,0)</f>
        <v>0</v>
      </c>
      <c r="BH891" s="230">
        <f>IF(N891="sníž. přenesená",J891,0)</f>
        <v>0</v>
      </c>
      <c r="BI891" s="230">
        <f>IF(N891="nulová",J891,0)</f>
        <v>0</v>
      </c>
      <c r="BJ891" s="17" t="s">
        <v>79</v>
      </c>
      <c r="BK891" s="230">
        <f>ROUND(I891*H891,2)</f>
        <v>0</v>
      </c>
      <c r="BL891" s="17" t="s">
        <v>239</v>
      </c>
      <c r="BM891" s="229" t="s">
        <v>1580</v>
      </c>
    </row>
    <row r="892" spans="1:47" s="2" customFormat="1" ht="12">
      <c r="A892" s="38"/>
      <c r="B892" s="39"/>
      <c r="C892" s="40"/>
      <c r="D892" s="231" t="s">
        <v>152</v>
      </c>
      <c r="E892" s="40"/>
      <c r="F892" s="232" t="s">
        <v>1581</v>
      </c>
      <c r="G892" s="40"/>
      <c r="H892" s="40"/>
      <c r="I892" s="136"/>
      <c r="J892" s="40"/>
      <c r="K892" s="40"/>
      <c r="L892" s="44"/>
      <c r="M892" s="233"/>
      <c r="N892" s="234"/>
      <c r="O892" s="84"/>
      <c r="P892" s="84"/>
      <c r="Q892" s="84"/>
      <c r="R892" s="84"/>
      <c r="S892" s="84"/>
      <c r="T892" s="85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T892" s="17" t="s">
        <v>152</v>
      </c>
      <c r="AU892" s="17" t="s">
        <v>81</v>
      </c>
    </row>
    <row r="893" spans="1:51" s="13" customFormat="1" ht="12">
      <c r="A893" s="13"/>
      <c r="B893" s="235"/>
      <c r="C893" s="236"/>
      <c r="D893" s="231" t="s">
        <v>154</v>
      </c>
      <c r="E893" s="237" t="s">
        <v>19</v>
      </c>
      <c r="F893" s="238" t="s">
        <v>1582</v>
      </c>
      <c r="G893" s="236"/>
      <c r="H893" s="239">
        <v>21.6</v>
      </c>
      <c r="I893" s="240"/>
      <c r="J893" s="236"/>
      <c r="K893" s="236"/>
      <c r="L893" s="241"/>
      <c r="M893" s="242"/>
      <c r="N893" s="243"/>
      <c r="O893" s="243"/>
      <c r="P893" s="243"/>
      <c r="Q893" s="243"/>
      <c r="R893" s="243"/>
      <c r="S893" s="243"/>
      <c r="T893" s="244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45" t="s">
        <v>154</v>
      </c>
      <c r="AU893" s="245" t="s">
        <v>81</v>
      </c>
      <c r="AV893" s="13" t="s">
        <v>81</v>
      </c>
      <c r="AW893" s="13" t="s">
        <v>33</v>
      </c>
      <c r="AX893" s="13" t="s">
        <v>71</v>
      </c>
      <c r="AY893" s="245" t="s">
        <v>143</v>
      </c>
    </row>
    <row r="894" spans="1:51" s="13" customFormat="1" ht="12">
      <c r="A894" s="13"/>
      <c r="B894" s="235"/>
      <c r="C894" s="236"/>
      <c r="D894" s="231" t="s">
        <v>154</v>
      </c>
      <c r="E894" s="237" t="s">
        <v>19</v>
      </c>
      <c r="F894" s="238" t="s">
        <v>1583</v>
      </c>
      <c r="G894" s="236"/>
      <c r="H894" s="239">
        <v>6</v>
      </c>
      <c r="I894" s="240"/>
      <c r="J894" s="236"/>
      <c r="K894" s="236"/>
      <c r="L894" s="241"/>
      <c r="M894" s="242"/>
      <c r="N894" s="243"/>
      <c r="O894" s="243"/>
      <c r="P894" s="243"/>
      <c r="Q894" s="243"/>
      <c r="R894" s="243"/>
      <c r="S894" s="243"/>
      <c r="T894" s="244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45" t="s">
        <v>154</v>
      </c>
      <c r="AU894" s="245" t="s">
        <v>81</v>
      </c>
      <c r="AV894" s="13" t="s">
        <v>81</v>
      </c>
      <c r="AW894" s="13" t="s">
        <v>33</v>
      </c>
      <c r="AX894" s="13" t="s">
        <v>71</v>
      </c>
      <c r="AY894" s="245" t="s">
        <v>143</v>
      </c>
    </row>
    <row r="895" spans="1:51" s="13" customFormat="1" ht="12">
      <c r="A895" s="13"/>
      <c r="B895" s="235"/>
      <c r="C895" s="236"/>
      <c r="D895" s="231" t="s">
        <v>154</v>
      </c>
      <c r="E895" s="237" t="s">
        <v>19</v>
      </c>
      <c r="F895" s="238" t="s">
        <v>1584</v>
      </c>
      <c r="G895" s="236"/>
      <c r="H895" s="239">
        <v>0.54</v>
      </c>
      <c r="I895" s="240"/>
      <c r="J895" s="236"/>
      <c r="K895" s="236"/>
      <c r="L895" s="241"/>
      <c r="M895" s="242"/>
      <c r="N895" s="243"/>
      <c r="O895" s="243"/>
      <c r="P895" s="243"/>
      <c r="Q895" s="243"/>
      <c r="R895" s="243"/>
      <c r="S895" s="243"/>
      <c r="T895" s="244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5" t="s">
        <v>154</v>
      </c>
      <c r="AU895" s="245" t="s">
        <v>81</v>
      </c>
      <c r="AV895" s="13" t="s">
        <v>81</v>
      </c>
      <c r="AW895" s="13" t="s">
        <v>33</v>
      </c>
      <c r="AX895" s="13" t="s">
        <v>71</v>
      </c>
      <c r="AY895" s="245" t="s">
        <v>143</v>
      </c>
    </row>
    <row r="896" spans="1:51" s="14" customFormat="1" ht="12">
      <c r="A896" s="14"/>
      <c r="B896" s="256"/>
      <c r="C896" s="257"/>
      <c r="D896" s="231" t="s">
        <v>154</v>
      </c>
      <c r="E896" s="258" t="s">
        <v>19</v>
      </c>
      <c r="F896" s="259" t="s">
        <v>227</v>
      </c>
      <c r="G896" s="257"/>
      <c r="H896" s="260">
        <v>28.14</v>
      </c>
      <c r="I896" s="261"/>
      <c r="J896" s="257"/>
      <c r="K896" s="257"/>
      <c r="L896" s="262"/>
      <c r="M896" s="263"/>
      <c r="N896" s="264"/>
      <c r="O896" s="264"/>
      <c r="P896" s="264"/>
      <c r="Q896" s="264"/>
      <c r="R896" s="264"/>
      <c r="S896" s="264"/>
      <c r="T896" s="265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66" t="s">
        <v>154</v>
      </c>
      <c r="AU896" s="266" t="s">
        <v>81</v>
      </c>
      <c r="AV896" s="14" t="s">
        <v>150</v>
      </c>
      <c r="AW896" s="14" t="s">
        <v>33</v>
      </c>
      <c r="AX896" s="14" t="s">
        <v>79</v>
      </c>
      <c r="AY896" s="266" t="s">
        <v>143</v>
      </c>
    </row>
    <row r="897" spans="1:65" s="2" customFormat="1" ht="16.5" customHeight="1">
      <c r="A897" s="38"/>
      <c r="B897" s="39"/>
      <c r="C897" s="246" t="s">
        <v>1585</v>
      </c>
      <c r="D897" s="246" t="s">
        <v>199</v>
      </c>
      <c r="E897" s="247" t="s">
        <v>1586</v>
      </c>
      <c r="F897" s="248" t="s">
        <v>1587</v>
      </c>
      <c r="G897" s="249" t="s">
        <v>148</v>
      </c>
      <c r="H897" s="250">
        <v>28.14</v>
      </c>
      <c r="I897" s="251"/>
      <c r="J897" s="252">
        <f>ROUND(I897*H897,2)</f>
        <v>0</v>
      </c>
      <c r="K897" s="248" t="s">
        <v>19</v>
      </c>
      <c r="L897" s="253"/>
      <c r="M897" s="254" t="s">
        <v>19</v>
      </c>
      <c r="N897" s="255" t="s">
        <v>42</v>
      </c>
      <c r="O897" s="84"/>
      <c r="P897" s="227">
        <f>O897*H897</f>
        <v>0</v>
      </c>
      <c r="Q897" s="227">
        <v>0.0075</v>
      </c>
      <c r="R897" s="227">
        <f>Q897*H897</f>
        <v>0.21105</v>
      </c>
      <c r="S897" s="227">
        <v>0</v>
      </c>
      <c r="T897" s="228">
        <f>S897*H897</f>
        <v>0</v>
      </c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R897" s="229" t="s">
        <v>342</v>
      </c>
      <c r="AT897" s="229" t="s">
        <v>199</v>
      </c>
      <c r="AU897" s="229" t="s">
        <v>81</v>
      </c>
      <c r="AY897" s="17" t="s">
        <v>143</v>
      </c>
      <c r="BE897" s="230">
        <f>IF(N897="základní",J897,0)</f>
        <v>0</v>
      </c>
      <c r="BF897" s="230">
        <f>IF(N897="snížená",J897,0)</f>
        <v>0</v>
      </c>
      <c r="BG897" s="230">
        <f>IF(N897="zákl. přenesená",J897,0)</f>
        <v>0</v>
      </c>
      <c r="BH897" s="230">
        <f>IF(N897="sníž. přenesená",J897,0)</f>
        <v>0</v>
      </c>
      <c r="BI897" s="230">
        <f>IF(N897="nulová",J897,0)</f>
        <v>0</v>
      </c>
      <c r="BJ897" s="17" t="s">
        <v>79</v>
      </c>
      <c r="BK897" s="230">
        <f>ROUND(I897*H897,2)</f>
        <v>0</v>
      </c>
      <c r="BL897" s="17" t="s">
        <v>239</v>
      </c>
      <c r="BM897" s="229" t="s">
        <v>1588</v>
      </c>
    </row>
    <row r="898" spans="1:47" s="2" customFormat="1" ht="12">
      <c r="A898" s="38"/>
      <c r="B898" s="39"/>
      <c r="C898" s="40"/>
      <c r="D898" s="231" t="s">
        <v>152</v>
      </c>
      <c r="E898" s="40"/>
      <c r="F898" s="232" t="s">
        <v>1589</v>
      </c>
      <c r="G898" s="40"/>
      <c r="H898" s="40"/>
      <c r="I898" s="136"/>
      <c r="J898" s="40"/>
      <c r="K898" s="40"/>
      <c r="L898" s="44"/>
      <c r="M898" s="267"/>
      <c r="N898" s="268"/>
      <c r="O898" s="269"/>
      <c r="P898" s="269"/>
      <c r="Q898" s="269"/>
      <c r="R898" s="269"/>
      <c r="S898" s="269"/>
      <c r="T898" s="270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T898" s="17" t="s">
        <v>152</v>
      </c>
      <c r="AU898" s="17" t="s">
        <v>81</v>
      </c>
    </row>
    <row r="899" spans="1:31" s="2" customFormat="1" ht="6.95" customHeight="1">
      <c r="A899" s="38"/>
      <c r="B899" s="59"/>
      <c r="C899" s="60"/>
      <c r="D899" s="60"/>
      <c r="E899" s="60"/>
      <c r="F899" s="60"/>
      <c r="G899" s="60"/>
      <c r="H899" s="60"/>
      <c r="I899" s="166"/>
      <c r="J899" s="60"/>
      <c r="K899" s="60"/>
      <c r="L899" s="44"/>
      <c r="M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</row>
  </sheetData>
  <sheetProtection password="CC35" sheet="1" objects="1" scenarios="1" formatColumns="0" formatRows="0" autoFilter="0"/>
  <autoFilter ref="C105:K898"/>
  <mergeCells count="9">
    <mergeCell ref="E7:H7"/>
    <mergeCell ref="E9:H9"/>
    <mergeCell ref="E18:H18"/>
    <mergeCell ref="E27:H27"/>
    <mergeCell ref="E48:H48"/>
    <mergeCell ref="E50:H50"/>
    <mergeCell ref="E96:H96"/>
    <mergeCell ref="E98:H9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81</v>
      </c>
    </row>
    <row r="4" spans="2:46" s="1" customFormat="1" ht="24.95" customHeight="1">
      <c r="B4" s="20"/>
      <c r="D4" s="132" t="s">
        <v>94</v>
      </c>
      <c r="I4" s="128"/>
      <c r="L4" s="20"/>
      <c r="M4" s="133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4" t="s">
        <v>16</v>
      </c>
      <c r="I6" s="128"/>
      <c r="L6" s="20"/>
    </row>
    <row r="7" spans="2:12" s="1" customFormat="1" ht="16.5" customHeight="1">
      <c r="B7" s="20"/>
      <c r="E7" s="135" t="str">
        <f>'Rekapitulace stavby'!K6</f>
        <v>Snížení energetické náročnosti obj. ŠD č.p. 355</v>
      </c>
      <c r="F7" s="134"/>
      <c r="G7" s="134"/>
      <c r="H7" s="134"/>
      <c r="I7" s="128"/>
      <c r="L7" s="20"/>
    </row>
    <row r="8" spans="1:31" s="2" customFormat="1" ht="12" customHeight="1">
      <c r="A8" s="38"/>
      <c r="B8" s="44"/>
      <c r="C8" s="38"/>
      <c r="D8" s="134" t="s">
        <v>95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1590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4" t="s">
        <v>18</v>
      </c>
      <c r="E11" s="38"/>
      <c r="F11" s="139" t="s">
        <v>19</v>
      </c>
      <c r="G11" s="38"/>
      <c r="H11" s="38"/>
      <c r="I11" s="140" t="s">
        <v>20</v>
      </c>
      <c r="J11" s="139" t="s">
        <v>19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4" t="s">
        <v>21</v>
      </c>
      <c r="E12" s="38"/>
      <c r="F12" s="139" t="s">
        <v>35</v>
      </c>
      <c r="G12" s="38"/>
      <c r="H12" s="38"/>
      <c r="I12" s="140" t="s">
        <v>23</v>
      </c>
      <c r="J12" s="141" t="str">
        <f>'Rekapitulace stavby'!AN8</f>
        <v>13. 11. 2018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4" t="s">
        <v>25</v>
      </c>
      <c r="E14" s="38"/>
      <c r="F14" s="38"/>
      <c r="G14" s="38"/>
      <c r="H14" s="38"/>
      <c r="I14" s="140" t="s">
        <v>26</v>
      </c>
      <c r="J14" s="139" t="s">
        <v>19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27</v>
      </c>
      <c r="F15" s="38"/>
      <c r="G15" s="38"/>
      <c r="H15" s="38"/>
      <c r="I15" s="140" t="s">
        <v>28</v>
      </c>
      <c r="J15" s="139" t="s">
        <v>19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4" t="s">
        <v>29</v>
      </c>
      <c r="E17" s="38"/>
      <c r="F17" s="38"/>
      <c r="G17" s="38"/>
      <c r="H17" s="38"/>
      <c r="I17" s="140" t="s">
        <v>26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28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4" t="s">
        <v>31</v>
      </c>
      <c r="E20" s="38"/>
      <c r="F20" s="38"/>
      <c r="G20" s="38"/>
      <c r="H20" s="38"/>
      <c r="I20" s="140" t="s">
        <v>26</v>
      </c>
      <c r="J20" s="139" t="s">
        <v>19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32</v>
      </c>
      <c r="F21" s="38"/>
      <c r="G21" s="38"/>
      <c r="H21" s="38"/>
      <c r="I21" s="140" t="s">
        <v>28</v>
      </c>
      <c r="J21" s="139" t="s">
        <v>19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4" t="s">
        <v>34</v>
      </c>
      <c r="E23" s="38"/>
      <c r="F23" s="38"/>
      <c r="G23" s="38"/>
      <c r="H23" s="38"/>
      <c r="I23" s="140" t="s">
        <v>26</v>
      </c>
      <c r="J23" s="139" t="str">
        <f>IF('Rekapitulace stavby'!AN19="","",'Rekapitulace stavby'!AN19)</f>
        <v/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tr">
        <f>IF('Rekapitulace stavby'!E20="","",'Rekapitulace stavby'!E20)</f>
        <v xml:space="preserve"> </v>
      </c>
      <c r="F24" s="38"/>
      <c r="G24" s="38"/>
      <c r="H24" s="38"/>
      <c r="I24" s="140" t="s">
        <v>28</v>
      </c>
      <c r="J24" s="139" t="str">
        <f>IF('Rekapitulace stavby'!AN20="","",'Rekapitulace stavby'!AN20)</f>
        <v/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4" t="s">
        <v>36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9" t="s">
        <v>37</v>
      </c>
      <c r="E30" s="38"/>
      <c r="F30" s="38"/>
      <c r="G30" s="38"/>
      <c r="H30" s="38"/>
      <c r="I30" s="136"/>
      <c r="J30" s="150">
        <f>ROUNDUP(J79,2)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1" t="s">
        <v>39</v>
      </c>
      <c r="G32" s="38"/>
      <c r="H32" s="38"/>
      <c r="I32" s="152" t="s">
        <v>38</v>
      </c>
      <c r="J32" s="151" t="s">
        <v>40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34" t="s">
        <v>42</v>
      </c>
      <c r="F33" s="154">
        <f>ROUNDUP((SUM(BE79:BE117)),2)</f>
        <v>0</v>
      </c>
      <c r="G33" s="38"/>
      <c r="H33" s="38"/>
      <c r="I33" s="155">
        <v>0.21</v>
      </c>
      <c r="J33" s="154">
        <f>ROUNDUP(((SUM(BE79:BE117))*I33),2)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4" t="s">
        <v>43</v>
      </c>
      <c r="F34" s="154">
        <f>ROUNDUP((SUM(BF79:BF117)),2)</f>
        <v>0</v>
      </c>
      <c r="G34" s="38"/>
      <c r="H34" s="38"/>
      <c r="I34" s="155">
        <v>0.15</v>
      </c>
      <c r="J34" s="154">
        <f>ROUNDUP(((SUM(BF79:BF117))*I34),2)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4" t="s">
        <v>44</v>
      </c>
      <c r="F35" s="154">
        <f>ROUNDUP((SUM(BG79:BG117)),2)</f>
        <v>0</v>
      </c>
      <c r="G35" s="38"/>
      <c r="H35" s="38"/>
      <c r="I35" s="155">
        <v>0.21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4" t="s">
        <v>45</v>
      </c>
      <c r="F36" s="154">
        <f>ROUNDUP((SUM(BH79:BH117)),2)</f>
        <v>0</v>
      </c>
      <c r="G36" s="38"/>
      <c r="H36" s="38"/>
      <c r="I36" s="155">
        <v>0.15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4" t="s">
        <v>46</v>
      </c>
      <c r="F37" s="154">
        <f>ROUNDUP((SUM(BI79:BI117)),2)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0" t="str">
        <f>E7</f>
        <v>Snížení energetické náročnosti obj. ŠD č.p. 355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02 - Ochrana před bleskem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140" t="s">
        <v>23</v>
      </c>
      <c r="J52" s="72" t="str">
        <f>IF(J12="","",J12)</f>
        <v>13. 11. 2018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N. Bor</v>
      </c>
      <c r="G54" s="40"/>
      <c r="H54" s="40"/>
      <c r="I54" s="140" t="s">
        <v>31</v>
      </c>
      <c r="J54" s="36" t="str">
        <f>E21</f>
        <v>R. Voce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40" t="s">
        <v>34</v>
      </c>
      <c r="J55" s="36" t="str">
        <f>E24</f>
        <v xml:space="preserve"> 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1" t="s">
        <v>98</v>
      </c>
      <c r="D57" s="172"/>
      <c r="E57" s="172"/>
      <c r="F57" s="172"/>
      <c r="G57" s="172"/>
      <c r="H57" s="172"/>
      <c r="I57" s="173"/>
      <c r="J57" s="174" t="s">
        <v>99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5" t="s">
        <v>69</v>
      </c>
      <c r="D59" s="40"/>
      <c r="E59" s="40"/>
      <c r="F59" s="40"/>
      <c r="G59" s="40"/>
      <c r="H59" s="40"/>
      <c r="I59" s="136"/>
      <c r="J59" s="102">
        <f>J79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2" customFormat="1" ht="21.8" customHeight="1">
      <c r="A60" s="38"/>
      <c r="B60" s="39"/>
      <c r="C60" s="40"/>
      <c r="D60" s="40"/>
      <c r="E60" s="40"/>
      <c r="F60" s="40"/>
      <c r="G60" s="40"/>
      <c r="H60" s="40"/>
      <c r="I60" s="136"/>
      <c r="J60" s="40"/>
      <c r="K60" s="40"/>
      <c r="L60" s="137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6.95" customHeight="1">
      <c r="A61" s="38"/>
      <c r="B61" s="59"/>
      <c r="C61" s="60"/>
      <c r="D61" s="60"/>
      <c r="E61" s="60"/>
      <c r="F61" s="60"/>
      <c r="G61" s="60"/>
      <c r="H61" s="60"/>
      <c r="I61" s="166"/>
      <c r="J61" s="60"/>
      <c r="K61" s="60"/>
      <c r="L61" s="137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5" spans="1:31" s="2" customFormat="1" ht="6.95" customHeight="1">
      <c r="A65" s="38"/>
      <c r="B65" s="61"/>
      <c r="C65" s="62"/>
      <c r="D65" s="62"/>
      <c r="E65" s="62"/>
      <c r="F65" s="62"/>
      <c r="G65" s="62"/>
      <c r="H65" s="62"/>
      <c r="I65" s="169"/>
      <c r="J65" s="62"/>
      <c r="K65" s="62"/>
      <c r="L65" s="137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24.95" customHeight="1">
      <c r="A66" s="38"/>
      <c r="B66" s="39"/>
      <c r="C66" s="23" t="s">
        <v>128</v>
      </c>
      <c r="D66" s="40"/>
      <c r="E66" s="40"/>
      <c r="F66" s="40"/>
      <c r="G66" s="40"/>
      <c r="H66" s="40"/>
      <c r="I66" s="136"/>
      <c r="J66" s="40"/>
      <c r="K66" s="40"/>
      <c r="L66" s="137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39"/>
      <c r="C67" s="40"/>
      <c r="D67" s="40"/>
      <c r="E67" s="40"/>
      <c r="F67" s="40"/>
      <c r="G67" s="40"/>
      <c r="H67" s="40"/>
      <c r="I67" s="136"/>
      <c r="J67" s="40"/>
      <c r="K67" s="40"/>
      <c r="L67" s="137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12" customHeight="1">
      <c r="A68" s="38"/>
      <c r="B68" s="39"/>
      <c r="C68" s="32" t="s">
        <v>16</v>
      </c>
      <c r="D68" s="40"/>
      <c r="E68" s="40"/>
      <c r="F68" s="40"/>
      <c r="G68" s="40"/>
      <c r="H68" s="40"/>
      <c r="I68" s="136"/>
      <c r="J68" s="40"/>
      <c r="K68" s="40"/>
      <c r="L68" s="137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6.5" customHeight="1">
      <c r="A69" s="38"/>
      <c r="B69" s="39"/>
      <c r="C69" s="40"/>
      <c r="D69" s="40"/>
      <c r="E69" s="170" t="str">
        <f>E7</f>
        <v>Snížení energetické náročnosti obj. ŠD č.p. 355</v>
      </c>
      <c r="F69" s="32"/>
      <c r="G69" s="32"/>
      <c r="H69" s="32"/>
      <c r="I69" s="136"/>
      <c r="J69" s="40"/>
      <c r="K69" s="40"/>
      <c r="L69" s="137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95</v>
      </c>
      <c r="D70" s="40"/>
      <c r="E70" s="40"/>
      <c r="F70" s="40"/>
      <c r="G70" s="40"/>
      <c r="H70" s="40"/>
      <c r="I70" s="136"/>
      <c r="J70" s="40"/>
      <c r="K70" s="40"/>
      <c r="L70" s="13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69" t="str">
        <f>E9</f>
        <v>02 - Ochrana před bleskem</v>
      </c>
      <c r="F71" s="40"/>
      <c r="G71" s="40"/>
      <c r="H71" s="40"/>
      <c r="I71" s="136"/>
      <c r="J71" s="40"/>
      <c r="K71" s="40"/>
      <c r="L71" s="13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13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21</v>
      </c>
      <c r="D73" s="40"/>
      <c r="E73" s="40"/>
      <c r="F73" s="27" t="str">
        <f>F12</f>
        <v xml:space="preserve"> </v>
      </c>
      <c r="G73" s="40"/>
      <c r="H73" s="40"/>
      <c r="I73" s="140" t="s">
        <v>23</v>
      </c>
      <c r="J73" s="72" t="str">
        <f>IF(J12="","",J12)</f>
        <v>13. 11. 2018</v>
      </c>
      <c r="K73" s="40"/>
      <c r="L73" s="13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13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15" customHeight="1">
      <c r="A75" s="38"/>
      <c r="B75" s="39"/>
      <c r="C75" s="32" t="s">
        <v>25</v>
      </c>
      <c r="D75" s="40"/>
      <c r="E75" s="40"/>
      <c r="F75" s="27" t="str">
        <f>E15</f>
        <v>Město N. Bor</v>
      </c>
      <c r="G75" s="40"/>
      <c r="H75" s="40"/>
      <c r="I75" s="140" t="s">
        <v>31</v>
      </c>
      <c r="J75" s="36" t="str">
        <f>E21</f>
        <v>R. Voce</v>
      </c>
      <c r="K75" s="40"/>
      <c r="L75" s="13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5.15" customHeight="1">
      <c r="A76" s="38"/>
      <c r="B76" s="39"/>
      <c r="C76" s="32" t="s">
        <v>29</v>
      </c>
      <c r="D76" s="40"/>
      <c r="E76" s="40"/>
      <c r="F76" s="27" t="str">
        <f>IF(E18="","",E18)</f>
        <v>Vyplň údaj</v>
      </c>
      <c r="G76" s="40"/>
      <c r="H76" s="40"/>
      <c r="I76" s="140" t="s">
        <v>34</v>
      </c>
      <c r="J76" s="36" t="str">
        <f>E24</f>
        <v xml:space="preserve"> </v>
      </c>
      <c r="K76" s="40"/>
      <c r="L76" s="13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0.3" customHeight="1">
      <c r="A77" s="38"/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1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11" customFormat="1" ht="29.25" customHeight="1">
      <c r="A78" s="190"/>
      <c r="B78" s="191"/>
      <c r="C78" s="192" t="s">
        <v>129</v>
      </c>
      <c r="D78" s="193" t="s">
        <v>56</v>
      </c>
      <c r="E78" s="193" t="s">
        <v>52</v>
      </c>
      <c r="F78" s="193" t="s">
        <v>53</v>
      </c>
      <c r="G78" s="193" t="s">
        <v>130</v>
      </c>
      <c r="H78" s="193" t="s">
        <v>131</v>
      </c>
      <c r="I78" s="194" t="s">
        <v>132</v>
      </c>
      <c r="J78" s="193" t="s">
        <v>99</v>
      </c>
      <c r="K78" s="195" t="s">
        <v>133</v>
      </c>
      <c r="L78" s="196"/>
      <c r="M78" s="92" t="s">
        <v>19</v>
      </c>
      <c r="N78" s="93" t="s">
        <v>41</v>
      </c>
      <c r="O78" s="93" t="s">
        <v>134</v>
      </c>
      <c r="P78" s="93" t="s">
        <v>135</v>
      </c>
      <c r="Q78" s="93" t="s">
        <v>136</v>
      </c>
      <c r="R78" s="93" t="s">
        <v>137</v>
      </c>
      <c r="S78" s="93" t="s">
        <v>138</v>
      </c>
      <c r="T78" s="94" t="s">
        <v>139</v>
      </c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</row>
    <row r="79" spans="1:63" s="2" customFormat="1" ht="22.8" customHeight="1">
      <c r="A79" s="38"/>
      <c r="B79" s="39"/>
      <c r="C79" s="99" t="s">
        <v>140</v>
      </c>
      <c r="D79" s="40"/>
      <c r="E79" s="40"/>
      <c r="F79" s="40"/>
      <c r="G79" s="40"/>
      <c r="H79" s="40"/>
      <c r="I79" s="136"/>
      <c r="J79" s="197">
        <f>BK79</f>
        <v>0</v>
      </c>
      <c r="K79" s="40"/>
      <c r="L79" s="44"/>
      <c r="M79" s="95"/>
      <c r="N79" s="198"/>
      <c r="O79" s="96"/>
      <c r="P79" s="199">
        <f>SUM(P80:P117)</f>
        <v>0</v>
      </c>
      <c r="Q79" s="96"/>
      <c r="R79" s="199">
        <f>SUM(R80:R117)</f>
        <v>0</v>
      </c>
      <c r="S79" s="96"/>
      <c r="T79" s="200">
        <f>SUM(T80:T117)</f>
        <v>0</v>
      </c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T79" s="17" t="s">
        <v>70</v>
      </c>
      <c r="AU79" s="17" t="s">
        <v>100</v>
      </c>
      <c r="BK79" s="201">
        <f>SUM(BK80:BK117)</f>
        <v>0</v>
      </c>
    </row>
    <row r="80" spans="1:65" s="2" customFormat="1" ht="16.5" customHeight="1">
      <c r="A80" s="38"/>
      <c r="B80" s="39"/>
      <c r="C80" s="218" t="s">
        <v>71</v>
      </c>
      <c r="D80" s="218" t="s">
        <v>145</v>
      </c>
      <c r="E80" s="219" t="s">
        <v>1591</v>
      </c>
      <c r="F80" s="220" t="s">
        <v>1592</v>
      </c>
      <c r="G80" s="221" t="s">
        <v>330</v>
      </c>
      <c r="H80" s="222">
        <v>97</v>
      </c>
      <c r="I80" s="223"/>
      <c r="J80" s="224">
        <f>ROUND(I80*H80,2)</f>
        <v>0</v>
      </c>
      <c r="K80" s="220" t="s">
        <v>19</v>
      </c>
      <c r="L80" s="44"/>
      <c r="M80" s="225" t="s">
        <v>19</v>
      </c>
      <c r="N80" s="226" t="s">
        <v>42</v>
      </c>
      <c r="O80" s="84"/>
      <c r="P80" s="227">
        <f>O80*H80</f>
        <v>0</v>
      </c>
      <c r="Q80" s="227">
        <v>0</v>
      </c>
      <c r="R80" s="227">
        <f>Q80*H80</f>
        <v>0</v>
      </c>
      <c r="S80" s="227">
        <v>0</v>
      </c>
      <c r="T80" s="228">
        <f>S80*H80</f>
        <v>0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R80" s="229" t="s">
        <v>150</v>
      </c>
      <c r="AT80" s="229" t="s">
        <v>145</v>
      </c>
      <c r="AU80" s="229" t="s">
        <v>71</v>
      </c>
      <c r="AY80" s="17" t="s">
        <v>143</v>
      </c>
      <c r="BE80" s="230">
        <f>IF(N80="základní",J80,0)</f>
        <v>0</v>
      </c>
      <c r="BF80" s="230">
        <f>IF(N80="snížená",J80,0)</f>
        <v>0</v>
      </c>
      <c r="BG80" s="230">
        <f>IF(N80="zákl. přenesená",J80,0)</f>
        <v>0</v>
      </c>
      <c r="BH80" s="230">
        <f>IF(N80="sníž. přenesená",J80,0)</f>
        <v>0</v>
      </c>
      <c r="BI80" s="230">
        <f>IF(N80="nulová",J80,0)</f>
        <v>0</v>
      </c>
      <c r="BJ80" s="17" t="s">
        <v>79</v>
      </c>
      <c r="BK80" s="230">
        <f>ROUND(I80*H80,2)</f>
        <v>0</v>
      </c>
      <c r="BL80" s="17" t="s">
        <v>150</v>
      </c>
      <c r="BM80" s="229" t="s">
        <v>1593</v>
      </c>
    </row>
    <row r="81" spans="1:47" s="2" customFormat="1" ht="12">
      <c r="A81" s="38"/>
      <c r="B81" s="39"/>
      <c r="C81" s="40"/>
      <c r="D81" s="231" t="s">
        <v>152</v>
      </c>
      <c r="E81" s="40"/>
      <c r="F81" s="232" t="s">
        <v>1592</v>
      </c>
      <c r="G81" s="40"/>
      <c r="H81" s="40"/>
      <c r="I81" s="136"/>
      <c r="J81" s="40"/>
      <c r="K81" s="40"/>
      <c r="L81" s="44"/>
      <c r="M81" s="233"/>
      <c r="N81" s="234"/>
      <c r="O81" s="84"/>
      <c r="P81" s="84"/>
      <c r="Q81" s="84"/>
      <c r="R81" s="84"/>
      <c r="S81" s="84"/>
      <c r="T81" s="85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152</v>
      </c>
      <c r="AU81" s="17" t="s">
        <v>71</v>
      </c>
    </row>
    <row r="82" spans="1:65" s="2" customFormat="1" ht="16.5" customHeight="1">
      <c r="A82" s="38"/>
      <c r="B82" s="39"/>
      <c r="C82" s="218" t="s">
        <v>71</v>
      </c>
      <c r="D82" s="218" t="s">
        <v>145</v>
      </c>
      <c r="E82" s="219" t="s">
        <v>1594</v>
      </c>
      <c r="F82" s="220" t="s">
        <v>1595</v>
      </c>
      <c r="G82" s="221" t="s">
        <v>1596</v>
      </c>
      <c r="H82" s="222">
        <v>21</v>
      </c>
      <c r="I82" s="223"/>
      <c r="J82" s="224">
        <f>ROUND(I82*H82,2)</f>
        <v>0</v>
      </c>
      <c r="K82" s="220" t="s">
        <v>19</v>
      </c>
      <c r="L82" s="44"/>
      <c r="M82" s="225" t="s">
        <v>19</v>
      </c>
      <c r="N82" s="226" t="s">
        <v>42</v>
      </c>
      <c r="O82" s="84"/>
      <c r="P82" s="227">
        <f>O82*H82</f>
        <v>0</v>
      </c>
      <c r="Q82" s="227">
        <v>0</v>
      </c>
      <c r="R82" s="227">
        <f>Q82*H82</f>
        <v>0</v>
      </c>
      <c r="S82" s="227">
        <v>0</v>
      </c>
      <c r="T82" s="228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29" t="s">
        <v>150</v>
      </c>
      <c r="AT82" s="229" t="s">
        <v>145</v>
      </c>
      <c r="AU82" s="229" t="s">
        <v>71</v>
      </c>
      <c r="AY82" s="17" t="s">
        <v>143</v>
      </c>
      <c r="BE82" s="230">
        <f>IF(N82="základní",J82,0)</f>
        <v>0</v>
      </c>
      <c r="BF82" s="230">
        <f>IF(N82="snížená",J82,0)</f>
        <v>0</v>
      </c>
      <c r="BG82" s="230">
        <f>IF(N82="zákl. přenesená",J82,0)</f>
        <v>0</v>
      </c>
      <c r="BH82" s="230">
        <f>IF(N82="sníž. přenesená",J82,0)</f>
        <v>0</v>
      </c>
      <c r="BI82" s="230">
        <f>IF(N82="nulová",J82,0)</f>
        <v>0</v>
      </c>
      <c r="BJ82" s="17" t="s">
        <v>79</v>
      </c>
      <c r="BK82" s="230">
        <f>ROUND(I82*H82,2)</f>
        <v>0</v>
      </c>
      <c r="BL82" s="17" t="s">
        <v>150</v>
      </c>
      <c r="BM82" s="229" t="s">
        <v>1597</v>
      </c>
    </row>
    <row r="83" spans="1:47" s="2" customFormat="1" ht="12">
      <c r="A83" s="38"/>
      <c r="B83" s="39"/>
      <c r="C83" s="40"/>
      <c r="D83" s="231" t="s">
        <v>152</v>
      </c>
      <c r="E83" s="40"/>
      <c r="F83" s="232" t="s">
        <v>1595</v>
      </c>
      <c r="G83" s="40"/>
      <c r="H83" s="40"/>
      <c r="I83" s="136"/>
      <c r="J83" s="40"/>
      <c r="K83" s="40"/>
      <c r="L83" s="44"/>
      <c r="M83" s="233"/>
      <c r="N83" s="234"/>
      <c r="O83" s="84"/>
      <c r="P83" s="84"/>
      <c r="Q83" s="84"/>
      <c r="R83" s="84"/>
      <c r="S83" s="84"/>
      <c r="T83" s="85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152</v>
      </c>
      <c r="AU83" s="17" t="s">
        <v>71</v>
      </c>
    </row>
    <row r="84" spans="1:65" s="2" customFormat="1" ht="16.5" customHeight="1">
      <c r="A84" s="38"/>
      <c r="B84" s="39"/>
      <c r="C84" s="218" t="s">
        <v>71</v>
      </c>
      <c r="D84" s="218" t="s">
        <v>145</v>
      </c>
      <c r="E84" s="219" t="s">
        <v>1598</v>
      </c>
      <c r="F84" s="220" t="s">
        <v>1599</v>
      </c>
      <c r="G84" s="221" t="s">
        <v>1596</v>
      </c>
      <c r="H84" s="222">
        <v>6</v>
      </c>
      <c r="I84" s="223"/>
      <c r="J84" s="224">
        <f>ROUND(I84*H84,2)</f>
        <v>0</v>
      </c>
      <c r="K84" s="220" t="s">
        <v>19</v>
      </c>
      <c r="L84" s="44"/>
      <c r="M84" s="225" t="s">
        <v>19</v>
      </c>
      <c r="N84" s="226" t="s">
        <v>42</v>
      </c>
      <c r="O84" s="84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9" t="s">
        <v>150</v>
      </c>
      <c r="AT84" s="229" t="s">
        <v>145</v>
      </c>
      <c r="AU84" s="229" t="s">
        <v>71</v>
      </c>
      <c r="AY84" s="17" t="s">
        <v>143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17" t="s">
        <v>79</v>
      </c>
      <c r="BK84" s="230">
        <f>ROUND(I84*H84,2)</f>
        <v>0</v>
      </c>
      <c r="BL84" s="17" t="s">
        <v>150</v>
      </c>
      <c r="BM84" s="229" t="s">
        <v>1600</v>
      </c>
    </row>
    <row r="85" spans="1:47" s="2" customFormat="1" ht="12">
      <c r="A85" s="38"/>
      <c r="B85" s="39"/>
      <c r="C85" s="40"/>
      <c r="D85" s="231" t="s">
        <v>152</v>
      </c>
      <c r="E85" s="40"/>
      <c r="F85" s="232" t="s">
        <v>1599</v>
      </c>
      <c r="G85" s="40"/>
      <c r="H85" s="40"/>
      <c r="I85" s="136"/>
      <c r="J85" s="40"/>
      <c r="K85" s="40"/>
      <c r="L85" s="44"/>
      <c r="M85" s="233"/>
      <c r="N85" s="234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152</v>
      </c>
      <c r="AU85" s="17" t="s">
        <v>71</v>
      </c>
    </row>
    <row r="86" spans="1:65" s="2" customFormat="1" ht="16.5" customHeight="1">
      <c r="A86" s="38"/>
      <c r="B86" s="39"/>
      <c r="C86" s="218" t="s">
        <v>71</v>
      </c>
      <c r="D86" s="218" t="s">
        <v>145</v>
      </c>
      <c r="E86" s="219" t="s">
        <v>1601</v>
      </c>
      <c r="F86" s="220" t="s">
        <v>1602</v>
      </c>
      <c r="G86" s="221" t="s">
        <v>1596</v>
      </c>
      <c r="H86" s="222">
        <v>20</v>
      </c>
      <c r="I86" s="223"/>
      <c r="J86" s="224">
        <f>ROUND(I86*H86,2)</f>
        <v>0</v>
      </c>
      <c r="K86" s="220" t="s">
        <v>19</v>
      </c>
      <c r="L86" s="44"/>
      <c r="M86" s="225" t="s">
        <v>19</v>
      </c>
      <c r="N86" s="226" t="s">
        <v>42</v>
      </c>
      <c r="O86" s="8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9" t="s">
        <v>150</v>
      </c>
      <c r="AT86" s="229" t="s">
        <v>145</v>
      </c>
      <c r="AU86" s="229" t="s">
        <v>71</v>
      </c>
      <c r="AY86" s="17" t="s">
        <v>143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7" t="s">
        <v>79</v>
      </c>
      <c r="BK86" s="230">
        <f>ROUND(I86*H86,2)</f>
        <v>0</v>
      </c>
      <c r="BL86" s="17" t="s">
        <v>150</v>
      </c>
      <c r="BM86" s="229" t="s">
        <v>1603</v>
      </c>
    </row>
    <row r="87" spans="1:47" s="2" customFormat="1" ht="12">
      <c r="A87" s="38"/>
      <c r="B87" s="39"/>
      <c r="C87" s="40"/>
      <c r="D87" s="231" t="s">
        <v>152</v>
      </c>
      <c r="E87" s="40"/>
      <c r="F87" s="232" t="s">
        <v>1602</v>
      </c>
      <c r="G87" s="40"/>
      <c r="H87" s="40"/>
      <c r="I87" s="136"/>
      <c r="J87" s="40"/>
      <c r="K87" s="40"/>
      <c r="L87" s="44"/>
      <c r="M87" s="233"/>
      <c r="N87" s="234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152</v>
      </c>
      <c r="AU87" s="17" t="s">
        <v>71</v>
      </c>
    </row>
    <row r="88" spans="1:65" s="2" customFormat="1" ht="16.5" customHeight="1">
      <c r="A88" s="38"/>
      <c r="B88" s="39"/>
      <c r="C88" s="218" t="s">
        <v>71</v>
      </c>
      <c r="D88" s="218" t="s">
        <v>145</v>
      </c>
      <c r="E88" s="219" t="s">
        <v>1604</v>
      </c>
      <c r="F88" s="220" t="s">
        <v>1605</v>
      </c>
      <c r="G88" s="221" t="s">
        <v>1596</v>
      </c>
      <c r="H88" s="222">
        <v>5</v>
      </c>
      <c r="I88" s="223"/>
      <c r="J88" s="224">
        <f>ROUND(I88*H88,2)</f>
        <v>0</v>
      </c>
      <c r="K88" s="220" t="s">
        <v>19</v>
      </c>
      <c r="L88" s="44"/>
      <c r="M88" s="225" t="s">
        <v>19</v>
      </c>
      <c r="N88" s="226" t="s">
        <v>42</v>
      </c>
      <c r="O88" s="8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9" t="s">
        <v>150</v>
      </c>
      <c r="AT88" s="229" t="s">
        <v>145</v>
      </c>
      <c r="AU88" s="229" t="s">
        <v>71</v>
      </c>
      <c r="AY88" s="17" t="s">
        <v>143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7" t="s">
        <v>79</v>
      </c>
      <c r="BK88" s="230">
        <f>ROUND(I88*H88,2)</f>
        <v>0</v>
      </c>
      <c r="BL88" s="17" t="s">
        <v>150</v>
      </c>
      <c r="BM88" s="229" t="s">
        <v>1606</v>
      </c>
    </row>
    <row r="89" spans="1:47" s="2" customFormat="1" ht="12">
      <c r="A89" s="38"/>
      <c r="B89" s="39"/>
      <c r="C89" s="40"/>
      <c r="D89" s="231" t="s">
        <v>152</v>
      </c>
      <c r="E89" s="40"/>
      <c r="F89" s="232" t="s">
        <v>1605</v>
      </c>
      <c r="G89" s="40"/>
      <c r="H89" s="40"/>
      <c r="I89" s="136"/>
      <c r="J89" s="40"/>
      <c r="K89" s="40"/>
      <c r="L89" s="44"/>
      <c r="M89" s="233"/>
      <c r="N89" s="234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152</v>
      </c>
      <c r="AU89" s="17" t="s">
        <v>71</v>
      </c>
    </row>
    <row r="90" spans="1:65" s="2" customFormat="1" ht="16.5" customHeight="1">
      <c r="A90" s="38"/>
      <c r="B90" s="39"/>
      <c r="C90" s="218" t="s">
        <v>71</v>
      </c>
      <c r="D90" s="218" t="s">
        <v>145</v>
      </c>
      <c r="E90" s="219" t="s">
        <v>1607</v>
      </c>
      <c r="F90" s="220" t="s">
        <v>1608</v>
      </c>
      <c r="G90" s="221" t="s">
        <v>1596</v>
      </c>
      <c r="H90" s="222">
        <v>8</v>
      </c>
      <c r="I90" s="223"/>
      <c r="J90" s="224">
        <f>ROUND(I90*H90,2)</f>
        <v>0</v>
      </c>
      <c r="K90" s="220" t="s">
        <v>19</v>
      </c>
      <c r="L90" s="44"/>
      <c r="M90" s="225" t="s">
        <v>19</v>
      </c>
      <c r="N90" s="226" t="s">
        <v>42</v>
      </c>
      <c r="O90" s="8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9" t="s">
        <v>150</v>
      </c>
      <c r="AT90" s="229" t="s">
        <v>145</v>
      </c>
      <c r="AU90" s="229" t="s">
        <v>71</v>
      </c>
      <c r="AY90" s="17" t="s">
        <v>143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7" t="s">
        <v>79</v>
      </c>
      <c r="BK90" s="230">
        <f>ROUND(I90*H90,2)</f>
        <v>0</v>
      </c>
      <c r="BL90" s="17" t="s">
        <v>150</v>
      </c>
      <c r="BM90" s="229" t="s">
        <v>1609</v>
      </c>
    </row>
    <row r="91" spans="1:47" s="2" customFormat="1" ht="12">
      <c r="A91" s="38"/>
      <c r="B91" s="39"/>
      <c r="C91" s="40"/>
      <c r="D91" s="231" t="s">
        <v>152</v>
      </c>
      <c r="E91" s="40"/>
      <c r="F91" s="232" t="s">
        <v>1608</v>
      </c>
      <c r="G91" s="40"/>
      <c r="H91" s="40"/>
      <c r="I91" s="136"/>
      <c r="J91" s="40"/>
      <c r="K91" s="40"/>
      <c r="L91" s="44"/>
      <c r="M91" s="233"/>
      <c r="N91" s="234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152</v>
      </c>
      <c r="AU91" s="17" t="s">
        <v>71</v>
      </c>
    </row>
    <row r="92" spans="1:65" s="2" customFormat="1" ht="16.5" customHeight="1">
      <c r="A92" s="38"/>
      <c r="B92" s="39"/>
      <c r="C92" s="218" t="s">
        <v>71</v>
      </c>
      <c r="D92" s="218" t="s">
        <v>145</v>
      </c>
      <c r="E92" s="219" t="s">
        <v>1610</v>
      </c>
      <c r="F92" s="220" t="s">
        <v>1611</v>
      </c>
      <c r="G92" s="221" t="s">
        <v>1596</v>
      </c>
      <c r="H92" s="222">
        <v>3</v>
      </c>
      <c r="I92" s="223"/>
      <c r="J92" s="224">
        <f>ROUND(I92*H92,2)</f>
        <v>0</v>
      </c>
      <c r="K92" s="220" t="s">
        <v>19</v>
      </c>
      <c r="L92" s="44"/>
      <c r="M92" s="225" t="s">
        <v>19</v>
      </c>
      <c r="N92" s="226" t="s">
        <v>42</v>
      </c>
      <c r="O92" s="8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9" t="s">
        <v>150</v>
      </c>
      <c r="AT92" s="229" t="s">
        <v>145</v>
      </c>
      <c r="AU92" s="229" t="s">
        <v>71</v>
      </c>
      <c r="AY92" s="17" t="s">
        <v>143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7" t="s">
        <v>79</v>
      </c>
      <c r="BK92" s="230">
        <f>ROUND(I92*H92,2)</f>
        <v>0</v>
      </c>
      <c r="BL92" s="17" t="s">
        <v>150</v>
      </c>
      <c r="BM92" s="229" t="s">
        <v>1612</v>
      </c>
    </row>
    <row r="93" spans="1:47" s="2" customFormat="1" ht="12">
      <c r="A93" s="38"/>
      <c r="B93" s="39"/>
      <c r="C93" s="40"/>
      <c r="D93" s="231" t="s">
        <v>152</v>
      </c>
      <c r="E93" s="40"/>
      <c r="F93" s="232" t="s">
        <v>1611</v>
      </c>
      <c r="G93" s="40"/>
      <c r="H93" s="40"/>
      <c r="I93" s="136"/>
      <c r="J93" s="40"/>
      <c r="K93" s="40"/>
      <c r="L93" s="44"/>
      <c r="M93" s="233"/>
      <c r="N93" s="234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152</v>
      </c>
      <c r="AU93" s="17" t="s">
        <v>71</v>
      </c>
    </row>
    <row r="94" spans="1:65" s="2" customFormat="1" ht="16.5" customHeight="1">
      <c r="A94" s="38"/>
      <c r="B94" s="39"/>
      <c r="C94" s="218" t="s">
        <v>71</v>
      </c>
      <c r="D94" s="218" t="s">
        <v>145</v>
      </c>
      <c r="E94" s="219" t="s">
        <v>1613</v>
      </c>
      <c r="F94" s="220" t="s">
        <v>1614</v>
      </c>
      <c r="G94" s="221" t="s">
        <v>1596</v>
      </c>
      <c r="H94" s="222">
        <v>27</v>
      </c>
      <c r="I94" s="223"/>
      <c r="J94" s="224">
        <f>ROUND(I94*H94,2)</f>
        <v>0</v>
      </c>
      <c r="K94" s="220" t="s">
        <v>19</v>
      </c>
      <c r="L94" s="44"/>
      <c r="M94" s="225" t="s">
        <v>19</v>
      </c>
      <c r="N94" s="226" t="s">
        <v>42</v>
      </c>
      <c r="O94" s="84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9" t="s">
        <v>150</v>
      </c>
      <c r="AT94" s="229" t="s">
        <v>145</v>
      </c>
      <c r="AU94" s="229" t="s">
        <v>71</v>
      </c>
      <c r="AY94" s="17" t="s">
        <v>143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17" t="s">
        <v>79</v>
      </c>
      <c r="BK94" s="230">
        <f>ROUND(I94*H94,2)</f>
        <v>0</v>
      </c>
      <c r="BL94" s="17" t="s">
        <v>150</v>
      </c>
      <c r="BM94" s="229" t="s">
        <v>1615</v>
      </c>
    </row>
    <row r="95" spans="1:47" s="2" customFormat="1" ht="12">
      <c r="A95" s="38"/>
      <c r="B95" s="39"/>
      <c r="C95" s="40"/>
      <c r="D95" s="231" t="s">
        <v>152</v>
      </c>
      <c r="E95" s="40"/>
      <c r="F95" s="232" t="s">
        <v>1614</v>
      </c>
      <c r="G95" s="40"/>
      <c r="H95" s="40"/>
      <c r="I95" s="136"/>
      <c r="J95" s="40"/>
      <c r="K95" s="40"/>
      <c r="L95" s="44"/>
      <c r="M95" s="233"/>
      <c r="N95" s="234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152</v>
      </c>
      <c r="AU95" s="17" t="s">
        <v>71</v>
      </c>
    </row>
    <row r="96" spans="1:65" s="2" customFormat="1" ht="16.5" customHeight="1">
      <c r="A96" s="38"/>
      <c r="B96" s="39"/>
      <c r="C96" s="218" t="s">
        <v>71</v>
      </c>
      <c r="D96" s="218" t="s">
        <v>145</v>
      </c>
      <c r="E96" s="219" t="s">
        <v>1616</v>
      </c>
      <c r="F96" s="220" t="s">
        <v>1617</v>
      </c>
      <c r="G96" s="221" t="s">
        <v>1596</v>
      </c>
      <c r="H96" s="222">
        <v>3</v>
      </c>
      <c r="I96" s="223"/>
      <c r="J96" s="224">
        <f>ROUND(I96*H96,2)</f>
        <v>0</v>
      </c>
      <c r="K96" s="220" t="s">
        <v>19</v>
      </c>
      <c r="L96" s="44"/>
      <c r="M96" s="225" t="s">
        <v>19</v>
      </c>
      <c r="N96" s="226" t="s">
        <v>42</v>
      </c>
      <c r="O96" s="8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9" t="s">
        <v>150</v>
      </c>
      <c r="AT96" s="229" t="s">
        <v>145</v>
      </c>
      <c r="AU96" s="229" t="s">
        <v>71</v>
      </c>
      <c r="AY96" s="17" t="s">
        <v>143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7" t="s">
        <v>79</v>
      </c>
      <c r="BK96" s="230">
        <f>ROUND(I96*H96,2)</f>
        <v>0</v>
      </c>
      <c r="BL96" s="17" t="s">
        <v>150</v>
      </c>
      <c r="BM96" s="229" t="s">
        <v>1618</v>
      </c>
    </row>
    <row r="97" spans="1:47" s="2" customFormat="1" ht="12">
      <c r="A97" s="38"/>
      <c r="B97" s="39"/>
      <c r="C97" s="40"/>
      <c r="D97" s="231" t="s">
        <v>152</v>
      </c>
      <c r="E97" s="40"/>
      <c r="F97" s="232" t="s">
        <v>1617</v>
      </c>
      <c r="G97" s="40"/>
      <c r="H97" s="40"/>
      <c r="I97" s="136"/>
      <c r="J97" s="40"/>
      <c r="K97" s="40"/>
      <c r="L97" s="44"/>
      <c r="M97" s="233"/>
      <c r="N97" s="234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152</v>
      </c>
      <c r="AU97" s="17" t="s">
        <v>71</v>
      </c>
    </row>
    <row r="98" spans="1:65" s="2" customFormat="1" ht="16.5" customHeight="1">
      <c r="A98" s="38"/>
      <c r="B98" s="39"/>
      <c r="C98" s="218" t="s">
        <v>71</v>
      </c>
      <c r="D98" s="218" t="s">
        <v>145</v>
      </c>
      <c r="E98" s="219" t="s">
        <v>1619</v>
      </c>
      <c r="F98" s="220" t="s">
        <v>1620</v>
      </c>
      <c r="G98" s="221" t="s">
        <v>1596</v>
      </c>
      <c r="H98" s="222">
        <v>31</v>
      </c>
      <c r="I98" s="223"/>
      <c r="J98" s="224">
        <f>ROUND(I98*H98,2)</f>
        <v>0</v>
      </c>
      <c r="K98" s="220" t="s">
        <v>19</v>
      </c>
      <c r="L98" s="44"/>
      <c r="M98" s="225" t="s">
        <v>19</v>
      </c>
      <c r="N98" s="226" t="s">
        <v>42</v>
      </c>
      <c r="O98" s="8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9" t="s">
        <v>150</v>
      </c>
      <c r="AT98" s="229" t="s">
        <v>145</v>
      </c>
      <c r="AU98" s="229" t="s">
        <v>71</v>
      </c>
      <c r="AY98" s="17" t="s">
        <v>143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7" t="s">
        <v>79</v>
      </c>
      <c r="BK98" s="230">
        <f>ROUND(I98*H98,2)</f>
        <v>0</v>
      </c>
      <c r="BL98" s="17" t="s">
        <v>150</v>
      </c>
      <c r="BM98" s="229" t="s">
        <v>1621</v>
      </c>
    </row>
    <row r="99" spans="1:47" s="2" customFormat="1" ht="12">
      <c r="A99" s="38"/>
      <c r="B99" s="39"/>
      <c r="C99" s="40"/>
      <c r="D99" s="231" t="s">
        <v>152</v>
      </c>
      <c r="E99" s="40"/>
      <c r="F99" s="232" t="s">
        <v>1620</v>
      </c>
      <c r="G99" s="40"/>
      <c r="H99" s="40"/>
      <c r="I99" s="136"/>
      <c r="J99" s="40"/>
      <c r="K99" s="40"/>
      <c r="L99" s="44"/>
      <c r="M99" s="233"/>
      <c r="N99" s="234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152</v>
      </c>
      <c r="AU99" s="17" t="s">
        <v>71</v>
      </c>
    </row>
    <row r="100" spans="1:65" s="2" customFormat="1" ht="16.5" customHeight="1">
      <c r="A100" s="38"/>
      <c r="B100" s="39"/>
      <c r="C100" s="218" t="s">
        <v>71</v>
      </c>
      <c r="D100" s="218" t="s">
        <v>145</v>
      </c>
      <c r="E100" s="219" t="s">
        <v>1622</v>
      </c>
      <c r="F100" s="220" t="s">
        <v>1623</v>
      </c>
      <c r="G100" s="221" t="s">
        <v>1596</v>
      </c>
      <c r="H100" s="222">
        <v>27</v>
      </c>
      <c r="I100" s="223"/>
      <c r="J100" s="224">
        <f>ROUND(I100*H100,2)</f>
        <v>0</v>
      </c>
      <c r="K100" s="220" t="s">
        <v>19</v>
      </c>
      <c r="L100" s="44"/>
      <c r="M100" s="225" t="s">
        <v>19</v>
      </c>
      <c r="N100" s="226" t="s">
        <v>42</v>
      </c>
      <c r="O100" s="8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9" t="s">
        <v>150</v>
      </c>
      <c r="AT100" s="229" t="s">
        <v>145</v>
      </c>
      <c r="AU100" s="229" t="s">
        <v>71</v>
      </c>
      <c r="AY100" s="17" t="s">
        <v>143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7" t="s">
        <v>79</v>
      </c>
      <c r="BK100" s="230">
        <f>ROUND(I100*H100,2)</f>
        <v>0</v>
      </c>
      <c r="BL100" s="17" t="s">
        <v>150</v>
      </c>
      <c r="BM100" s="229" t="s">
        <v>1624</v>
      </c>
    </row>
    <row r="101" spans="1:47" s="2" customFormat="1" ht="12">
      <c r="A101" s="38"/>
      <c r="B101" s="39"/>
      <c r="C101" s="40"/>
      <c r="D101" s="231" t="s">
        <v>152</v>
      </c>
      <c r="E101" s="40"/>
      <c r="F101" s="232" t="s">
        <v>1623</v>
      </c>
      <c r="G101" s="40"/>
      <c r="H101" s="40"/>
      <c r="I101" s="136"/>
      <c r="J101" s="40"/>
      <c r="K101" s="40"/>
      <c r="L101" s="44"/>
      <c r="M101" s="233"/>
      <c r="N101" s="234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152</v>
      </c>
      <c r="AU101" s="17" t="s">
        <v>71</v>
      </c>
    </row>
    <row r="102" spans="1:65" s="2" customFormat="1" ht="16.5" customHeight="1">
      <c r="A102" s="38"/>
      <c r="B102" s="39"/>
      <c r="C102" s="218" t="s">
        <v>71</v>
      </c>
      <c r="D102" s="218" t="s">
        <v>145</v>
      </c>
      <c r="E102" s="219" t="s">
        <v>1625</v>
      </c>
      <c r="F102" s="220" t="s">
        <v>1626</v>
      </c>
      <c r="G102" s="221" t="s">
        <v>1596</v>
      </c>
      <c r="H102" s="222">
        <v>3</v>
      </c>
      <c r="I102" s="223"/>
      <c r="J102" s="224">
        <f>ROUND(I102*H102,2)</f>
        <v>0</v>
      </c>
      <c r="K102" s="220" t="s">
        <v>19</v>
      </c>
      <c r="L102" s="44"/>
      <c r="M102" s="225" t="s">
        <v>19</v>
      </c>
      <c r="N102" s="226" t="s">
        <v>42</v>
      </c>
      <c r="O102" s="84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9" t="s">
        <v>150</v>
      </c>
      <c r="AT102" s="229" t="s">
        <v>145</v>
      </c>
      <c r="AU102" s="229" t="s">
        <v>71</v>
      </c>
      <c r="AY102" s="17" t="s">
        <v>143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7" t="s">
        <v>79</v>
      </c>
      <c r="BK102" s="230">
        <f>ROUND(I102*H102,2)</f>
        <v>0</v>
      </c>
      <c r="BL102" s="17" t="s">
        <v>150</v>
      </c>
      <c r="BM102" s="229" t="s">
        <v>1627</v>
      </c>
    </row>
    <row r="103" spans="1:47" s="2" customFormat="1" ht="12">
      <c r="A103" s="38"/>
      <c r="B103" s="39"/>
      <c r="C103" s="40"/>
      <c r="D103" s="231" t="s">
        <v>152</v>
      </c>
      <c r="E103" s="40"/>
      <c r="F103" s="232" t="s">
        <v>1626</v>
      </c>
      <c r="G103" s="40"/>
      <c r="H103" s="40"/>
      <c r="I103" s="136"/>
      <c r="J103" s="40"/>
      <c r="K103" s="40"/>
      <c r="L103" s="44"/>
      <c r="M103" s="233"/>
      <c r="N103" s="23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152</v>
      </c>
      <c r="AU103" s="17" t="s">
        <v>71</v>
      </c>
    </row>
    <row r="104" spans="1:65" s="2" customFormat="1" ht="16.5" customHeight="1">
      <c r="A104" s="38"/>
      <c r="B104" s="39"/>
      <c r="C104" s="218" t="s">
        <v>71</v>
      </c>
      <c r="D104" s="218" t="s">
        <v>145</v>
      </c>
      <c r="E104" s="219" t="s">
        <v>1628</v>
      </c>
      <c r="F104" s="220" t="s">
        <v>1629</v>
      </c>
      <c r="G104" s="221" t="s">
        <v>1596</v>
      </c>
      <c r="H104" s="222">
        <v>3</v>
      </c>
      <c r="I104" s="223"/>
      <c r="J104" s="224">
        <f>ROUND(I104*H104,2)</f>
        <v>0</v>
      </c>
      <c r="K104" s="220" t="s">
        <v>19</v>
      </c>
      <c r="L104" s="44"/>
      <c r="M104" s="225" t="s">
        <v>19</v>
      </c>
      <c r="N104" s="226" t="s">
        <v>42</v>
      </c>
      <c r="O104" s="8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9" t="s">
        <v>150</v>
      </c>
      <c r="AT104" s="229" t="s">
        <v>145</v>
      </c>
      <c r="AU104" s="229" t="s">
        <v>71</v>
      </c>
      <c r="AY104" s="17" t="s">
        <v>143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7" t="s">
        <v>79</v>
      </c>
      <c r="BK104" s="230">
        <f>ROUND(I104*H104,2)</f>
        <v>0</v>
      </c>
      <c r="BL104" s="17" t="s">
        <v>150</v>
      </c>
      <c r="BM104" s="229" t="s">
        <v>1630</v>
      </c>
    </row>
    <row r="105" spans="1:47" s="2" customFormat="1" ht="12">
      <c r="A105" s="38"/>
      <c r="B105" s="39"/>
      <c r="C105" s="40"/>
      <c r="D105" s="231" t="s">
        <v>152</v>
      </c>
      <c r="E105" s="40"/>
      <c r="F105" s="232" t="s">
        <v>1629</v>
      </c>
      <c r="G105" s="40"/>
      <c r="H105" s="40"/>
      <c r="I105" s="136"/>
      <c r="J105" s="40"/>
      <c r="K105" s="40"/>
      <c r="L105" s="44"/>
      <c r="M105" s="233"/>
      <c r="N105" s="234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152</v>
      </c>
      <c r="AU105" s="17" t="s">
        <v>71</v>
      </c>
    </row>
    <row r="106" spans="1:65" s="2" customFormat="1" ht="16.5" customHeight="1">
      <c r="A106" s="38"/>
      <c r="B106" s="39"/>
      <c r="C106" s="218" t="s">
        <v>71</v>
      </c>
      <c r="D106" s="218" t="s">
        <v>145</v>
      </c>
      <c r="E106" s="219" t="s">
        <v>1631</v>
      </c>
      <c r="F106" s="220" t="s">
        <v>1632</v>
      </c>
      <c r="G106" s="221" t="s">
        <v>1596</v>
      </c>
      <c r="H106" s="222">
        <v>3</v>
      </c>
      <c r="I106" s="223"/>
      <c r="J106" s="224">
        <f>ROUND(I106*H106,2)</f>
        <v>0</v>
      </c>
      <c r="K106" s="220" t="s">
        <v>19</v>
      </c>
      <c r="L106" s="44"/>
      <c r="M106" s="225" t="s">
        <v>19</v>
      </c>
      <c r="N106" s="226" t="s">
        <v>42</v>
      </c>
      <c r="O106" s="84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9" t="s">
        <v>150</v>
      </c>
      <c r="AT106" s="229" t="s">
        <v>145</v>
      </c>
      <c r="AU106" s="229" t="s">
        <v>71</v>
      </c>
      <c r="AY106" s="17" t="s">
        <v>143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7" t="s">
        <v>79</v>
      </c>
      <c r="BK106" s="230">
        <f>ROUND(I106*H106,2)</f>
        <v>0</v>
      </c>
      <c r="BL106" s="17" t="s">
        <v>150</v>
      </c>
      <c r="BM106" s="229" t="s">
        <v>1633</v>
      </c>
    </row>
    <row r="107" spans="1:47" s="2" customFormat="1" ht="12">
      <c r="A107" s="38"/>
      <c r="B107" s="39"/>
      <c r="C107" s="40"/>
      <c r="D107" s="231" t="s">
        <v>152</v>
      </c>
      <c r="E107" s="40"/>
      <c r="F107" s="232" t="s">
        <v>1632</v>
      </c>
      <c r="G107" s="40"/>
      <c r="H107" s="40"/>
      <c r="I107" s="136"/>
      <c r="J107" s="40"/>
      <c r="K107" s="40"/>
      <c r="L107" s="44"/>
      <c r="M107" s="233"/>
      <c r="N107" s="234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152</v>
      </c>
      <c r="AU107" s="17" t="s">
        <v>71</v>
      </c>
    </row>
    <row r="108" spans="1:65" s="2" customFormat="1" ht="16.5" customHeight="1">
      <c r="A108" s="38"/>
      <c r="B108" s="39"/>
      <c r="C108" s="218" t="s">
        <v>71</v>
      </c>
      <c r="D108" s="218" t="s">
        <v>145</v>
      </c>
      <c r="E108" s="219" t="s">
        <v>1634</v>
      </c>
      <c r="F108" s="220" t="s">
        <v>1635</v>
      </c>
      <c r="G108" s="221" t="s">
        <v>1596</v>
      </c>
      <c r="H108" s="222">
        <v>3</v>
      </c>
      <c r="I108" s="223"/>
      <c r="J108" s="224">
        <f>ROUND(I108*H108,2)</f>
        <v>0</v>
      </c>
      <c r="K108" s="220" t="s">
        <v>19</v>
      </c>
      <c r="L108" s="44"/>
      <c r="M108" s="225" t="s">
        <v>19</v>
      </c>
      <c r="N108" s="226" t="s">
        <v>42</v>
      </c>
      <c r="O108" s="84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9" t="s">
        <v>150</v>
      </c>
      <c r="AT108" s="229" t="s">
        <v>145</v>
      </c>
      <c r="AU108" s="229" t="s">
        <v>71</v>
      </c>
      <c r="AY108" s="17" t="s">
        <v>143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7" t="s">
        <v>79</v>
      </c>
      <c r="BK108" s="230">
        <f>ROUND(I108*H108,2)</f>
        <v>0</v>
      </c>
      <c r="BL108" s="17" t="s">
        <v>150</v>
      </c>
      <c r="BM108" s="229" t="s">
        <v>1636</v>
      </c>
    </row>
    <row r="109" spans="1:47" s="2" customFormat="1" ht="12">
      <c r="A109" s="38"/>
      <c r="B109" s="39"/>
      <c r="C109" s="40"/>
      <c r="D109" s="231" t="s">
        <v>152</v>
      </c>
      <c r="E109" s="40"/>
      <c r="F109" s="232" t="s">
        <v>1635</v>
      </c>
      <c r="G109" s="40"/>
      <c r="H109" s="40"/>
      <c r="I109" s="136"/>
      <c r="J109" s="40"/>
      <c r="K109" s="40"/>
      <c r="L109" s="44"/>
      <c r="M109" s="233"/>
      <c r="N109" s="234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152</v>
      </c>
      <c r="AU109" s="17" t="s">
        <v>71</v>
      </c>
    </row>
    <row r="110" spans="1:65" s="2" customFormat="1" ht="16.5" customHeight="1">
      <c r="A110" s="38"/>
      <c r="B110" s="39"/>
      <c r="C110" s="218" t="s">
        <v>71</v>
      </c>
      <c r="D110" s="218" t="s">
        <v>145</v>
      </c>
      <c r="E110" s="219" t="s">
        <v>1637</v>
      </c>
      <c r="F110" s="220" t="s">
        <v>1638</v>
      </c>
      <c r="G110" s="221" t="s">
        <v>1596</v>
      </c>
      <c r="H110" s="222">
        <v>3</v>
      </c>
      <c r="I110" s="223"/>
      <c r="J110" s="224">
        <f>ROUND(I110*H110,2)</f>
        <v>0</v>
      </c>
      <c r="K110" s="220" t="s">
        <v>19</v>
      </c>
      <c r="L110" s="44"/>
      <c r="M110" s="225" t="s">
        <v>19</v>
      </c>
      <c r="N110" s="226" t="s">
        <v>42</v>
      </c>
      <c r="O110" s="84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9" t="s">
        <v>150</v>
      </c>
      <c r="AT110" s="229" t="s">
        <v>145</v>
      </c>
      <c r="AU110" s="229" t="s">
        <v>71</v>
      </c>
      <c r="AY110" s="17" t="s">
        <v>143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7" t="s">
        <v>79</v>
      </c>
      <c r="BK110" s="230">
        <f>ROUND(I110*H110,2)</f>
        <v>0</v>
      </c>
      <c r="BL110" s="17" t="s">
        <v>150</v>
      </c>
      <c r="BM110" s="229" t="s">
        <v>1639</v>
      </c>
    </row>
    <row r="111" spans="1:47" s="2" customFormat="1" ht="12">
      <c r="A111" s="38"/>
      <c r="B111" s="39"/>
      <c r="C111" s="40"/>
      <c r="D111" s="231" t="s">
        <v>152</v>
      </c>
      <c r="E111" s="40"/>
      <c r="F111" s="232" t="s">
        <v>1638</v>
      </c>
      <c r="G111" s="40"/>
      <c r="H111" s="40"/>
      <c r="I111" s="136"/>
      <c r="J111" s="40"/>
      <c r="K111" s="40"/>
      <c r="L111" s="44"/>
      <c r="M111" s="233"/>
      <c r="N111" s="234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152</v>
      </c>
      <c r="AU111" s="17" t="s">
        <v>71</v>
      </c>
    </row>
    <row r="112" spans="1:65" s="2" customFormat="1" ht="16.5" customHeight="1">
      <c r="A112" s="38"/>
      <c r="B112" s="39"/>
      <c r="C112" s="218" t="s">
        <v>71</v>
      </c>
      <c r="D112" s="218" t="s">
        <v>145</v>
      </c>
      <c r="E112" s="219" t="s">
        <v>1640</v>
      </c>
      <c r="F112" s="220" t="s">
        <v>1641</v>
      </c>
      <c r="G112" s="221" t="s">
        <v>1596</v>
      </c>
      <c r="H112" s="222">
        <v>3</v>
      </c>
      <c r="I112" s="223"/>
      <c r="J112" s="224">
        <f>ROUND(I112*H112,2)</f>
        <v>0</v>
      </c>
      <c r="K112" s="220" t="s">
        <v>19</v>
      </c>
      <c r="L112" s="44"/>
      <c r="M112" s="225" t="s">
        <v>19</v>
      </c>
      <c r="N112" s="226" t="s">
        <v>42</v>
      </c>
      <c r="O112" s="84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9" t="s">
        <v>150</v>
      </c>
      <c r="AT112" s="229" t="s">
        <v>145</v>
      </c>
      <c r="AU112" s="229" t="s">
        <v>71</v>
      </c>
      <c r="AY112" s="17" t="s">
        <v>143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17" t="s">
        <v>79</v>
      </c>
      <c r="BK112" s="230">
        <f>ROUND(I112*H112,2)</f>
        <v>0</v>
      </c>
      <c r="BL112" s="17" t="s">
        <v>150</v>
      </c>
      <c r="BM112" s="229" t="s">
        <v>1642</v>
      </c>
    </row>
    <row r="113" spans="1:47" s="2" customFormat="1" ht="12">
      <c r="A113" s="38"/>
      <c r="B113" s="39"/>
      <c r="C113" s="40"/>
      <c r="D113" s="231" t="s">
        <v>152</v>
      </c>
      <c r="E113" s="40"/>
      <c r="F113" s="232" t="s">
        <v>1641</v>
      </c>
      <c r="G113" s="40"/>
      <c r="H113" s="40"/>
      <c r="I113" s="136"/>
      <c r="J113" s="40"/>
      <c r="K113" s="40"/>
      <c r="L113" s="44"/>
      <c r="M113" s="233"/>
      <c r="N113" s="23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152</v>
      </c>
      <c r="AU113" s="17" t="s">
        <v>71</v>
      </c>
    </row>
    <row r="114" spans="1:65" s="2" customFormat="1" ht="16.5" customHeight="1">
      <c r="A114" s="38"/>
      <c r="B114" s="39"/>
      <c r="C114" s="218" t="s">
        <v>71</v>
      </c>
      <c r="D114" s="218" t="s">
        <v>145</v>
      </c>
      <c r="E114" s="219" t="s">
        <v>1643</v>
      </c>
      <c r="F114" s="220" t="s">
        <v>1644</v>
      </c>
      <c r="G114" s="221" t="s">
        <v>1645</v>
      </c>
      <c r="H114" s="222">
        <v>1</v>
      </c>
      <c r="I114" s="223"/>
      <c r="J114" s="224">
        <f>ROUND(I114*H114,2)</f>
        <v>0</v>
      </c>
      <c r="K114" s="220" t="s">
        <v>19</v>
      </c>
      <c r="L114" s="44"/>
      <c r="M114" s="225" t="s">
        <v>19</v>
      </c>
      <c r="N114" s="226" t="s">
        <v>42</v>
      </c>
      <c r="O114" s="84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9" t="s">
        <v>150</v>
      </c>
      <c r="AT114" s="229" t="s">
        <v>145</v>
      </c>
      <c r="AU114" s="229" t="s">
        <v>71</v>
      </c>
      <c r="AY114" s="17" t="s">
        <v>143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17" t="s">
        <v>79</v>
      </c>
      <c r="BK114" s="230">
        <f>ROUND(I114*H114,2)</f>
        <v>0</v>
      </c>
      <c r="BL114" s="17" t="s">
        <v>150</v>
      </c>
      <c r="BM114" s="229" t="s">
        <v>1646</v>
      </c>
    </row>
    <row r="115" spans="1:47" s="2" customFormat="1" ht="12">
      <c r="A115" s="38"/>
      <c r="B115" s="39"/>
      <c r="C115" s="40"/>
      <c r="D115" s="231" t="s">
        <v>152</v>
      </c>
      <c r="E115" s="40"/>
      <c r="F115" s="232" t="s">
        <v>1644</v>
      </c>
      <c r="G115" s="40"/>
      <c r="H115" s="40"/>
      <c r="I115" s="136"/>
      <c r="J115" s="40"/>
      <c r="K115" s="40"/>
      <c r="L115" s="44"/>
      <c r="M115" s="233"/>
      <c r="N115" s="234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152</v>
      </c>
      <c r="AU115" s="17" t="s">
        <v>71</v>
      </c>
    </row>
    <row r="116" spans="1:65" s="2" customFormat="1" ht="16.5" customHeight="1">
      <c r="A116" s="38"/>
      <c r="B116" s="39"/>
      <c r="C116" s="218" t="s">
        <v>71</v>
      </c>
      <c r="D116" s="218" t="s">
        <v>145</v>
      </c>
      <c r="E116" s="219" t="s">
        <v>1647</v>
      </c>
      <c r="F116" s="220" t="s">
        <v>1648</v>
      </c>
      <c r="G116" s="221" t="s">
        <v>1649</v>
      </c>
      <c r="H116" s="222">
        <v>1</v>
      </c>
      <c r="I116" s="223"/>
      <c r="J116" s="224">
        <f>ROUND(I116*H116,2)</f>
        <v>0</v>
      </c>
      <c r="K116" s="220" t="s">
        <v>19</v>
      </c>
      <c r="L116" s="44"/>
      <c r="M116" s="225" t="s">
        <v>19</v>
      </c>
      <c r="N116" s="226" t="s">
        <v>42</v>
      </c>
      <c r="O116" s="84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9" t="s">
        <v>150</v>
      </c>
      <c r="AT116" s="229" t="s">
        <v>145</v>
      </c>
      <c r="AU116" s="229" t="s">
        <v>71</v>
      </c>
      <c r="AY116" s="17" t="s">
        <v>143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17" t="s">
        <v>79</v>
      </c>
      <c r="BK116" s="230">
        <f>ROUND(I116*H116,2)</f>
        <v>0</v>
      </c>
      <c r="BL116" s="17" t="s">
        <v>150</v>
      </c>
      <c r="BM116" s="229" t="s">
        <v>1650</v>
      </c>
    </row>
    <row r="117" spans="1:47" s="2" customFormat="1" ht="12">
      <c r="A117" s="38"/>
      <c r="B117" s="39"/>
      <c r="C117" s="40"/>
      <c r="D117" s="231" t="s">
        <v>152</v>
      </c>
      <c r="E117" s="40"/>
      <c r="F117" s="232" t="s">
        <v>1648</v>
      </c>
      <c r="G117" s="40"/>
      <c r="H117" s="40"/>
      <c r="I117" s="136"/>
      <c r="J117" s="40"/>
      <c r="K117" s="40"/>
      <c r="L117" s="44"/>
      <c r="M117" s="267"/>
      <c r="N117" s="268"/>
      <c r="O117" s="269"/>
      <c r="P117" s="269"/>
      <c r="Q117" s="269"/>
      <c r="R117" s="269"/>
      <c r="S117" s="269"/>
      <c r="T117" s="270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152</v>
      </c>
      <c r="AU117" s="17" t="s">
        <v>71</v>
      </c>
    </row>
    <row r="118" spans="1:31" s="2" customFormat="1" ht="6.95" customHeight="1">
      <c r="A118" s="38"/>
      <c r="B118" s="59"/>
      <c r="C118" s="60"/>
      <c r="D118" s="60"/>
      <c r="E118" s="60"/>
      <c r="F118" s="60"/>
      <c r="G118" s="60"/>
      <c r="H118" s="60"/>
      <c r="I118" s="166"/>
      <c r="J118" s="60"/>
      <c r="K118" s="60"/>
      <c r="L118" s="44"/>
      <c r="M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</sheetData>
  <sheetProtection password="CC35" sheet="1" objects="1" scenarios="1" formatColumns="0" formatRows="0" autoFilter="0"/>
  <autoFilter ref="C78:K117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81</v>
      </c>
    </row>
    <row r="4" spans="2:46" s="1" customFormat="1" ht="24.95" customHeight="1">
      <c r="B4" s="20"/>
      <c r="D4" s="132" t="s">
        <v>94</v>
      </c>
      <c r="I4" s="128"/>
      <c r="L4" s="20"/>
      <c r="M4" s="133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4" t="s">
        <v>16</v>
      </c>
      <c r="I6" s="128"/>
      <c r="L6" s="20"/>
    </row>
    <row r="7" spans="2:12" s="1" customFormat="1" ht="16.5" customHeight="1">
      <c r="B7" s="20"/>
      <c r="E7" s="135" t="str">
        <f>'Rekapitulace stavby'!K6</f>
        <v>Snížení energetické náročnosti obj. ŠD č.p. 355</v>
      </c>
      <c r="F7" s="134"/>
      <c r="G7" s="134"/>
      <c r="H7" s="134"/>
      <c r="I7" s="128"/>
      <c r="L7" s="20"/>
    </row>
    <row r="8" spans="1:31" s="2" customFormat="1" ht="12" customHeight="1">
      <c r="A8" s="38"/>
      <c r="B8" s="44"/>
      <c r="C8" s="38"/>
      <c r="D8" s="134" t="s">
        <v>95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1651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4" t="s">
        <v>18</v>
      </c>
      <c r="E11" s="38"/>
      <c r="F11" s="139" t="s">
        <v>19</v>
      </c>
      <c r="G11" s="38"/>
      <c r="H11" s="38"/>
      <c r="I11" s="140" t="s">
        <v>20</v>
      </c>
      <c r="J11" s="139" t="s">
        <v>19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4" t="s">
        <v>21</v>
      </c>
      <c r="E12" s="38"/>
      <c r="F12" s="139" t="s">
        <v>35</v>
      </c>
      <c r="G12" s="38"/>
      <c r="H12" s="38"/>
      <c r="I12" s="140" t="s">
        <v>23</v>
      </c>
      <c r="J12" s="141" t="str">
        <f>'Rekapitulace stavby'!AN8</f>
        <v>13. 11. 2018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4" t="s">
        <v>25</v>
      </c>
      <c r="E14" s="38"/>
      <c r="F14" s="38"/>
      <c r="G14" s="38"/>
      <c r="H14" s="38"/>
      <c r="I14" s="140" t="s">
        <v>26</v>
      </c>
      <c r="J14" s="139" t="s">
        <v>19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27</v>
      </c>
      <c r="F15" s="38"/>
      <c r="G15" s="38"/>
      <c r="H15" s="38"/>
      <c r="I15" s="140" t="s">
        <v>28</v>
      </c>
      <c r="J15" s="139" t="s">
        <v>19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4" t="s">
        <v>29</v>
      </c>
      <c r="E17" s="38"/>
      <c r="F17" s="38"/>
      <c r="G17" s="38"/>
      <c r="H17" s="38"/>
      <c r="I17" s="140" t="s">
        <v>26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28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4" t="s">
        <v>31</v>
      </c>
      <c r="E20" s="38"/>
      <c r="F20" s="38"/>
      <c r="G20" s="38"/>
      <c r="H20" s="38"/>
      <c r="I20" s="140" t="s">
        <v>26</v>
      </c>
      <c r="J20" s="139" t="s">
        <v>19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32</v>
      </c>
      <c r="F21" s="38"/>
      <c r="G21" s="38"/>
      <c r="H21" s="38"/>
      <c r="I21" s="140" t="s">
        <v>28</v>
      </c>
      <c r="J21" s="139" t="s">
        <v>19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4" t="s">
        <v>34</v>
      </c>
      <c r="E23" s="38"/>
      <c r="F23" s="38"/>
      <c r="G23" s="38"/>
      <c r="H23" s="38"/>
      <c r="I23" s="140" t="s">
        <v>26</v>
      </c>
      <c r="J23" s="139" t="str">
        <f>IF('Rekapitulace stavby'!AN19="","",'Rekapitulace stavby'!AN19)</f>
        <v/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tr">
        <f>IF('Rekapitulace stavby'!E20="","",'Rekapitulace stavby'!E20)</f>
        <v xml:space="preserve"> </v>
      </c>
      <c r="F24" s="38"/>
      <c r="G24" s="38"/>
      <c r="H24" s="38"/>
      <c r="I24" s="140" t="s">
        <v>28</v>
      </c>
      <c r="J24" s="139" t="str">
        <f>IF('Rekapitulace stavby'!AN20="","",'Rekapitulace stavby'!AN20)</f>
        <v/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4" t="s">
        <v>36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9" t="s">
        <v>37</v>
      </c>
      <c r="E30" s="38"/>
      <c r="F30" s="38"/>
      <c r="G30" s="38"/>
      <c r="H30" s="38"/>
      <c r="I30" s="136"/>
      <c r="J30" s="150">
        <f>ROUNDUP(J79,2)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1" t="s">
        <v>39</v>
      </c>
      <c r="G32" s="38"/>
      <c r="H32" s="38"/>
      <c r="I32" s="152" t="s">
        <v>38</v>
      </c>
      <c r="J32" s="151" t="s">
        <v>40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34" t="s">
        <v>42</v>
      </c>
      <c r="F33" s="154">
        <f>ROUNDUP((SUM(BE79:BE111)),2)</f>
        <v>0</v>
      </c>
      <c r="G33" s="38"/>
      <c r="H33" s="38"/>
      <c r="I33" s="155">
        <v>0.21</v>
      </c>
      <c r="J33" s="154">
        <f>ROUNDUP(((SUM(BE79:BE111))*I33),2)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4" t="s">
        <v>43</v>
      </c>
      <c r="F34" s="154">
        <f>ROUNDUP((SUM(BF79:BF111)),2)</f>
        <v>0</v>
      </c>
      <c r="G34" s="38"/>
      <c r="H34" s="38"/>
      <c r="I34" s="155">
        <v>0.15</v>
      </c>
      <c r="J34" s="154">
        <f>ROUNDUP(((SUM(BF79:BF111))*I34),2)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4" t="s">
        <v>44</v>
      </c>
      <c r="F35" s="154">
        <f>ROUNDUP((SUM(BG79:BG111)),2)</f>
        <v>0</v>
      </c>
      <c r="G35" s="38"/>
      <c r="H35" s="38"/>
      <c r="I35" s="155">
        <v>0.21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4" t="s">
        <v>45</v>
      </c>
      <c r="F36" s="154">
        <f>ROUNDUP((SUM(BH79:BH111)),2)</f>
        <v>0</v>
      </c>
      <c r="G36" s="38"/>
      <c r="H36" s="38"/>
      <c r="I36" s="155">
        <v>0.15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4" t="s">
        <v>46</v>
      </c>
      <c r="F37" s="154">
        <f>ROUNDUP((SUM(BI79:BI111)),2)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0" t="str">
        <f>E7</f>
        <v>Snížení energetické náročnosti obj. ŠD č.p. 355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03 - Venkovní úpravy el.instalace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140" t="s">
        <v>23</v>
      </c>
      <c r="J52" s="72" t="str">
        <f>IF(J12="","",J12)</f>
        <v>13. 11. 2018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N. Bor</v>
      </c>
      <c r="G54" s="40"/>
      <c r="H54" s="40"/>
      <c r="I54" s="140" t="s">
        <v>31</v>
      </c>
      <c r="J54" s="36" t="str">
        <f>E21</f>
        <v>R. Voce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40" t="s">
        <v>34</v>
      </c>
      <c r="J55" s="36" t="str">
        <f>E24</f>
        <v xml:space="preserve"> 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1" t="s">
        <v>98</v>
      </c>
      <c r="D57" s="172"/>
      <c r="E57" s="172"/>
      <c r="F57" s="172"/>
      <c r="G57" s="172"/>
      <c r="H57" s="172"/>
      <c r="I57" s="173"/>
      <c r="J57" s="174" t="s">
        <v>99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5" t="s">
        <v>69</v>
      </c>
      <c r="D59" s="40"/>
      <c r="E59" s="40"/>
      <c r="F59" s="40"/>
      <c r="G59" s="40"/>
      <c r="H59" s="40"/>
      <c r="I59" s="136"/>
      <c r="J59" s="102">
        <f>J79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2" customFormat="1" ht="21.8" customHeight="1">
      <c r="A60" s="38"/>
      <c r="B60" s="39"/>
      <c r="C60" s="40"/>
      <c r="D60" s="40"/>
      <c r="E60" s="40"/>
      <c r="F60" s="40"/>
      <c r="G60" s="40"/>
      <c r="H60" s="40"/>
      <c r="I60" s="136"/>
      <c r="J60" s="40"/>
      <c r="K60" s="40"/>
      <c r="L60" s="137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6.95" customHeight="1">
      <c r="A61" s="38"/>
      <c r="B61" s="59"/>
      <c r="C61" s="60"/>
      <c r="D61" s="60"/>
      <c r="E61" s="60"/>
      <c r="F61" s="60"/>
      <c r="G61" s="60"/>
      <c r="H61" s="60"/>
      <c r="I61" s="166"/>
      <c r="J61" s="60"/>
      <c r="K61" s="60"/>
      <c r="L61" s="137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5" spans="1:31" s="2" customFormat="1" ht="6.95" customHeight="1">
      <c r="A65" s="38"/>
      <c r="B65" s="61"/>
      <c r="C65" s="62"/>
      <c r="D65" s="62"/>
      <c r="E65" s="62"/>
      <c r="F65" s="62"/>
      <c r="G65" s="62"/>
      <c r="H65" s="62"/>
      <c r="I65" s="169"/>
      <c r="J65" s="62"/>
      <c r="K65" s="62"/>
      <c r="L65" s="137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24.95" customHeight="1">
      <c r="A66" s="38"/>
      <c r="B66" s="39"/>
      <c r="C66" s="23" t="s">
        <v>128</v>
      </c>
      <c r="D66" s="40"/>
      <c r="E66" s="40"/>
      <c r="F66" s="40"/>
      <c r="G66" s="40"/>
      <c r="H66" s="40"/>
      <c r="I66" s="136"/>
      <c r="J66" s="40"/>
      <c r="K66" s="40"/>
      <c r="L66" s="137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39"/>
      <c r="C67" s="40"/>
      <c r="D67" s="40"/>
      <c r="E67" s="40"/>
      <c r="F67" s="40"/>
      <c r="G67" s="40"/>
      <c r="H67" s="40"/>
      <c r="I67" s="136"/>
      <c r="J67" s="40"/>
      <c r="K67" s="40"/>
      <c r="L67" s="137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12" customHeight="1">
      <c r="A68" s="38"/>
      <c r="B68" s="39"/>
      <c r="C68" s="32" t="s">
        <v>16</v>
      </c>
      <c r="D68" s="40"/>
      <c r="E68" s="40"/>
      <c r="F68" s="40"/>
      <c r="G68" s="40"/>
      <c r="H68" s="40"/>
      <c r="I68" s="136"/>
      <c r="J68" s="40"/>
      <c r="K68" s="40"/>
      <c r="L68" s="137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6.5" customHeight="1">
      <c r="A69" s="38"/>
      <c r="B69" s="39"/>
      <c r="C69" s="40"/>
      <c r="D69" s="40"/>
      <c r="E69" s="170" t="str">
        <f>E7</f>
        <v>Snížení energetické náročnosti obj. ŠD č.p. 355</v>
      </c>
      <c r="F69" s="32"/>
      <c r="G69" s="32"/>
      <c r="H69" s="32"/>
      <c r="I69" s="136"/>
      <c r="J69" s="40"/>
      <c r="K69" s="40"/>
      <c r="L69" s="137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95</v>
      </c>
      <c r="D70" s="40"/>
      <c r="E70" s="40"/>
      <c r="F70" s="40"/>
      <c r="G70" s="40"/>
      <c r="H70" s="40"/>
      <c r="I70" s="136"/>
      <c r="J70" s="40"/>
      <c r="K70" s="40"/>
      <c r="L70" s="13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69" t="str">
        <f>E9</f>
        <v>03 - Venkovní úpravy el.instalace</v>
      </c>
      <c r="F71" s="40"/>
      <c r="G71" s="40"/>
      <c r="H71" s="40"/>
      <c r="I71" s="136"/>
      <c r="J71" s="40"/>
      <c r="K71" s="40"/>
      <c r="L71" s="13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13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21</v>
      </c>
      <c r="D73" s="40"/>
      <c r="E73" s="40"/>
      <c r="F73" s="27" t="str">
        <f>F12</f>
        <v xml:space="preserve"> </v>
      </c>
      <c r="G73" s="40"/>
      <c r="H73" s="40"/>
      <c r="I73" s="140" t="s">
        <v>23</v>
      </c>
      <c r="J73" s="72" t="str">
        <f>IF(J12="","",J12)</f>
        <v>13. 11. 2018</v>
      </c>
      <c r="K73" s="40"/>
      <c r="L73" s="13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13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15" customHeight="1">
      <c r="A75" s="38"/>
      <c r="B75" s="39"/>
      <c r="C75" s="32" t="s">
        <v>25</v>
      </c>
      <c r="D75" s="40"/>
      <c r="E75" s="40"/>
      <c r="F75" s="27" t="str">
        <f>E15</f>
        <v>Město N. Bor</v>
      </c>
      <c r="G75" s="40"/>
      <c r="H75" s="40"/>
      <c r="I75" s="140" t="s">
        <v>31</v>
      </c>
      <c r="J75" s="36" t="str">
        <f>E21</f>
        <v>R. Voce</v>
      </c>
      <c r="K75" s="40"/>
      <c r="L75" s="13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5.15" customHeight="1">
      <c r="A76" s="38"/>
      <c r="B76" s="39"/>
      <c r="C76" s="32" t="s">
        <v>29</v>
      </c>
      <c r="D76" s="40"/>
      <c r="E76" s="40"/>
      <c r="F76" s="27" t="str">
        <f>IF(E18="","",E18)</f>
        <v>Vyplň údaj</v>
      </c>
      <c r="G76" s="40"/>
      <c r="H76" s="40"/>
      <c r="I76" s="140" t="s">
        <v>34</v>
      </c>
      <c r="J76" s="36" t="str">
        <f>E24</f>
        <v xml:space="preserve"> </v>
      </c>
      <c r="K76" s="40"/>
      <c r="L76" s="13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0.3" customHeight="1">
      <c r="A77" s="38"/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1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11" customFormat="1" ht="29.25" customHeight="1">
      <c r="A78" s="190"/>
      <c r="B78" s="191"/>
      <c r="C78" s="192" t="s">
        <v>129</v>
      </c>
      <c r="D78" s="193" t="s">
        <v>56</v>
      </c>
      <c r="E78" s="193" t="s">
        <v>52</v>
      </c>
      <c r="F78" s="193" t="s">
        <v>53</v>
      </c>
      <c r="G78" s="193" t="s">
        <v>130</v>
      </c>
      <c r="H78" s="193" t="s">
        <v>131</v>
      </c>
      <c r="I78" s="194" t="s">
        <v>132</v>
      </c>
      <c r="J78" s="193" t="s">
        <v>99</v>
      </c>
      <c r="K78" s="195" t="s">
        <v>133</v>
      </c>
      <c r="L78" s="196"/>
      <c r="M78" s="92" t="s">
        <v>19</v>
      </c>
      <c r="N78" s="93" t="s">
        <v>41</v>
      </c>
      <c r="O78" s="93" t="s">
        <v>134</v>
      </c>
      <c r="P78" s="93" t="s">
        <v>135</v>
      </c>
      <c r="Q78" s="93" t="s">
        <v>136</v>
      </c>
      <c r="R78" s="93" t="s">
        <v>137</v>
      </c>
      <c r="S78" s="93" t="s">
        <v>138</v>
      </c>
      <c r="T78" s="94" t="s">
        <v>139</v>
      </c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</row>
    <row r="79" spans="1:63" s="2" customFormat="1" ht="22.8" customHeight="1">
      <c r="A79" s="38"/>
      <c r="B79" s="39"/>
      <c r="C79" s="99" t="s">
        <v>140</v>
      </c>
      <c r="D79" s="40"/>
      <c r="E79" s="40"/>
      <c r="F79" s="40"/>
      <c r="G79" s="40"/>
      <c r="H79" s="40"/>
      <c r="I79" s="136"/>
      <c r="J79" s="197">
        <f>BK79</f>
        <v>0</v>
      </c>
      <c r="K79" s="40"/>
      <c r="L79" s="44"/>
      <c r="M79" s="95"/>
      <c r="N79" s="198"/>
      <c r="O79" s="96"/>
      <c r="P79" s="199">
        <f>SUM(P80:P111)</f>
        <v>0</v>
      </c>
      <c r="Q79" s="96"/>
      <c r="R79" s="199">
        <f>SUM(R80:R111)</f>
        <v>0</v>
      </c>
      <c r="S79" s="96"/>
      <c r="T79" s="200">
        <f>SUM(T80:T111)</f>
        <v>0</v>
      </c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T79" s="17" t="s">
        <v>70</v>
      </c>
      <c r="AU79" s="17" t="s">
        <v>100</v>
      </c>
      <c r="BK79" s="201">
        <f>SUM(BK80:BK111)</f>
        <v>0</v>
      </c>
    </row>
    <row r="80" spans="1:65" s="2" customFormat="1" ht="16.5" customHeight="1">
      <c r="A80" s="38"/>
      <c r="B80" s="39"/>
      <c r="C80" s="218" t="s">
        <v>71</v>
      </c>
      <c r="D80" s="218" t="s">
        <v>145</v>
      </c>
      <c r="E80" s="219" t="s">
        <v>1652</v>
      </c>
      <c r="F80" s="220" t="s">
        <v>1653</v>
      </c>
      <c r="G80" s="221" t="s">
        <v>1596</v>
      </c>
      <c r="H80" s="222">
        <v>2</v>
      </c>
      <c r="I80" s="223"/>
      <c r="J80" s="224">
        <f>ROUND(I80*H80,2)</f>
        <v>0</v>
      </c>
      <c r="K80" s="220" t="s">
        <v>19</v>
      </c>
      <c r="L80" s="44"/>
      <c r="M80" s="225" t="s">
        <v>19</v>
      </c>
      <c r="N80" s="226" t="s">
        <v>42</v>
      </c>
      <c r="O80" s="84"/>
      <c r="P80" s="227">
        <f>O80*H80</f>
        <v>0</v>
      </c>
      <c r="Q80" s="227">
        <v>0</v>
      </c>
      <c r="R80" s="227">
        <f>Q80*H80</f>
        <v>0</v>
      </c>
      <c r="S80" s="227">
        <v>0</v>
      </c>
      <c r="T80" s="228">
        <f>S80*H80</f>
        <v>0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R80" s="229" t="s">
        <v>150</v>
      </c>
      <c r="AT80" s="229" t="s">
        <v>145</v>
      </c>
      <c r="AU80" s="229" t="s">
        <v>71</v>
      </c>
      <c r="AY80" s="17" t="s">
        <v>143</v>
      </c>
      <c r="BE80" s="230">
        <f>IF(N80="základní",J80,0)</f>
        <v>0</v>
      </c>
      <c r="BF80" s="230">
        <f>IF(N80="snížená",J80,0)</f>
        <v>0</v>
      </c>
      <c r="BG80" s="230">
        <f>IF(N80="zákl. přenesená",J80,0)</f>
        <v>0</v>
      </c>
      <c r="BH80" s="230">
        <f>IF(N80="sníž. přenesená",J80,0)</f>
        <v>0</v>
      </c>
      <c r="BI80" s="230">
        <f>IF(N80="nulová",J80,0)</f>
        <v>0</v>
      </c>
      <c r="BJ80" s="17" t="s">
        <v>79</v>
      </c>
      <c r="BK80" s="230">
        <f>ROUND(I80*H80,2)</f>
        <v>0</v>
      </c>
      <c r="BL80" s="17" t="s">
        <v>150</v>
      </c>
      <c r="BM80" s="229" t="s">
        <v>1654</v>
      </c>
    </row>
    <row r="81" spans="1:47" s="2" customFormat="1" ht="12">
      <c r="A81" s="38"/>
      <c r="B81" s="39"/>
      <c r="C81" s="40"/>
      <c r="D81" s="231" t="s">
        <v>152</v>
      </c>
      <c r="E81" s="40"/>
      <c r="F81" s="232" t="s">
        <v>1653</v>
      </c>
      <c r="G81" s="40"/>
      <c r="H81" s="40"/>
      <c r="I81" s="136"/>
      <c r="J81" s="40"/>
      <c r="K81" s="40"/>
      <c r="L81" s="44"/>
      <c r="M81" s="233"/>
      <c r="N81" s="234"/>
      <c r="O81" s="84"/>
      <c r="P81" s="84"/>
      <c r="Q81" s="84"/>
      <c r="R81" s="84"/>
      <c r="S81" s="84"/>
      <c r="T81" s="85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152</v>
      </c>
      <c r="AU81" s="17" t="s">
        <v>71</v>
      </c>
    </row>
    <row r="82" spans="1:65" s="2" customFormat="1" ht="16.5" customHeight="1">
      <c r="A82" s="38"/>
      <c r="B82" s="39"/>
      <c r="C82" s="218" t="s">
        <v>71</v>
      </c>
      <c r="D82" s="218" t="s">
        <v>145</v>
      </c>
      <c r="E82" s="219" t="s">
        <v>1655</v>
      </c>
      <c r="F82" s="220" t="s">
        <v>1656</v>
      </c>
      <c r="G82" s="221" t="s">
        <v>330</v>
      </c>
      <c r="H82" s="222">
        <v>26</v>
      </c>
      <c r="I82" s="223"/>
      <c r="J82" s="224">
        <f>ROUND(I82*H82,2)</f>
        <v>0</v>
      </c>
      <c r="K82" s="220" t="s">
        <v>19</v>
      </c>
      <c r="L82" s="44"/>
      <c r="M82" s="225" t="s">
        <v>19</v>
      </c>
      <c r="N82" s="226" t="s">
        <v>42</v>
      </c>
      <c r="O82" s="84"/>
      <c r="P82" s="227">
        <f>O82*H82</f>
        <v>0</v>
      </c>
      <c r="Q82" s="227">
        <v>0</v>
      </c>
      <c r="R82" s="227">
        <f>Q82*H82</f>
        <v>0</v>
      </c>
      <c r="S82" s="227">
        <v>0</v>
      </c>
      <c r="T82" s="228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29" t="s">
        <v>150</v>
      </c>
      <c r="AT82" s="229" t="s">
        <v>145</v>
      </c>
      <c r="AU82" s="229" t="s">
        <v>71</v>
      </c>
      <c r="AY82" s="17" t="s">
        <v>143</v>
      </c>
      <c r="BE82" s="230">
        <f>IF(N82="základní",J82,0)</f>
        <v>0</v>
      </c>
      <c r="BF82" s="230">
        <f>IF(N82="snížená",J82,0)</f>
        <v>0</v>
      </c>
      <c r="BG82" s="230">
        <f>IF(N82="zákl. přenesená",J82,0)</f>
        <v>0</v>
      </c>
      <c r="BH82" s="230">
        <f>IF(N82="sníž. přenesená",J82,0)</f>
        <v>0</v>
      </c>
      <c r="BI82" s="230">
        <f>IF(N82="nulová",J82,0)</f>
        <v>0</v>
      </c>
      <c r="BJ82" s="17" t="s">
        <v>79</v>
      </c>
      <c r="BK82" s="230">
        <f>ROUND(I82*H82,2)</f>
        <v>0</v>
      </c>
      <c r="BL82" s="17" t="s">
        <v>150</v>
      </c>
      <c r="BM82" s="229" t="s">
        <v>1657</v>
      </c>
    </row>
    <row r="83" spans="1:47" s="2" customFormat="1" ht="12">
      <c r="A83" s="38"/>
      <c r="B83" s="39"/>
      <c r="C83" s="40"/>
      <c r="D83" s="231" t="s">
        <v>152</v>
      </c>
      <c r="E83" s="40"/>
      <c r="F83" s="232" t="s">
        <v>1656</v>
      </c>
      <c r="G83" s="40"/>
      <c r="H83" s="40"/>
      <c r="I83" s="136"/>
      <c r="J83" s="40"/>
      <c r="K83" s="40"/>
      <c r="L83" s="44"/>
      <c r="M83" s="233"/>
      <c r="N83" s="234"/>
      <c r="O83" s="84"/>
      <c r="P83" s="84"/>
      <c r="Q83" s="84"/>
      <c r="R83" s="84"/>
      <c r="S83" s="84"/>
      <c r="T83" s="85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152</v>
      </c>
      <c r="AU83" s="17" t="s">
        <v>71</v>
      </c>
    </row>
    <row r="84" spans="1:65" s="2" customFormat="1" ht="16.5" customHeight="1">
      <c r="A84" s="38"/>
      <c r="B84" s="39"/>
      <c r="C84" s="218" t="s">
        <v>71</v>
      </c>
      <c r="D84" s="218" t="s">
        <v>145</v>
      </c>
      <c r="E84" s="219" t="s">
        <v>1658</v>
      </c>
      <c r="F84" s="220" t="s">
        <v>1659</v>
      </c>
      <c r="G84" s="221" t="s">
        <v>148</v>
      </c>
      <c r="H84" s="222">
        <v>13</v>
      </c>
      <c r="I84" s="223"/>
      <c r="J84" s="224">
        <f>ROUND(I84*H84,2)</f>
        <v>0</v>
      </c>
      <c r="K84" s="220" t="s">
        <v>19</v>
      </c>
      <c r="L84" s="44"/>
      <c r="M84" s="225" t="s">
        <v>19</v>
      </c>
      <c r="N84" s="226" t="s">
        <v>42</v>
      </c>
      <c r="O84" s="84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9" t="s">
        <v>150</v>
      </c>
      <c r="AT84" s="229" t="s">
        <v>145</v>
      </c>
      <c r="AU84" s="229" t="s">
        <v>71</v>
      </c>
      <c r="AY84" s="17" t="s">
        <v>143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17" t="s">
        <v>79</v>
      </c>
      <c r="BK84" s="230">
        <f>ROUND(I84*H84,2)</f>
        <v>0</v>
      </c>
      <c r="BL84" s="17" t="s">
        <v>150</v>
      </c>
      <c r="BM84" s="229" t="s">
        <v>1660</v>
      </c>
    </row>
    <row r="85" spans="1:47" s="2" customFormat="1" ht="12">
      <c r="A85" s="38"/>
      <c r="B85" s="39"/>
      <c r="C85" s="40"/>
      <c r="D85" s="231" t="s">
        <v>152</v>
      </c>
      <c r="E85" s="40"/>
      <c r="F85" s="232" t="s">
        <v>1659</v>
      </c>
      <c r="G85" s="40"/>
      <c r="H85" s="40"/>
      <c r="I85" s="136"/>
      <c r="J85" s="40"/>
      <c r="K85" s="40"/>
      <c r="L85" s="44"/>
      <c r="M85" s="233"/>
      <c r="N85" s="234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152</v>
      </c>
      <c r="AU85" s="17" t="s">
        <v>71</v>
      </c>
    </row>
    <row r="86" spans="1:65" s="2" customFormat="1" ht="16.5" customHeight="1">
      <c r="A86" s="38"/>
      <c r="B86" s="39"/>
      <c r="C86" s="218" t="s">
        <v>71</v>
      </c>
      <c r="D86" s="218" t="s">
        <v>145</v>
      </c>
      <c r="E86" s="219" t="s">
        <v>1661</v>
      </c>
      <c r="F86" s="220" t="s">
        <v>1662</v>
      </c>
      <c r="G86" s="221" t="s">
        <v>330</v>
      </c>
      <c r="H86" s="222">
        <v>26</v>
      </c>
      <c r="I86" s="223"/>
      <c r="J86" s="224">
        <f>ROUND(I86*H86,2)</f>
        <v>0</v>
      </c>
      <c r="K86" s="220" t="s">
        <v>19</v>
      </c>
      <c r="L86" s="44"/>
      <c r="M86" s="225" t="s">
        <v>19</v>
      </c>
      <c r="N86" s="226" t="s">
        <v>42</v>
      </c>
      <c r="O86" s="8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9" t="s">
        <v>150</v>
      </c>
      <c r="AT86" s="229" t="s">
        <v>145</v>
      </c>
      <c r="AU86" s="229" t="s">
        <v>71</v>
      </c>
      <c r="AY86" s="17" t="s">
        <v>143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7" t="s">
        <v>79</v>
      </c>
      <c r="BK86" s="230">
        <f>ROUND(I86*H86,2)</f>
        <v>0</v>
      </c>
      <c r="BL86" s="17" t="s">
        <v>150</v>
      </c>
      <c r="BM86" s="229" t="s">
        <v>1663</v>
      </c>
    </row>
    <row r="87" spans="1:47" s="2" customFormat="1" ht="12">
      <c r="A87" s="38"/>
      <c r="B87" s="39"/>
      <c r="C87" s="40"/>
      <c r="D87" s="231" t="s">
        <v>152</v>
      </c>
      <c r="E87" s="40"/>
      <c r="F87" s="232" t="s">
        <v>1662</v>
      </c>
      <c r="G87" s="40"/>
      <c r="H87" s="40"/>
      <c r="I87" s="136"/>
      <c r="J87" s="40"/>
      <c r="K87" s="40"/>
      <c r="L87" s="44"/>
      <c r="M87" s="233"/>
      <c r="N87" s="234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152</v>
      </c>
      <c r="AU87" s="17" t="s">
        <v>71</v>
      </c>
    </row>
    <row r="88" spans="1:65" s="2" customFormat="1" ht="16.5" customHeight="1">
      <c r="A88" s="38"/>
      <c r="B88" s="39"/>
      <c r="C88" s="218" t="s">
        <v>71</v>
      </c>
      <c r="D88" s="218" t="s">
        <v>145</v>
      </c>
      <c r="E88" s="219" t="s">
        <v>1664</v>
      </c>
      <c r="F88" s="220" t="s">
        <v>1665</v>
      </c>
      <c r="G88" s="221" t="s">
        <v>1596</v>
      </c>
      <c r="H88" s="222">
        <v>1</v>
      </c>
      <c r="I88" s="223"/>
      <c r="J88" s="224">
        <f>ROUND(I88*H88,2)</f>
        <v>0</v>
      </c>
      <c r="K88" s="220" t="s">
        <v>19</v>
      </c>
      <c r="L88" s="44"/>
      <c r="M88" s="225" t="s">
        <v>19</v>
      </c>
      <c r="N88" s="226" t="s">
        <v>42</v>
      </c>
      <c r="O88" s="8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9" t="s">
        <v>150</v>
      </c>
      <c r="AT88" s="229" t="s">
        <v>145</v>
      </c>
      <c r="AU88" s="229" t="s">
        <v>71</v>
      </c>
      <c r="AY88" s="17" t="s">
        <v>143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7" t="s">
        <v>79</v>
      </c>
      <c r="BK88" s="230">
        <f>ROUND(I88*H88,2)</f>
        <v>0</v>
      </c>
      <c r="BL88" s="17" t="s">
        <v>150</v>
      </c>
      <c r="BM88" s="229" t="s">
        <v>1666</v>
      </c>
    </row>
    <row r="89" spans="1:47" s="2" customFormat="1" ht="12">
      <c r="A89" s="38"/>
      <c r="B89" s="39"/>
      <c r="C89" s="40"/>
      <c r="D89" s="231" t="s">
        <v>152</v>
      </c>
      <c r="E89" s="40"/>
      <c r="F89" s="232" t="s">
        <v>1665</v>
      </c>
      <c r="G89" s="40"/>
      <c r="H89" s="40"/>
      <c r="I89" s="136"/>
      <c r="J89" s="40"/>
      <c r="K89" s="40"/>
      <c r="L89" s="44"/>
      <c r="M89" s="233"/>
      <c r="N89" s="234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152</v>
      </c>
      <c r="AU89" s="17" t="s">
        <v>71</v>
      </c>
    </row>
    <row r="90" spans="1:65" s="2" customFormat="1" ht="16.5" customHeight="1">
      <c r="A90" s="38"/>
      <c r="B90" s="39"/>
      <c r="C90" s="218" t="s">
        <v>71</v>
      </c>
      <c r="D90" s="218" t="s">
        <v>145</v>
      </c>
      <c r="E90" s="219" t="s">
        <v>1667</v>
      </c>
      <c r="F90" s="220" t="s">
        <v>1668</v>
      </c>
      <c r="G90" s="221" t="s">
        <v>1596</v>
      </c>
      <c r="H90" s="222">
        <v>2</v>
      </c>
      <c r="I90" s="223"/>
      <c r="J90" s="224">
        <f>ROUND(I90*H90,2)</f>
        <v>0</v>
      </c>
      <c r="K90" s="220" t="s">
        <v>19</v>
      </c>
      <c r="L90" s="44"/>
      <c r="M90" s="225" t="s">
        <v>19</v>
      </c>
      <c r="N90" s="226" t="s">
        <v>42</v>
      </c>
      <c r="O90" s="8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9" t="s">
        <v>150</v>
      </c>
      <c r="AT90" s="229" t="s">
        <v>145</v>
      </c>
      <c r="AU90" s="229" t="s">
        <v>71</v>
      </c>
      <c r="AY90" s="17" t="s">
        <v>143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7" t="s">
        <v>79</v>
      </c>
      <c r="BK90" s="230">
        <f>ROUND(I90*H90,2)</f>
        <v>0</v>
      </c>
      <c r="BL90" s="17" t="s">
        <v>150</v>
      </c>
      <c r="BM90" s="229" t="s">
        <v>1669</v>
      </c>
    </row>
    <row r="91" spans="1:47" s="2" customFormat="1" ht="12">
      <c r="A91" s="38"/>
      <c r="B91" s="39"/>
      <c r="C91" s="40"/>
      <c r="D91" s="231" t="s">
        <v>152</v>
      </c>
      <c r="E91" s="40"/>
      <c r="F91" s="232" t="s">
        <v>1668</v>
      </c>
      <c r="G91" s="40"/>
      <c r="H91" s="40"/>
      <c r="I91" s="136"/>
      <c r="J91" s="40"/>
      <c r="K91" s="40"/>
      <c r="L91" s="44"/>
      <c r="M91" s="233"/>
      <c r="N91" s="234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152</v>
      </c>
      <c r="AU91" s="17" t="s">
        <v>71</v>
      </c>
    </row>
    <row r="92" spans="1:65" s="2" customFormat="1" ht="16.5" customHeight="1">
      <c r="A92" s="38"/>
      <c r="B92" s="39"/>
      <c r="C92" s="218" t="s">
        <v>71</v>
      </c>
      <c r="D92" s="218" t="s">
        <v>145</v>
      </c>
      <c r="E92" s="219" t="s">
        <v>1670</v>
      </c>
      <c r="F92" s="220" t="s">
        <v>1671</v>
      </c>
      <c r="G92" s="221" t="s">
        <v>1596</v>
      </c>
      <c r="H92" s="222">
        <v>5</v>
      </c>
      <c r="I92" s="223"/>
      <c r="J92" s="224">
        <f>ROUND(I92*H92,2)</f>
        <v>0</v>
      </c>
      <c r="K92" s="220" t="s">
        <v>19</v>
      </c>
      <c r="L92" s="44"/>
      <c r="M92" s="225" t="s">
        <v>19</v>
      </c>
      <c r="N92" s="226" t="s">
        <v>42</v>
      </c>
      <c r="O92" s="8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9" t="s">
        <v>150</v>
      </c>
      <c r="AT92" s="229" t="s">
        <v>145</v>
      </c>
      <c r="AU92" s="229" t="s">
        <v>71</v>
      </c>
      <c r="AY92" s="17" t="s">
        <v>143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7" t="s">
        <v>79</v>
      </c>
      <c r="BK92" s="230">
        <f>ROUND(I92*H92,2)</f>
        <v>0</v>
      </c>
      <c r="BL92" s="17" t="s">
        <v>150</v>
      </c>
      <c r="BM92" s="229" t="s">
        <v>1672</v>
      </c>
    </row>
    <row r="93" spans="1:47" s="2" customFormat="1" ht="12">
      <c r="A93" s="38"/>
      <c r="B93" s="39"/>
      <c r="C93" s="40"/>
      <c r="D93" s="231" t="s">
        <v>152</v>
      </c>
      <c r="E93" s="40"/>
      <c r="F93" s="232" t="s">
        <v>1671</v>
      </c>
      <c r="G93" s="40"/>
      <c r="H93" s="40"/>
      <c r="I93" s="136"/>
      <c r="J93" s="40"/>
      <c r="K93" s="40"/>
      <c r="L93" s="44"/>
      <c r="M93" s="233"/>
      <c r="N93" s="234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152</v>
      </c>
      <c r="AU93" s="17" t="s">
        <v>71</v>
      </c>
    </row>
    <row r="94" spans="1:65" s="2" customFormat="1" ht="16.5" customHeight="1">
      <c r="A94" s="38"/>
      <c r="B94" s="39"/>
      <c r="C94" s="218" t="s">
        <v>71</v>
      </c>
      <c r="D94" s="218" t="s">
        <v>145</v>
      </c>
      <c r="E94" s="219" t="s">
        <v>1673</v>
      </c>
      <c r="F94" s="220" t="s">
        <v>1674</v>
      </c>
      <c r="G94" s="221" t="s">
        <v>1596</v>
      </c>
      <c r="H94" s="222">
        <v>8</v>
      </c>
      <c r="I94" s="223"/>
      <c r="J94" s="224">
        <f>ROUND(I94*H94,2)</f>
        <v>0</v>
      </c>
      <c r="K94" s="220" t="s">
        <v>19</v>
      </c>
      <c r="L94" s="44"/>
      <c r="M94" s="225" t="s">
        <v>19</v>
      </c>
      <c r="N94" s="226" t="s">
        <v>42</v>
      </c>
      <c r="O94" s="84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9" t="s">
        <v>150</v>
      </c>
      <c r="AT94" s="229" t="s">
        <v>145</v>
      </c>
      <c r="AU94" s="229" t="s">
        <v>71</v>
      </c>
      <c r="AY94" s="17" t="s">
        <v>143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17" t="s">
        <v>79</v>
      </c>
      <c r="BK94" s="230">
        <f>ROUND(I94*H94,2)</f>
        <v>0</v>
      </c>
      <c r="BL94" s="17" t="s">
        <v>150</v>
      </c>
      <c r="BM94" s="229" t="s">
        <v>1675</v>
      </c>
    </row>
    <row r="95" spans="1:47" s="2" customFormat="1" ht="12">
      <c r="A95" s="38"/>
      <c r="B95" s="39"/>
      <c r="C95" s="40"/>
      <c r="D95" s="231" t="s">
        <v>152</v>
      </c>
      <c r="E95" s="40"/>
      <c r="F95" s="232" t="s">
        <v>1674</v>
      </c>
      <c r="G95" s="40"/>
      <c r="H95" s="40"/>
      <c r="I95" s="136"/>
      <c r="J95" s="40"/>
      <c r="K95" s="40"/>
      <c r="L95" s="44"/>
      <c r="M95" s="233"/>
      <c r="N95" s="234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152</v>
      </c>
      <c r="AU95" s="17" t="s">
        <v>71</v>
      </c>
    </row>
    <row r="96" spans="1:65" s="2" customFormat="1" ht="16.5" customHeight="1">
      <c r="A96" s="38"/>
      <c r="B96" s="39"/>
      <c r="C96" s="218" t="s">
        <v>71</v>
      </c>
      <c r="D96" s="218" t="s">
        <v>145</v>
      </c>
      <c r="E96" s="219" t="s">
        <v>1676</v>
      </c>
      <c r="F96" s="220" t="s">
        <v>1677</v>
      </c>
      <c r="G96" s="221" t="s">
        <v>330</v>
      </c>
      <c r="H96" s="222">
        <v>35</v>
      </c>
      <c r="I96" s="223"/>
      <c r="J96" s="224">
        <f>ROUND(I96*H96,2)</f>
        <v>0</v>
      </c>
      <c r="K96" s="220" t="s">
        <v>19</v>
      </c>
      <c r="L96" s="44"/>
      <c r="M96" s="225" t="s">
        <v>19</v>
      </c>
      <c r="N96" s="226" t="s">
        <v>42</v>
      </c>
      <c r="O96" s="8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9" t="s">
        <v>150</v>
      </c>
      <c r="AT96" s="229" t="s">
        <v>145</v>
      </c>
      <c r="AU96" s="229" t="s">
        <v>71</v>
      </c>
      <c r="AY96" s="17" t="s">
        <v>143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7" t="s">
        <v>79</v>
      </c>
      <c r="BK96" s="230">
        <f>ROUND(I96*H96,2)</f>
        <v>0</v>
      </c>
      <c r="BL96" s="17" t="s">
        <v>150</v>
      </c>
      <c r="BM96" s="229" t="s">
        <v>1678</v>
      </c>
    </row>
    <row r="97" spans="1:47" s="2" customFormat="1" ht="12">
      <c r="A97" s="38"/>
      <c r="B97" s="39"/>
      <c r="C97" s="40"/>
      <c r="D97" s="231" t="s">
        <v>152</v>
      </c>
      <c r="E97" s="40"/>
      <c r="F97" s="232" t="s">
        <v>1679</v>
      </c>
      <c r="G97" s="40"/>
      <c r="H97" s="40"/>
      <c r="I97" s="136"/>
      <c r="J97" s="40"/>
      <c r="K97" s="40"/>
      <c r="L97" s="44"/>
      <c r="M97" s="233"/>
      <c r="N97" s="234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152</v>
      </c>
      <c r="AU97" s="17" t="s">
        <v>71</v>
      </c>
    </row>
    <row r="98" spans="1:65" s="2" customFormat="1" ht="16.5" customHeight="1">
      <c r="A98" s="38"/>
      <c r="B98" s="39"/>
      <c r="C98" s="218" t="s">
        <v>71</v>
      </c>
      <c r="D98" s="218" t="s">
        <v>145</v>
      </c>
      <c r="E98" s="219" t="s">
        <v>1680</v>
      </c>
      <c r="F98" s="220" t="s">
        <v>1681</v>
      </c>
      <c r="G98" s="221" t="s">
        <v>1596</v>
      </c>
      <c r="H98" s="222">
        <v>1</v>
      </c>
      <c r="I98" s="223"/>
      <c r="J98" s="224">
        <f>ROUND(I98*H98,2)</f>
        <v>0</v>
      </c>
      <c r="K98" s="220" t="s">
        <v>19</v>
      </c>
      <c r="L98" s="44"/>
      <c r="M98" s="225" t="s">
        <v>19</v>
      </c>
      <c r="N98" s="226" t="s">
        <v>42</v>
      </c>
      <c r="O98" s="8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9" t="s">
        <v>150</v>
      </c>
      <c r="AT98" s="229" t="s">
        <v>145</v>
      </c>
      <c r="AU98" s="229" t="s">
        <v>71</v>
      </c>
      <c r="AY98" s="17" t="s">
        <v>143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7" t="s">
        <v>79</v>
      </c>
      <c r="BK98" s="230">
        <f>ROUND(I98*H98,2)</f>
        <v>0</v>
      </c>
      <c r="BL98" s="17" t="s">
        <v>150</v>
      </c>
      <c r="BM98" s="229" t="s">
        <v>1682</v>
      </c>
    </row>
    <row r="99" spans="1:47" s="2" customFormat="1" ht="12">
      <c r="A99" s="38"/>
      <c r="B99" s="39"/>
      <c r="C99" s="40"/>
      <c r="D99" s="231" t="s">
        <v>152</v>
      </c>
      <c r="E99" s="40"/>
      <c r="F99" s="232" t="s">
        <v>1681</v>
      </c>
      <c r="G99" s="40"/>
      <c r="H99" s="40"/>
      <c r="I99" s="136"/>
      <c r="J99" s="40"/>
      <c r="K99" s="40"/>
      <c r="L99" s="44"/>
      <c r="M99" s="233"/>
      <c r="N99" s="234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152</v>
      </c>
      <c r="AU99" s="17" t="s">
        <v>71</v>
      </c>
    </row>
    <row r="100" spans="1:65" s="2" customFormat="1" ht="16.5" customHeight="1">
      <c r="A100" s="38"/>
      <c r="B100" s="39"/>
      <c r="C100" s="218" t="s">
        <v>71</v>
      </c>
      <c r="D100" s="218" t="s">
        <v>145</v>
      </c>
      <c r="E100" s="219" t="s">
        <v>1683</v>
      </c>
      <c r="F100" s="220" t="s">
        <v>1684</v>
      </c>
      <c r="G100" s="221" t="s">
        <v>1596</v>
      </c>
      <c r="H100" s="222">
        <v>2</v>
      </c>
      <c r="I100" s="223"/>
      <c r="J100" s="224">
        <f>ROUND(I100*H100,2)</f>
        <v>0</v>
      </c>
      <c r="K100" s="220" t="s">
        <v>19</v>
      </c>
      <c r="L100" s="44"/>
      <c r="M100" s="225" t="s">
        <v>19</v>
      </c>
      <c r="N100" s="226" t="s">
        <v>42</v>
      </c>
      <c r="O100" s="8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9" t="s">
        <v>150</v>
      </c>
      <c r="AT100" s="229" t="s">
        <v>145</v>
      </c>
      <c r="AU100" s="229" t="s">
        <v>71</v>
      </c>
      <c r="AY100" s="17" t="s">
        <v>143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7" t="s">
        <v>79</v>
      </c>
      <c r="BK100" s="230">
        <f>ROUND(I100*H100,2)</f>
        <v>0</v>
      </c>
      <c r="BL100" s="17" t="s">
        <v>150</v>
      </c>
      <c r="BM100" s="229" t="s">
        <v>1685</v>
      </c>
    </row>
    <row r="101" spans="1:47" s="2" customFormat="1" ht="12">
      <c r="A101" s="38"/>
      <c r="B101" s="39"/>
      <c r="C101" s="40"/>
      <c r="D101" s="231" t="s">
        <v>152</v>
      </c>
      <c r="E101" s="40"/>
      <c r="F101" s="232" t="s">
        <v>1684</v>
      </c>
      <c r="G101" s="40"/>
      <c r="H101" s="40"/>
      <c r="I101" s="136"/>
      <c r="J101" s="40"/>
      <c r="K101" s="40"/>
      <c r="L101" s="44"/>
      <c r="M101" s="233"/>
      <c r="N101" s="234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152</v>
      </c>
      <c r="AU101" s="17" t="s">
        <v>71</v>
      </c>
    </row>
    <row r="102" spans="1:65" s="2" customFormat="1" ht="16.5" customHeight="1">
      <c r="A102" s="38"/>
      <c r="B102" s="39"/>
      <c r="C102" s="218" t="s">
        <v>71</v>
      </c>
      <c r="D102" s="218" t="s">
        <v>145</v>
      </c>
      <c r="E102" s="219" t="s">
        <v>1686</v>
      </c>
      <c r="F102" s="220" t="s">
        <v>1687</v>
      </c>
      <c r="G102" s="221" t="s">
        <v>1596</v>
      </c>
      <c r="H102" s="222">
        <v>1</v>
      </c>
      <c r="I102" s="223"/>
      <c r="J102" s="224">
        <f>ROUND(I102*H102,2)</f>
        <v>0</v>
      </c>
      <c r="K102" s="220" t="s">
        <v>19</v>
      </c>
      <c r="L102" s="44"/>
      <c r="M102" s="225" t="s">
        <v>19</v>
      </c>
      <c r="N102" s="226" t="s">
        <v>42</v>
      </c>
      <c r="O102" s="84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9" t="s">
        <v>150</v>
      </c>
      <c r="AT102" s="229" t="s">
        <v>145</v>
      </c>
      <c r="AU102" s="229" t="s">
        <v>71</v>
      </c>
      <c r="AY102" s="17" t="s">
        <v>143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7" t="s">
        <v>79</v>
      </c>
      <c r="BK102" s="230">
        <f>ROUND(I102*H102,2)</f>
        <v>0</v>
      </c>
      <c r="BL102" s="17" t="s">
        <v>150</v>
      </c>
      <c r="BM102" s="229" t="s">
        <v>1688</v>
      </c>
    </row>
    <row r="103" spans="1:47" s="2" customFormat="1" ht="12">
      <c r="A103" s="38"/>
      <c r="B103" s="39"/>
      <c r="C103" s="40"/>
      <c r="D103" s="231" t="s">
        <v>152</v>
      </c>
      <c r="E103" s="40"/>
      <c r="F103" s="232" t="s">
        <v>1687</v>
      </c>
      <c r="G103" s="40"/>
      <c r="H103" s="40"/>
      <c r="I103" s="136"/>
      <c r="J103" s="40"/>
      <c r="K103" s="40"/>
      <c r="L103" s="44"/>
      <c r="M103" s="233"/>
      <c r="N103" s="23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152</v>
      </c>
      <c r="AU103" s="17" t="s">
        <v>71</v>
      </c>
    </row>
    <row r="104" spans="1:65" s="2" customFormat="1" ht="16.5" customHeight="1">
      <c r="A104" s="38"/>
      <c r="B104" s="39"/>
      <c r="C104" s="218" t="s">
        <v>71</v>
      </c>
      <c r="D104" s="218" t="s">
        <v>145</v>
      </c>
      <c r="E104" s="219" t="s">
        <v>1689</v>
      </c>
      <c r="F104" s="220" t="s">
        <v>1690</v>
      </c>
      <c r="G104" s="221" t="s">
        <v>1596</v>
      </c>
      <c r="H104" s="222">
        <v>1</v>
      </c>
      <c r="I104" s="223"/>
      <c r="J104" s="224">
        <f>ROUND(I104*H104,2)</f>
        <v>0</v>
      </c>
      <c r="K104" s="220" t="s">
        <v>19</v>
      </c>
      <c r="L104" s="44"/>
      <c r="M104" s="225" t="s">
        <v>19</v>
      </c>
      <c r="N104" s="226" t="s">
        <v>42</v>
      </c>
      <c r="O104" s="8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9" t="s">
        <v>150</v>
      </c>
      <c r="AT104" s="229" t="s">
        <v>145</v>
      </c>
      <c r="AU104" s="229" t="s">
        <v>71</v>
      </c>
      <c r="AY104" s="17" t="s">
        <v>143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7" t="s">
        <v>79</v>
      </c>
      <c r="BK104" s="230">
        <f>ROUND(I104*H104,2)</f>
        <v>0</v>
      </c>
      <c r="BL104" s="17" t="s">
        <v>150</v>
      </c>
      <c r="BM104" s="229" t="s">
        <v>1691</v>
      </c>
    </row>
    <row r="105" spans="1:47" s="2" customFormat="1" ht="12">
      <c r="A105" s="38"/>
      <c r="B105" s="39"/>
      <c r="C105" s="40"/>
      <c r="D105" s="231" t="s">
        <v>152</v>
      </c>
      <c r="E105" s="40"/>
      <c r="F105" s="232" t="s">
        <v>1690</v>
      </c>
      <c r="G105" s="40"/>
      <c r="H105" s="40"/>
      <c r="I105" s="136"/>
      <c r="J105" s="40"/>
      <c r="K105" s="40"/>
      <c r="L105" s="44"/>
      <c r="M105" s="233"/>
      <c r="N105" s="234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152</v>
      </c>
      <c r="AU105" s="17" t="s">
        <v>71</v>
      </c>
    </row>
    <row r="106" spans="1:65" s="2" customFormat="1" ht="16.5" customHeight="1">
      <c r="A106" s="38"/>
      <c r="B106" s="39"/>
      <c r="C106" s="218" t="s">
        <v>71</v>
      </c>
      <c r="D106" s="218" t="s">
        <v>145</v>
      </c>
      <c r="E106" s="219" t="s">
        <v>1692</v>
      </c>
      <c r="F106" s="220" t="s">
        <v>1693</v>
      </c>
      <c r="G106" s="221" t="s">
        <v>1596</v>
      </c>
      <c r="H106" s="222">
        <v>1</v>
      </c>
      <c r="I106" s="223"/>
      <c r="J106" s="224">
        <f>ROUND(I106*H106,2)</f>
        <v>0</v>
      </c>
      <c r="K106" s="220" t="s">
        <v>19</v>
      </c>
      <c r="L106" s="44"/>
      <c r="M106" s="225" t="s">
        <v>19</v>
      </c>
      <c r="N106" s="226" t="s">
        <v>42</v>
      </c>
      <c r="O106" s="84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9" t="s">
        <v>150</v>
      </c>
      <c r="AT106" s="229" t="s">
        <v>145</v>
      </c>
      <c r="AU106" s="229" t="s">
        <v>71</v>
      </c>
      <c r="AY106" s="17" t="s">
        <v>143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7" t="s">
        <v>79</v>
      </c>
      <c r="BK106" s="230">
        <f>ROUND(I106*H106,2)</f>
        <v>0</v>
      </c>
      <c r="BL106" s="17" t="s">
        <v>150</v>
      </c>
      <c r="BM106" s="229" t="s">
        <v>1694</v>
      </c>
    </row>
    <row r="107" spans="1:47" s="2" customFormat="1" ht="12">
      <c r="A107" s="38"/>
      <c r="B107" s="39"/>
      <c r="C107" s="40"/>
      <c r="D107" s="231" t="s">
        <v>152</v>
      </c>
      <c r="E107" s="40"/>
      <c r="F107" s="232" t="s">
        <v>1693</v>
      </c>
      <c r="G107" s="40"/>
      <c r="H107" s="40"/>
      <c r="I107" s="136"/>
      <c r="J107" s="40"/>
      <c r="K107" s="40"/>
      <c r="L107" s="44"/>
      <c r="M107" s="233"/>
      <c r="N107" s="234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152</v>
      </c>
      <c r="AU107" s="17" t="s">
        <v>71</v>
      </c>
    </row>
    <row r="108" spans="1:65" s="2" customFormat="1" ht="16.5" customHeight="1">
      <c r="A108" s="38"/>
      <c r="B108" s="39"/>
      <c r="C108" s="218" t="s">
        <v>71</v>
      </c>
      <c r="D108" s="218" t="s">
        <v>145</v>
      </c>
      <c r="E108" s="219" t="s">
        <v>1695</v>
      </c>
      <c r="F108" s="220" t="s">
        <v>1696</v>
      </c>
      <c r="G108" s="221" t="s">
        <v>1596</v>
      </c>
      <c r="H108" s="222">
        <v>1</v>
      </c>
      <c r="I108" s="223"/>
      <c r="J108" s="224">
        <f>ROUND(I108*H108,2)</f>
        <v>0</v>
      </c>
      <c r="K108" s="220" t="s">
        <v>19</v>
      </c>
      <c r="L108" s="44"/>
      <c r="M108" s="225" t="s">
        <v>19</v>
      </c>
      <c r="N108" s="226" t="s">
        <v>42</v>
      </c>
      <c r="O108" s="84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9" t="s">
        <v>150</v>
      </c>
      <c r="AT108" s="229" t="s">
        <v>145</v>
      </c>
      <c r="AU108" s="229" t="s">
        <v>71</v>
      </c>
      <c r="AY108" s="17" t="s">
        <v>143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7" t="s">
        <v>79</v>
      </c>
      <c r="BK108" s="230">
        <f>ROUND(I108*H108,2)</f>
        <v>0</v>
      </c>
      <c r="BL108" s="17" t="s">
        <v>150</v>
      </c>
      <c r="BM108" s="229" t="s">
        <v>1697</v>
      </c>
    </row>
    <row r="109" spans="1:47" s="2" customFormat="1" ht="12">
      <c r="A109" s="38"/>
      <c r="B109" s="39"/>
      <c r="C109" s="40"/>
      <c r="D109" s="231" t="s">
        <v>152</v>
      </c>
      <c r="E109" s="40"/>
      <c r="F109" s="232" t="s">
        <v>1696</v>
      </c>
      <c r="G109" s="40"/>
      <c r="H109" s="40"/>
      <c r="I109" s="136"/>
      <c r="J109" s="40"/>
      <c r="K109" s="40"/>
      <c r="L109" s="44"/>
      <c r="M109" s="233"/>
      <c r="N109" s="234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152</v>
      </c>
      <c r="AU109" s="17" t="s">
        <v>71</v>
      </c>
    </row>
    <row r="110" spans="1:65" s="2" customFormat="1" ht="16.5" customHeight="1">
      <c r="A110" s="38"/>
      <c r="B110" s="39"/>
      <c r="C110" s="218" t="s">
        <v>71</v>
      </c>
      <c r="D110" s="218" t="s">
        <v>145</v>
      </c>
      <c r="E110" s="219" t="s">
        <v>1698</v>
      </c>
      <c r="F110" s="220" t="s">
        <v>1699</v>
      </c>
      <c r="G110" s="221" t="s">
        <v>1596</v>
      </c>
      <c r="H110" s="222">
        <v>1</v>
      </c>
      <c r="I110" s="223"/>
      <c r="J110" s="224">
        <f>ROUND(I110*H110,2)</f>
        <v>0</v>
      </c>
      <c r="K110" s="220" t="s">
        <v>19</v>
      </c>
      <c r="L110" s="44"/>
      <c r="M110" s="225" t="s">
        <v>19</v>
      </c>
      <c r="N110" s="226" t="s">
        <v>42</v>
      </c>
      <c r="O110" s="84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9" t="s">
        <v>150</v>
      </c>
      <c r="AT110" s="229" t="s">
        <v>145</v>
      </c>
      <c r="AU110" s="229" t="s">
        <v>71</v>
      </c>
      <c r="AY110" s="17" t="s">
        <v>143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7" t="s">
        <v>79</v>
      </c>
      <c r="BK110" s="230">
        <f>ROUND(I110*H110,2)</f>
        <v>0</v>
      </c>
      <c r="BL110" s="17" t="s">
        <v>150</v>
      </c>
      <c r="BM110" s="229" t="s">
        <v>1700</v>
      </c>
    </row>
    <row r="111" spans="1:47" s="2" customFormat="1" ht="12">
      <c r="A111" s="38"/>
      <c r="B111" s="39"/>
      <c r="C111" s="40"/>
      <c r="D111" s="231" t="s">
        <v>152</v>
      </c>
      <c r="E111" s="40"/>
      <c r="F111" s="232" t="s">
        <v>1699</v>
      </c>
      <c r="G111" s="40"/>
      <c r="H111" s="40"/>
      <c r="I111" s="136"/>
      <c r="J111" s="40"/>
      <c r="K111" s="40"/>
      <c r="L111" s="44"/>
      <c r="M111" s="267"/>
      <c r="N111" s="268"/>
      <c r="O111" s="269"/>
      <c r="P111" s="269"/>
      <c r="Q111" s="269"/>
      <c r="R111" s="269"/>
      <c r="S111" s="269"/>
      <c r="T111" s="270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152</v>
      </c>
      <c r="AU111" s="17" t="s">
        <v>71</v>
      </c>
    </row>
    <row r="112" spans="1:31" s="2" customFormat="1" ht="6.95" customHeight="1">
      <c r="A112" s="38"/>
      <c r="B112" s="59"/>
      <c r="C112" s="60"/>
      <c r="D112" s="60"/>
      <c r="E112" s="60"/>
      <c r="F112" s="60"/>
      <c r="G112" s="60"/>
      <c r="H112" s="60"/>
      <c r="I112" s="166"/>
      <c r="J112" s="60"/>
      <c r="K112" s="60"/>
      <c r="L112" s="44"/>
      <c r="M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</sheetData>
  <sheetProtection password="CC35" sheet="1" objects="1" scenarios="1" formatColumns="0" formatRows="0" autoFilter="0"/>
  <autoFilter ref="C78:K111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81</v>
      </c>
    </row>
    <row r="4" spans="2:46" s="1" customFormat="1" ht="24.95" customHeight="1">
      <c r="B4" s="20"/>
      <c r="D4" s="132" t="s">
        <v>94</v>
      </c>
      <c r="I4" s="128"/>
      <c r="L4" s="20"/>
      <c r="M4" s="133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4" t="s">
        <v>16</v>
      </c>
      <c r="I6" s="128"/>
      <c r="L6" s="20"/>
    </row>
    <row r="7" spans="2:12" s="1" customFormat="1" ht="16.5" customHeight="1">
      <c r="B7" s="20"/>
      <c r="E7" s="135" t="str">
        <f>'Rekapitulace stavby'!K6</f>
        <v>Snížení energetické náročnosti obj. ŠD č.p. 355</v>
      </c>
      <c r="F7" s="134"/>
      <c r="G7" s="134"/>
      <c r="H7" s="134"/>
      <c r="I7" s="128"/>
      <c r="L7" s="20"/>
    </row>
    <row r="8" spans="1:31" s="2" customFormat="1" ht="12" customHeight="1">
      <c r="A8" s="38"/>
      <c r="B8" s="44"/>
      <c r="C8" s="38"/>
      <c r="D8" s="134" t="s">
        <v>95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1701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4" t="s">
        <v>18</v>
      </c>
      <c r="E11" s="38"/>
      <c r="F11" s="139" t="s">
        <v>19</v>
      </c>
      <c r="G11" s="38"/>
      <c r="H11" s="38"/>
      <c r="I11" s="140" t="s">
        <v>20</v>
      </c>
      <c r="J11" s="139" t="s">
        <v>19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4" t="s">
        <v>21</v>
      </c>
      <c r="E12" s="38"/>
      <c r="F12" s="139" t="s">
        <v>35</v>
      </c>
      <c r="G12" s="38"/>
      <c r="H12" s="38"/>
      <c r="I12" s="140" t="s">
        <v>23</v>
      </c>
      <c r="J12" s="141" t="str">
        <f>'Rekapitulace stavby'!AN8</f>
        <v>13. 11. 2018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4" t="s">
        <v>25</v>
      </c>
      <c r="E14" s="38"/>
      <c r="F14" s="38"/>
      <c r="G14" s="38"/>
      <c r="H14" s="38"/>
      <c r="I14" s="140" t="s">
        <v>26</v>
      </c>
      <c r="J14" s="139" t="s">
        <v>19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27</v>
      </c>
      <c r="F15" s="38"/>
      <c r="G15" s="38"/>
      <c r="H15" s="38"/>
      <c r="I15" s="140" t="s">
        <v>28</v>
      </c>
      <c r="J15" s="139" t="s">
        <v>19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4" t="s">
        <v>29</v>
      </c>
      <c r="E17" s="38"/>
      <c r="F17" s="38"/>
      <c r="G17" s="38"/>
      <c r="H17" s="38"/>
      <c r="I17" s="140" t="s">
        <v>26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28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4" t="s">
        <v>31</v>
      </c>
      <c r="E20" s="38"/>
      <c r="F20" s="38"/>
      <c r="G20" s="38"/>
      <c r="H20" s="38"/>
      <c r="I20" s="140" t="s">
        <v>26</v>
      </c>
      <c r="J20" s="139" t="s">
        <v>19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32</v>
      </c>
      <c r="F21" s="38"/>
      <c r="G21" s="38"/>
      <c r="H21" s="38"/>
      <c r="I21" s="140" t="s">
        <v>28</v>
      </c>
      <c r="J21" s="139" t="s">
        <v>19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4" t="s">
        <v>34</v>
      </c>
      <c r="E23" s="38"/>
      <c r="F23" s="38"/>
      <c r="G23" s="38"/>
      <c r="H23" s="38"/>
      <c r="I23" s="140" t="s">
        <v>26</v>
      </c>
      <c r="J23" s="139" t="str">
        <f>IF('Rekapitulace stavby'!AN19="","",'Rekapitulace stavby'!AN19)</f>
        <v/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tr">
        <f>IF('Rekapitulace stavby'!E20="","",'Rekapitulace stavby'!E20)</f>
        <v xml:space="preserve"> </v>
      </c>
      <c r="F24" s="38"/>
      <c r="G24" s="38"/>
      <c r="H24" s="38"/>
      <c r="I24" s="140" t="s">
        <v>28</v>
      </c>
      <c r="J24" s="139" t="str">
        <f>IF('Rekapitulace stavby'!AN20="","",'Rekapitulace stavby'!AN20)</f>
        <v/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4" t="s">
        <v>36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9" t="s">
        <v>37</v>
      </c>
      <c r="E30" s="38"/>
      <c r="F30" s="38"/>
      <c r="G30" s="38"/>
      <c r="H30" s="38"/>
      <c r="I30" s="136"/>
      <c r="J30" s="150">
        <f>ROUNDUP(J79,2)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1" t="s">
        <v>39</v>
      </c>
      <c r="G32" s="38"/>
      <c r="H32" s="38"/>
      <c r="I32" s="152" t="s">
        <v>38</v>
      </c>
      <c r="J32" s="151" t="s">
        <v>40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34" t="s">
        <v>42</v>
      </c>
      <c r="F33" s="154">
        <f>ROUNDUP((SUM(BE79:BE133)),2)</f>
        <v>0</v>
      </c>
      <c r="G33" s="38"/>
      <c r="H33" s="38"/>
      <c r="I33" s="155">
        <v>0.21</v>
      </c>
      <c r="J33" s="154">
        <f>ROUNDUP(((SUM(BE79:BE133))*I33),2)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4" t="s">
        <v>43</v>
      </c>
      <c r="F34" s="154">
        <f>ROUNDUP((SUM(BF79:BF133)),2)</f>
        <v>0</v>
      </c>
      <c r="G34" s="38"/>
      <c r="H34" s="38"/>
      <c r="I34" s="155">
        <v>0.15</v>
      </c>
      <c r="J34" s="154">
        <f>ROUNDUP(((SUM(BF79:BF133))*I34),2)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4" t="s">
        <v>44</v>
      </c>
      <c r="F35" s="154">
        <f>ROUNDUP((SUM(BG79:BG133)),2)</f>
        <v>0</v>
      </c>
      <c r="G35" s="38"/>
      <c r="H35" s="38"/>
      <c r="I35" s="155">
        <v>0.21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4" t="s">
        <v>45</v>
      </c>
      <c r="F36" s="154">
        <f>ROUNDUP((SUM(BH79:BH133)),2)</f>
        <v>0</v>
      </c>
      <c r="G36" s="38"/>
      <c r="H36" s="38"/>
      <c r="I36" s="155">
        <v>0.15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4" t="s">
        <v>46</v>
      </c>
      <c r="F37" s="154">
        <f>ROUNDUP((SUM(BI79:BI133)),2)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0" t="str">
        <f>E7</f>
        <v>Snížení energetické náročnosti obj. ŠD č.p. 355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04 - střešní plášť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140" t="s">
        <v>23</v>
      </c>
      <c r="J52" s="72" t="str">
        <f>IF(J12="","",J12)</f>
        <v>13. 11. 2018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N. Bor</v>
      </c>
      <c r="G54" s="40"/>
      <c r="H54" s="40"/>
      <c r="I54" s="140" t="s">
        <v>31</v>
      </c>
      <c r="J54" s="36" t="str">
        <f>E21</f>
        <v>R. Voce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40" t="s">
        <v>34</v>
      </c>
      <c r="J55" s="36" t="str">
        <f>E24</f>
        <v xml:space="preserve"> 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1" t="s">
        <v>98</v>
      </c>
      <c r="D57" s="172"/>
      <c r="E57" s="172"/>
      <c r="F57" s="172"/>
      <c r="G57" s="172"/>
      <c r="H57" s="172"/>
      <c r="I57" s="173"/>
      <c r="J57" s="174" t="s">
        <v>99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5" t="s">
        <v>69</v>
      </c>
      <c r="D59" s="40"/>
      <c r="E59" s="40"/>
      <c r="F59" s="40"/>
      <c r="G59" s="40"/>
      <c r="H59" s="40"/>
      <c r="I59" s="136"/>
      <c r="J59" s="102">
        <f>J79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2" customFormat="1" ht="21.8" customHeight="1">
      <c r="A60" s="38"/>
      <c r="B60" s="39"/>
      <c r="C60" s="40"/>
      <c r="D60" s="40"/>
      <c r="E60" s="40"/>
      <c r="F60" s="40"/>
      <c r="G60" s="40"/>
      <c r="H60" s="40"/>
      <c r="I60" s="136"/>
      <c r="J60" s="40"/>
      <c r="K60" s="40"/>
      <c r="L60" s="137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6.95" customHeight="1">
      <c r="A61" s="38"/>
      <c r="B61" s="59"/>
      <c r="C61" s="60"/>
      <c r="D61" s="60"/>
      <c r="E61" s="60"/>
      <c r="F61" s="60"/>
      <c r="G61" s="60"/>
      <c r="H61" s="60"/>
      <c r="I61" s="166"/>
      <c r="J61" s="60"/>
      <c r="K61" s="60"/>
      <c r="L61" s="137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5" spans="1:31" s="2" customFormat="1" ht="6.95" customHeight="1">
      <c r="A65" s="38"/>
      <c r="B65" s="61"/>
      <c r="C65" s="62"/>
      <c r="D65" s="62"/>
      <c r="E65" s="62"/>
      <c r="F65" s="62"/>
      <c r="G65" s="62"/>
      <c r="H65" s="62"/>
      <c r="I65" s="169"/>
      <c r="J65" s="62"/>
      <c r="K65" s="62"/>
      <c r="L65" s="137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24.95" customHeight="1">
      <c r="A66" s="38"/>
      <c r="B66" s="39"/>
      <c r="C66" s="23" t="s">
        <v>128</v>
      </c>
      <c r="D66" s="40"/>
      <c r="E66" s="40"/>
      <c r="F66" s="40"/>
      <c r="G66" s="40"/>
      <c r="H66" s="40"/>
      <c r="I66" s="136"/>
      <c r="J66" s="40"/>
      <c r="K66" s="40"/>
      <c r="L66" s="137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39"/>
      <c r="C67" s="40"/>
      <c r="D67" s="40"/>
      <c r="E67" s="40"/>
      <c r="F67" s="40"/>
      <c r="G67" s="40"/>
      <c r="H67" s="40"/>
      <c r="I67" s="136"/>
      <c r="J67" s="40"/>
      <c r="K67" s="40"/>
      <c r="L67" s="137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12" customHeight="1">
      <c r="A68" s="38"/>
      <c r="B68" s="39"/>
      <c r="C68" s="32" t="s">
        <v>16</v>
      </c>
      <c r="D68" s="40"/>
      <c r="E68" s="40"/>
      <c r="F68" s="40"/>
      <c r="G68" s="40"/>
      <c r="H68" s="40"/>
      <c r="I68" s="136"/>
      <c r="J68" s="40"/>
      <c r="K68" s="40"/>
      <c r="L68" s="137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6.5" customHeight="1">
      <c r="A69" s="38"/>
      <c r="B69" s="39"/>
      <c r="C69" s="40"/>
      <c r="D69" s="40"/>
      <c r="E69" s="170" t="str">
        <f>E7</f>
        <v>Snížení energetické náročnosti obj. ŠD č.p. 355</v>
      </c>
      <c r="F69" s="32"/>
      <c r="G69" s="32"/>
      <c r="H69" s="32"/>
      <c r="I69" s="136"/>
      <c r="J69" s="40"/>
      <c r="K69" s="40"/>
      <c r="L69" s="137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95</v>
      </c>
      <c r="D70" s="40"/>
      <c r="E70" s="40"/>
      <c r="F70" s="40"/>
      <c r="G70" s="40"/>
      <c r="H70" s="40"/>
      <c r="I70" s="136"/>
      <c r="J70" s="40"/>
      <c r="K70" s="40"/>
      <c r="L70" s="13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69" t="str">
        <f>E9</f>
        <v>04 - střešní plášť</v>
      </c>
      <c r="F71" s="40"/>
      <c r="G71" s="40"/>
      <c r="H71" s="40"/>
      <c r="I71" s="136"/>
      <c r="J71" s="40"/>
      <c r="K71" s="40"/>
      <c r="L71" s="13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13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21</v>
      </c>
      <c r="D73" s="40"/>
      <c r="E73" s="40"/>
      <c r="F73" s="27" t="str">
        <f>F12</f>
        <v xml:space="preserve"> </v>
      </c>
      <c r="G73" s="40"/>
      <c r="H73" s="40"/>
      <c r="I73" s="140" t="s">
        <v>23</v>
      </c>
      <c r="J73" s="72" t="str">
        <f>IF(J12="","",J12)</f>
        <v>13. 11. 2018</v>
      </c>
      <c r="K73" s="40"/>
      <c r="L73" s="13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13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15" customHeight="1">
      <c r="A75" s="38"/>
      <c r="B75" s="39"/>
      <c r="C75" s="32" t="s">
        <v>25</v>
      </c>
      <c r="D75" s="40"/>
      <c r="E75" s="40"/>
      <c r="F75" s="27" t="str">
        <f>E15</f>
        <v>Město N. Bor</v>
      </c>
      <c r="G75" s="40"/>
      <c r="H75" s="40"/>
      <c r="I75" s="140" t="s">
        <v>31</v>
      </c>
      <c r="J75" s="36" t="str">
        <f>E21</f>
        <v>R. Voce</v>
      </c>
      <c r="K75" s="40"/>
      <c r="L75" s="13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5.15" customHeight="1">
      <c r="A76" s="38"/>
      <c r="B76" s="39"/>
      <c r="C76" s="32" t="s">
        <v>29</v>
      </c>
      <c r="D76" s="40"/>
      <c r="E76" s="40"/>
      <c r="F76" s="27" t="str">
        <f>IF(E18="","",E18)</f>
        <v>Vyplň údaj</v>
      </c>
      <c r="G76" s="40"/>
      <c r="H76" s="40"/>
      <c r="I76" s="140" t="s">
        <v>34</v>
      </c>
      <c r="J76" s="36" t="str">
        <f>E24</f>
        <v xml:space="preserve"> </v>
      </c>
      <c r="K76" s="40"/>
      <c r="L76" s="13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0.3" customHeight="1">
      <c r="A77" s="38"/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1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11" customFormat="1" ht="29.25" customHeight="1">
      <c r="A78" s="190"/>
      <c r="B78" s="191"/>
      <c r="C78" s="192" t="s">
        <v>129</v>
      </c>
      <c r="D78" s="193" t="s">
        <v>56</v>
      </c>
      <c r="E78" s="193" t="s">
        <v>52</v>
      </c>
      <c r="F78" s="193" t="s">
        <v>53</v>
      </c>
      <c r="G78" s="193" t="s">
        <v>130</v>
      </c>
      <c r="H78" s="193" t="s">
        <v>131</v>
      </c>
      <c r="I78" s="194" t="s">
        <v>132</v>
      </c>
      <c r="J78" s="193" t="s">
        <v>99</v>
      </c>
      <c r="K78" s="195" t="s">
        <v>133</v>
      </c>
      <c r="L78" s="196"/>
      <c r="M78" s="92" t="s">
        <v>19</v>
      </c>
      <c r="N78" s="93" t="s">
        <v>41</v>
      </c>
      <c r="O78" s="93" t="s">
        <v>134</v>
      </c>
      <c r="P78" s="93" t="s">
        <v>135</v>
      </c>
      <c r="Q78" s="93" t="s">
        <v>136</v>
      </c>
      <c r="R78" s="93" t="s">
        <v>137</v>
      </c>
      <c r="S78" s="93" t="s">
        <v>138</v>
      </c>
      <c r="T78" s="94" t="s">
        <v>139</v>
      </c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</row>
    <row r="79" spans="1:63" s="2" customFormat="1" ht="22.8" customHeight="1">
      <c r="A79" s="38"/>
      <c r="B79" s="39"/>
      <c r="C79" s="99" t="s">
        <v>140</v>
      </c>
      <c r="D79" s="40"/>
      <c r="E79" s="40"/>
      <c r="F79" s="40"/>
      <c r="G79" s="40"/>
      <c r="H79" s="40"/>
      <c r="I79" s="136"/>
      <c r="J79" s="197">
        <f>BK79</f>
        <v>0</v>
      </c>
      <c r="K79" s="40"/>
      <c r="L79" s="44"/>
      <c r="M79" s="95"/>
      <c r="N79" s="198"/>
      <c r="O79" s="96"/>
      <c r="P79" s="199">
        <f>SUM(P80:P133)</f>
        <v>0</v>
      </c>
      <c r="Q79" s="96"/>
      <c r="R79" s="199">
        <f>SUM(R80:R133)</f>
        <v>0</v>
      </c>
      <c r="S79" s="96"/>
      <c r="T79" s="200">
        <f>SUM(T80:T133)</f>
        <v>0</v>
      </c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T79" s="17" t="s">
        <v>70</v>
      </c>
      <c r="AU79" s="17" t="s">
        <v>100</v>
      </c>
      <c r="BK79" s="201">
        <f>SUM(BK80:BK133)</f>
        <v>0</v>
      </c>
    </row>
    <row r="80" spans="1:65" s="2" customFormat="1" ht="16.5" customHeight="1">
      <c r="A80" s="38"/>
      <c r="B80" s="39"/>
      <c r="C80" s="218" t="s">
        <v>79</v>
      </c>
      <c r="D80" s="218" t="s">
        <v>145</v>
      </c>
      <c r="E80" s="219" t="s">
        <v>1702</v>
      </c>
      <c r="F80" s="220" t="s">
        <v>1703</v>
      </c>
      <c r="G80" s="221" t="s">
        <v>148</v>
      </c>
      <c r="H80" s="222">
        <v>312.8</v>
      </c>
      <c r="I80" s="223"/>
      <c r="J80" s="224">
        <f>ROUND(I80*H80,2)</f>
        <v>0</v>
      </c>
      <c r="K80" s="220" t="s">
        <v>19</v>
      </c>
      <c r="L80" s="44"/>
      <c r="M80" s="225" t="s">
        <v>19</v>
      </c>
      <c r="N80" s="226" t="s">
        <v>42</v>
      </c>
      <c r="O80" s="84"/>
      <c r="P80" s="227">
        <f>O80*H80</f>
        <v>0</v>
      </c>
      <c r="Q80" s="227">
        <v>0</v>
      </c>
      <c r="R80" s="227">
        <f>Q80*H80</f>
        <v>0</v>
      </c>
      <c r="S80" s="227">
        <v>0</v>
      </c>
      <c r="T80" s="228">
        <f>S80*H80</f>
        <v>0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R80" s="229" t="s">
        <v>150</v>
      </c>
      <c r="AT80" s="229" t="s">
        <v>145</v>
      </c>
      <c r="AU80" s="229" t="s">
        <v>71</v>
      </c>
      <c r="AY80" s="17" t="s">
        <v>143</v>
      </c>
      <c r="BE80" s="230">
        <f>IF(N80="základní",J80,0)</f>
        <v>0</v>
      </c>
      <c r="BF80" s="230">
        <f>IF(N80="snížená",J80,0)</f>
        <v>0</v>
      </c>
      <c r="BG80" s="230">
        <f>IF(N80="zákl. přenesená",J80,0)</f>
        <v>0</v>
      </c>
      <c r="BH80" s="230">
        <f>IF(N80="sníž. přenesená",J80,0)</f>
        <v>0</v>
      </c>
      <c r="BI80" s="230">
        <f>IF(N80="nulová",J80,0)</f>
        <v>0</v>
      </c>
      <c r="BJ80" s="17" t="s">
        <v>79</v>
      </c>
      <c r="BK80" s="230">
        <f>ROUND(I80*H80,2)</f>
        <v>0</v>
      </c>
      <c r="BL80" s="17" t="s">
        <v>150</v>
      </c>
      <c r="BM80" s="229" t="s">
        <v>1704</v>
      </c>
    </row>
    <row r="81" spans="1:47" s="2" customFormat="1" ht="12">
      <c r="A81" s="38"/>
      <c r="B81" s="39"/>
      <c r="C81" s="40"/>
      <c r="D81" s="231" t="s">
        <v>152</v>
      </c>
      <c r="E81" s="40"/>
      <c r="F81" s="232" t="s">
        <v>1703</v>
      </c>
      <c r="G81" s="40"/>
      <c r="H81" s="40"/>
      <c r="I81" s="136"/>
      <c r="J81" s="40"/>
      <c r="K81" s="40"/>
      <c r="L81" s="44"/>
      <c r="M81" s="233"/>
      <c r="N81" s="234"/>
      <c r="O81" s="84"/>
      <c r="P81" s="84"/>
      <c r="Q81" s="84"/>
      <c r="R81" s="84"/>
      <c r="S81" s="84"/>
      <c r="T81" s="85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152</v>
      </c>
      <c r="AU81" s="17" t="s">
        <v>71</v>
      </c>
    </row>
    <row r="82" spans="1:65" s="2" customFormat="1" ht="16.5" customHeight="1">
      <c r="A82" s="38"/>
      <c r="B82" s="39"/>
      <c r="C82" s="246" t="s">
        <v>81</v>
      </c>
      <c r="D82" s="246" t="s">
        <v>199</v>
      </c>
      <c r="E82" s="247" t="s">
        <v>1705</v>
      </c>
      <c r="F82" s="248" t="s">
        <v>1706</v>
      </c>
      <c r="G82" s="249" t="s">
        <v>1596</v>
      </c>
      <c r="H82" s="250">
        <v>706</v>
      </c>
      <c r="I82" s="251"/>
      <c r="J82" s="252">
        <f>ROUND(I82*H82,2)</f>
        <v>0</v>
      </c>
      <c r="K82" s="248" t="s">
        <v>19</v>
      </c>
      <c r="L82" s="253"/>
      <c r="M82" s="254" t="s">
        <v>19</v>
      </c>
      <c r="N82" s="255" t="s">
        <v>42</v>
      </c>
      <c r="O82" s="84"/>
      <c r="P82" s="227">
        <f>O82*H82</f>
        <v>0</v>
      </c>
      <c r="Q82" s="227">
        <v>0</v>
      </c>
      <c r="R82" s="227">
        <f>Q82*H82</f>
        <v>0</v>
      </c>
      <c r="S82" s="227">
        <v>0</v>
      </c>
      <c r="T82" s="228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29" t="s">
        <v>187</v>
      </c>
      <c r="AT82" s="229" t="s">
        <v>199</v>
      </c>
      <c r="AU82" s="229" t="s">
        <v>71</v>
      </c>
      <c r="AY82" s="17" t="s">
        <v>143</v>
      </c>
      <c r="BE82" s="230">
        <f>IF(N82="základní",J82,0)</f>
        <v>0</v>
      </c>
      <c r="BF82" s="230">
        <f>IF(N82="snížená",J82,0)</f>
        <v>0</v>
      </c>
      <c r="BG82" s="230">
        <f>IF(N82="zákl. přenesená",J82,0)</f>
        <v>0</v>
      </c>
      <c r="BH82" s="230">
        <f>IF(N82="sníž. přenesená",J82,0)</f>
        <v>0</v>
      </c>
      <c r="BI82" s="230">
        <f>IF(N82="nulová",J82,0)</f>
        <v>0</v>
      </c>
      <c r="BJ82" s="17" t="s">
        <v>79</v>
      </c>
      <c r="BK82" s="230">
        <f>ROUND(I82*H82,2)</f>
        <v>0</v>
      </c>
      <c r="BL82" s="17" t="s">
        <v>150</v>
      </c>
      <c r="BM82" s="229" t="s">
        <v>1707</v>
      </c>
    </row>
    <row r="83" spans="1:47" s="2" customFormat="1" ht="12">
      <c r="A83" s="38"/>
      <c r="B83" s="39"/>
      <c r="C83" s="40"/>
      <c r="D83" s="231" t="s">
        <v>152</v>
      </c>
      <c r="E83" s="40"/>
      <c r="F83" s="232" t="s">
        <v>1706</v>
      </c>
      <c r="G83" s="40"/>
      <c r="H83" s="40"/>
      <c r="I83" s="136"/>
      <c r="J83" s="40"/>
      <c r="K83" s="40"/>
      <c r="L83" s="44"/>
      <c r="M83" s="233"/>
      <c r="N83" s="234"/>
      <c r="O83" s="84"/>
      <c r="P83" s="84"/>
      <c r="Q83" s="84"/>
      <c r="R83" s="84"/>
      <c r="S83" s="84"/>
      <c r="T83" s="85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152</v>
      </c>
      <c r="AU83" s="17" t="s">
        <v>71</v>
      </c>
    </row>
    <row r="84" spans="1:65" s="2" customFormat="1" ht="16.5" customHeight="1">
      <c r="A84" s="38"/>
      <c r="B84" s="39"/>
      <c r="C84" s="246" t="s">
        <v>161</v>
      </c>
      <c r="D84" s="246" t="s">
        <v>199</v>
      </c>
      <c r="E84" s="247" t="s">
        <v>1708</v>
      </c>
      <c r="F84" s="248" t="s">
        <v>1709</v>
      </c>
      <c r="G84" s="249" t="s">
        <v>1596</v>
      </c>
      <c r="H84" s="250">
        <v>27</v>
      </c>
      <c r="I84" s="251"/>
      <c r="J84" s="252">
        <f>ROUND(I84*H84,2)</f>
        <v>0</v>
      </c>
      <c r="K84" s="248" t="s">
        <v>19</v>
      </c>
      <c r="L84" s="253"/>
      <c r="M84" s="254" t="s">
        <v>19</v>
      </c>
      <c r="N84" s="255" t="s">
        <v>42</v>
      </c>
      <c r="O84" s="84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9" t="s">
        <v>187</v>
      </c>
      <c r="AT84" s="229" t="s">
        <v>199</v>
      </c>
      <c r="AU84" s="229" t="s">
        <v>71</v>
      </c>
      <c r="AY84" s="17" t="s">
        <v>143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17" t="s">
        <v>79</v>
      </c>
      <c r="BK84" s="230">
        <f>ROUND(I84*H84,2)</f>
        <v>0</v>
      </c>
      <c r="BL84" s="17" t="s">
        <v>150</v>
      </c>
      <c r="BM84" s="229" t="s">
        <v>1710</v>
      </c>
    </row>
    <row r="85" spans="1:47" s="2" customFormat="1" ht="12">
      <c r="A85" s="38"/>
      <c r="B85" s="39"/>
      <c r="C85" s="40"/>
      <c r="D85" s="231" t="s">
        <v>152</v>
      </c>
      <c r="E85" s="40"/>
      <c r="F85" s="232" t="s">
        <v>1709</v>
      </c>
      <c r="G85" s="40"/>
      <c r="H85" s="40"/>
      <c r="I85" s="136"/>
      <c r="J85" s="40"/>
      <c r="K85" s="40"/>
      <c r="L85" s="44"/>
      <c r="M85" s="233"/>
      <c r="N85" s="234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152</v>
      </c>
      <c r="AU85" s="17" t="s">
        <v>71</v>
      </c>
    </row>
    <row r="86" spans="1:65" s="2" customFormat="1" ht="16.5" customHeight="1">
      <c r="A86" s="38"/>
      <c r="B86" s="39"/>
      <c r="C86" s="246" t="s">
        <v>150</v>
      </c>
      <c r="D86" s="246" t="s">
        <v>199</v>
      </c>
      <c r="E86" s="247" t="s">
        <v>1711</v>
      </c>
      <c r="F86" s="248" t="s">
        <v>1712</v>
      </c>
      <c r="G86" s="249" t="s">
        <v>1596</v>
      </c>
      <c r="H86" s="250">
        <v>23</v>
      </c>
      <c r="I86" s="251"/>
      <c r="J86" s="252">
        <f>ROUND(I86*H86,2)</f>
        <v>0</v>
      </c>
      <c r="K86" s="248" t="s">
        <v>19</v>
      </c>
      <c r="L86" s="253"/>
      <c r="M86" s="254" t="s">
        <v>19</v>
      </c>
      <c r="N86" s="255" t="s">
        <v>42</v>
      </c>
      <c r="O86" s="8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9" t="s">
        <v>187</v>
      </c>
      <c r="AT86" s="229" t="s">
        <v>199</v>
      </c>
      <c r="AU86" s="229" t="s">
        <v>71</v>
      </c>
      <c r="AY86" s="17" t="s">
        <v>143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7" t="s">
        <v>79</v>
      </c>
      <c r="BK86" s="230">
        <f>ROUND(I86*H86,2)</f>
        <v>0</v>
      </c>
      <c r="BL86" s="17" t="s">
        <v>150</v>
      </c>
      <c r="BM86" s="229" t="s">
        <v>1713</v>
      </c>
    </row>
    <row r="87" spans="1:47" s="2" customFormat="1" ht="12">
      <c r="A87" s="38"/>
      <c r="B87" s="39"/>
      <c r="C87" s="40"/>
      <c r="D87" s="231" t="s">
        <v>152</v>
      </c>
      <c r="E87" s="40"/>
      <c r="F87" s="232" t="s">
        <v>1712</v>
      </c>
      <c r="G87" s="40"/>
      <c r="H87" s="40"/>
      <c r="I87" s="136"/>
      <c r="J87" s="40"/>
      <c r="K87" s="40"/>
      <c r="L87" s="44"/>
      <c r="M87" s="233"/>
      <c r="N87" s="234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152</v>
      </c>
      <c r="AU87" s="17" t="s">
        <v>71</v>
      </c>
    </row>
    <row r="88" spans="1:65" s="2" customFormat="1" ht="16.5" customHeight="1">
      <c r="A88" s="38"/>
      <c r="B88" s="39"/>
      <c r="C88" s="246" t="s">
        <v>173</v>
      </c>
      <c r="D88" s="246" t="s">
        <v>199</v>
      </c>
      <c r="E88" s="247" t="s">
        <v>1714</v>
      </c>
      <c r="F88" s="248" t="s">
        <v>1715</v>
      </c>
      <c r="G88" s="249" t="s">
        <v>1596</v>
      </c>
      <c r="H88" s="250">
        <v>63</v>
      </c>
      <c r="I88" s="251"/>
      <c r="J88" s="252">
        <f>ROUND(I88*H88,2)</f>
        <v>0</v>
      </c>
      <c r="K88" s="248" t="s">
        <v>19</v>
      </c>
      <c r="L88" s="253"/>
      <c r="M88" s="254" t="s">
        <v>19</v>
      </c>
      <c r="N88" s="255" t="s">
        <v>42</v>
      </c>
      <c r="O88" s="8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9" t="s">
        <v>187</v>
      </c>
      <c r="AT88" s="229" t="s">
        <v>199</v>
      </c>
      <c r="AU88" s="229" t="s">
        <v>71</v>
      </c>
      <c r="AY88" s="17" t="s">
        <v>143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7" t="s">
        <v>79</v>
      </c>
      <c r="BK88" s="230">
        <f>ROUND(I88*H88,2)</f>
        <v>0</v>
      </c>
      <c r="BL88" s="17" t="s">
        <v>150</v>
      </c>
      <c r="BM88" s="229" t="s">
        <v>1716</v>
      </c>
    </row>
    <row r="89" spans="1:47" s="2" customFormat="1" ht="12">
      <c r="A89" s="38"/>
      <c r="B89" s="39"/>
      <c r="C89" s="40"/>
      <c r="D89" s="231" t="s">
        <v>152</v>
      </c>
      <c r="E89" s="40"/>
      <c r="F89" s="232" t="s">
        <v>1715</v>
      </c>
      <c r="G89" s="40"/>
      <c r="H89" s="40"/>
      <c r="I89" s="136"/>
      <c r="J89" s="40"/>
      <c r="K89" s="40"/>
      <c r="L89" s="44"/>
      <c r="M89" s="233"/>
      <c r="N89" s="234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152</v>
      </c>
      <c r="AU89" s="17" t="s">
        <v>71</v>
      </c>
    </row>
    <row r="90" spans="1:65" s="2" customFormat="1" ht="16.5" customHeight="1">
      <c r="A90" s="38"/>
      <c r="B90" s="39"/>
      <c r="C90" s="246" t="s">
        <v>177</v>
      </c>
      <c r="D90" s="246" t="s">
        <v>199</v>
      </c>
      <c r="E90" s="247" t="s">
        <v>1717</v>
      </c>
      <c r="F90" s="248" t="s">
        <v>1718</v>
      </c>
      <c r="G90" s="249" t="s">
        <v>1596</v>
      </c>
      <c r="H90" s="250">
        <v>3</v>
      </c>
      <c r="I90" s="251"/>
      <c r="J90" s="252">
        <f>ROUND(I90*H90,2)</f>
        <v>0</v>
      </c>
      <c r="K90" s="248" t="s">
        <v>19</v>
      </c>
      <c r="L90" s="253"/>
      <c r="M90" s="254" t="s">
        <v>19</v>
      </c>
      <c r="N90" s="255" t="s">
        <v>42</v>
      </c>
      <c r="O90" s="8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9" t="s">
        <v>187</v>
      </c>
      <c r="AT90" s="229" t="s">
        <v>199</v>
      </c>
      <c r="AU90" s="229" t="s">
        <v>71</v>
      </c>
      <c r="AY90" s="17" t="s">
        <v>143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7" t="s">
        <v>79</v>
      </c>
      <c r="BK90" s="230">
        <f>ROUND(I90*H90,2)</f>
        <v>0</v>
      </c>
      <c r="BL90" s="17" t="s">
        <v>150</v>
      </c>
      <c r="BM90" s="229" t="s">
        <v>1719</v>
      </c>
    </row>
    <row r="91" spans="1:47" s="2" customFormat="1" ht="12">
      <c r="A91" s="38"/>
      <c r="B91" s="39"/>
      <c r="C91" s="40"/>
      <c r="D91" s="231" t="s">
        <v>152</v>
      </c>
      <c r="E91" s="40"/>
      <c r="F91" s="232" t="s">
        <v>1718</v>
      </c>
      <c r="G91" s="40"/>
      <c r="H91" s="40"/>
      <c r="I91" s="136"/>
      <c r="J91" s="40"/>
      <c r="K91" s="40"/>
      <c r="L91" s="44"/>
      <c r="M91" s="233"/>
      <c r="N91" s="234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152</v>
      </c>
      <c r="AU91" s="17" t="s">
        <v>71</v>
      </c>
    </row>
    <row r="92" spans="1:65" s="2" customFormat="1" ht="16.5" customHeight="1">
      <c r="A92" s="38"/>
      <c r="B92" s="39"/>
      <c r="C92" s="246" t="s">
        <v>183</v>
      </c>
      <c r="D92" s="246" t="s">
        <v>199</v>
      </c>
      <c r="E92" s="247" t="s">
        <v>1720</v>
      </c>
      <c r="F92" s="248" t="s">
        <v>1721</v>
      </c>
      <c r="G92" s="249" t="s">
        <v>1596</v>
      </c>
      <c r="H92" s="250">
        <v>1</v>
      </c>
      <c r="I92" s="251"/>
      <c r="J92" s="252">
        <f>ROUND(I92*H92,2)</f>
        <v>0</v>
      </c>
      <c r="K92" s="248" t="s">
        <v>19</v>
      </c>
      <c r="L92" s="253"/>
      <c r="M92" s="254" t="s">
        <v>19</v>
      </c>
      <c r="N92" s="255" t="s">
        <v>42</v>
      </c>
      <c r="O92" s="8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9" t="s">
        <v>187</v>
      </c>
      <c r="AT92" s="229" t="s">
        <v>199</v>
      </c>
      <c r="AU92" s="229" t="s">
        <v>71</v>
      </c>
      <c r="AY92" s="17" t="s">
        <v>143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7" t="s">
        <v>79</v>
      </c>
      <c r="BK92" s="230">
        <f>ROUND(I92*H92,2)</f>
        <v>0</v>
      </c>
      <c r="BL92" s="17" t="s">
        <v>150</v>
      </c>
      <c r="BM92" s="229" t="s">
        <v>1722</v>
      </c>
    </row>
    <row r="93" spans="1:47" s="2" customFormat="1" ht="12">
      <c r="A93" s="38"/>
      <c r="B93" s="39"/>
      <c r="C93" s="40"/>
      <c r="D93" s="231" t="s">
        <v>152</v>
      </c>
      <c r="E93" s="40"/>
      <c r="F93" s="232" t="s">
        <v>1721</v>
      </c>
      <c r="G93" s="40"/>
      <c r="H93" s="40"/>
      <c r="I93" s="136"/>
      <c r="J93" s="40"/>
      <c r="K93" s="40"/>
      <c r="L93" s="44"/>
      <c r="M93" s="233"/>
      <c r="N93" s="234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152</v>
      </c>
      <c r="AU93" s="17" t="s">
        <v>71</v>
      </c>
    </row>
    <row r="94" spans="1:65" s="2" customFormat="1" ht="16.5" customHeight="1">
      <c r="A94" s="38"/>
      <c r="B94" s="39"/>
      <c r="C94" s="246" t="s">
        <v>187</v>
      </c>
      <c r="D94" s="246" t="s">
        <v>199</v>
      </c>
      <c r="E94" s="247" t="s">
        <v>1723</v>
      </c>
      <c r="F94" s="248" t="s">
        <v>1724</v>
      </c>
      <c r="G94" s="249" t="s">
        <v>1596</v>
      </c>
      <c r="H94" s="250">
        <v>27</v>
      </c>
      <c r="I94" s="251"/>
      <c r="J94" s="252">
        <f>ROUND(I94*H94,2)</f>
        <v>0</v>
      </c>
      <c r="K94" s="248" t="s">
        <v>19</v>
      </c>
      <c r="L94" s="253"/>
      <c r="M94" s="254" t="s">
        <v>19</v>
      </c>
      <c r="N94" s="255" t="s">
        <v>42</v>
      </c>
      <c r="O94" s="84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9" t="s">
        <v>187</v>
      </c>
      <c r="AT94" s="229" t="s">
        <v>199</v>
      </c>
      <c r="AU94" s="229" t="s">
        <v>71</v>
      </c>
      <c r="AY94" s="17" t="s">
        <v>143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17" t="s">
        <v>79</v>
      </c>
      <c r="BK94" s="230">
        <f>ROUND(I94*H94,2)</f>
        <v>0</v>
      </c>
      <c r="BL94" s="17" t="s">
        <v>150</v>
      </c>
      <c r="BM94" s="229" t="s">
        <v>1725</v>
      </c>
    </row>
    <row r="95" spans="1:47" s="2" customFormat="1" ht="12">
      <c r="A95" s="38"/>
      <c r="B95" s="39"/>
      <c r="C95" s="40"/>
      <c r="D95" s="231" t="s">
        <v>152</v>
      </c>
      <c r="E95" s="40"/>
      <c r="F95" s="232" t="s">
        <v>1724</v>
      </c>
      <c r="G95" s="40"/>
      <c r="H95" s="40"/>
      <c r="I95" s="136"/>
      <c r="J95" s="40"/>
      <c r="K95" s="40"/>
      <c r="L95" s="44"/>
      <c r="M95" s="233"/>
      <c r="N95" s="234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152</v>
      </c>
      <c r="AU95" s="17" t="s">
        <v>71</v>
      </c>
    </row>
    <row r="96" spans="1:65" s="2" customFormat="1" ht="16.5" customHeight="1">
      <c r="A96" s="38"/>
      <c r="B96" s="39"/>
      <c r="C96" s="246" t="s">
        <v>194</v>
      </c>
      <c r="D96" s="246" t="s">
        <v>199</v>
      </c>
      <c r="E96" s="247" t="s">
        <v>1726</v>
      </c>
      <c r="F96" s="248" t="s">
        <v>1727</v>
      </c>
      <c r="G96" s="249" t="s">
        <v>1596</v>
      </c>
      <c r="H96" s="250">
        <v>12</v>
      </c>
      <c r="I96" s="251"/>
      <c r="J96" s="252">
        <f>ROUND(I96*H96,2)</f>
        <v>0</v>
      </c>
      <c r="K96" s="248" t="s">
        <v>19</v>
      </c>
      <c r="L96" s="253"/>
      <c r="M96" s="254" t="s">
        <v>19</v>
      </c>
      <c r="N96" s="255" t="s">
        <v>42</v>
      </c>
      <c r="O96" s="8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9" t="s">
        <v>187</v>
      </c>
      <c r="AT96" s="229" t="s">
        <v>199</v>
      </c>
      <c r="AU96" s="229" t="s">
        <v>71</v>
      </c>
      <c r="AY96" s="17" t="s">
        <v>143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7" t="s">
        <v>79</v>
      </c>
      <c r="BK96" s="230">
        <f>ROUND(I96*H96,2)</f>
        <v>0</v>
      </c>
      <c r="BL96" s="17" t="s">
        <v>150</v>
      </c>
      <c r="BM96" s="229" t="s">
        <v>1728</v>
      </c>
    </row>
    <row r="97" spans="1:47" s="2" customFormat="1" ht="12">
      <c r="A97" s="38"/>
      <c r="B97" s="39"/>
      <c r="C97" s="40"/>
      <c r="D97" s="231" t="s">
        <v>152</v>
      </c>
      <c r="E97" s="40"/>
      <c r="F97" s="232" t="s">
        <v>1727</v>
      </c>
      <c r="G97" s="40"/>
      <c r="H97" s="40"/>
      <c r="I97" s="136"/>
      <c r="J97" s="40"/>
      <c r="K97" s="40"/>
      <c r="L97" s="44"/>
      <c r="M97" s="233"/>
      <c r="N97" s="234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152</v>
      </c>
      <c r="AU97" s="17" t="s">
        <v>71</v>
      </c>
    </row>
    <row r="98" spans="1:65" s="2" customFormat="1" ht="16.5" customHeight="1">
      <c r="A98" s="38"/>
      <c r="B98" s="39"/>
      <c r="C98" s="246" t="s">
        <v>198</v>
      </c>
      <c r="D98" s="246" t="s">
        <v>199</v>
      </c>
      <c r="E98" s="247" t="s">
        <v>1729</v>
      </c>
      <c r="F98" s="248" t="s">
        <v>1730</v>
      </c>
      <c r="G98" s="249" t="s">
        <v>1596</v>
      </c>
      <c r="H98" s="250">
        <v>6</v>
      </c>
      <c r="I98" s="251"/>
      <c r="J98" s="252">
        <f>ROUND(I98*H98,2)</f>
        <v>0</v>
      </c>
      <c r="K98" s="248" t="s">
        <v>19</v>
      </c>
      <c r="L98" s="253"/>
      <c r="M98" s="254" t="s">
        <v>19</v>
      </c>
      <c r="N98" s="255" t="s">
        <v>42</v>
      </c>
      <c r="O98" s="8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9" t="s">
        <v>187</v>
      </c>
      <c r="AT98" s="229" t="s">
        <v>199</v>
      </c>
      <c r="AU98" s="229" t="s">
        <v>71</v>
      </c>
      <c r="AY98" s="17" t="s">
        <v>143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7" t="s">
        <v>79</v>
      </c>
      <c r="BK98" s="230">
        <f>ROUND(I98*H98,2)</f>
        <v>0</v>
      </c>
      <c r="BL98" s="17" t="s">
        <v>150</v>
      </c>
      <c r="BM98" s="229" t="s">
        <v>1731</v>
      </c>
    </row>
    <row r="99" spans="1:47" s="2" customFormat="1" ht="12">
      <c r="A99" s="38"/>
      <c r="B99" s="39"/>
      <c r="C99" s="40"/>
      <c r="D99" s="231" t="s">
        <v>152</v>
      </c>
      <c r="E99" s="40"/>
      <c r="F99" s="232" t="s">
        <v>1730</v>
      </c>
      <c r="G99" s="40"/>
      <c r="H99" s="40"/>
      <c r="I99" s="136"/>
      <c r="J99" s="40"/>
      <c r="K99" s="40"/>
      <c r="L99" s="44"/>
      <c r="M99" s="233"/>
      <c r="N99" s="234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152</v>
      </c>
      <c r="AU99" s="17" t="s">
        <v>71</v>
      </c>
    </row>
    <row r="100" spans="1:65" s="2" customFormat="1" ht="16.5" customHeight="1">
      <c r="A100" s="38"/>
      <c r="B100" s="39"/>
      <c r="C100" s="246" t="s">
        <v>204</v>
      </c>
      <c r="D100" s="246" t="s">
        <v>199</v>
      </c>
      <c r="E100" s="247" t="s">
        <v>1732</v>
      </c>
      <c r="F100" s="248" t="s">
        <v>1733</v>
      </c>
      <c r="G100" s="249" t="s">
        <v>1596</v>
      </c>
      <c r="H100" s="250">
        <v>6</v>
      </c>
      <c r="I100" s="251"/>
      <c r="J100" s="252">
        <f>ROUND(I100*H100,2)</f>
        <v>0</v>
      </c>
      <c r="K100" s="248" t="s">
        <v>19</v>
      </c>
      <c r="L100" s="253"/>
      <c r="M100" s="254" t="s">
        <v>19</v>
      </c>
      <c r="N100" s="255" t="s">
        <v>42</v>
      </c>
      <c r="O100" s="8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9" t="s">
        <v>187</v>
      </c>
      <c r="AT100" s="229" t="s">
        <v>199</v>
      </c>
      <c r="AU100" s="229" t="s">
        <v>71</v>
      </c>
      <c r="AY100" s="17" t="s">
        <v>143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7" t="s">
        <v>79</v>
      </c>
      <c r="BK100" s="230">
        <f>ROUND(I100*H100,2)</f>
        <v>0</v>
      </c>
      <c r="BL100" s="17" t="s">
        <v>150</v>
      </c>
      <c r="BM100" s="229" t="s">
        <v>1734</v>
      </c>
    </row>
    <row r="101" spans="1:47" s="2" customFormat="1" ht="12">
      <c r="A101" s="38"/>
      <c r="B101" s="39"/>
      <c r="C101" s="40"/>
      <c r="D101" s="231" t="s">
        <v>152</v>
      </c>
      <c r="E101" s="40"/>
      <c r="F101" s="232" t="s">
        <v>1733</v>
      </c>
      <c r="G101" s="40"/>
      <c r="H101" s="40"/>
      <c r="I101" s="136"/>
      <c r="J101" s="40"/>
      <c r="K101" s="40"/>
      <c r="L101" s="44"/>
      <c r="M101" s="233"/>
      <c r="N101" s="234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152</v>
      </c>
      <c r="AU101" s="17" t="s">
        <v>71</v>
      </c>
    </row>
    <row r="102" spans="1:65" s="2" customFormat="1" ht="16.5" customHeight="1">
      <c r="A102" s="38"/>
      <c r="B102" s="39"/>
      <c r="C102" s="246" t="s">
        <v>211</v>
      </c>
      <c r="D102" s="246" t="s">
        <v>199</v>
      </c>
      <c r="E102" s="247" t="s">
        <v>1735</v>
      </c>
      <c r="F102" s="248" t="s">
        <v>1736</v>
      </c>
      <c r="G102" s="249" t="s">
        <v>1596</v>
      </c>
      <c r="H102" s="250">
        <v>3</v>
      </c>
      <c r="I102" s="251"/>
      <c r="J102" s="252">
        <f>ROUND(I102*H102,2)</f>
        <v>0</v>
      </c>
      <c r="K102" s="248" t="s">
        <v>19</v>
      </c>
      <c r="L102" s="253"/>
      <c r="M102" s="254" t="s">
        <v>19</v>
      </c>
      <c r="N102" s="255" t="s">
        <v>42</v>
      </c>
      <c r="O102" s="84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9" t="s">
        <v>187</v>
      </c>
      <c r="AT102" s="229" t="s">
        <v>199</v>
      </c>
      <c r="AU102" s="229" t="s">
        <v>71</v>
      </c>
      <c r="AY102" s="17" t="s">
        <v>143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7" t="s">
        <v>79</v>
      </c>
      <c r="BK102" s="230">
        <f>ROUND(I102*H102,2)</f>
        <v>0</v>
      </c>
      <c r="BL102" s="17" t="s">
        <v>150</v>
      </c>
      <c r="BM102" s="229" t="s">
        <v>1737</v>
      </c>
    </row>
    <row r="103" spans="1:47" s="2" customFormat="1" ht="12">
      <c r="A103" s="38"/>
      <c r="B103" s="39"/>
      <c r="C103" s="40"/>
      <c r="D103" s="231" t="s">
        <v>152</v>
      </c>
      <c r="E103" s="40"/>
      <c r="F103" s="232" t="s">
        <v>1736</v>
      </c>
      <c r="G103" s="40"/>
      <c r="H103" s="40"/>
      <c r="I103" s="136"/>
      <c r="J103" s="40"/>
      <c r="K103" s="40"/>
      <c r="L103" s="44"/>
      <c r="M103" s="233"/>
      <c r="N103" s="23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152</v>
      </c>
      <c r="AU103" s="17" t="s">
        <v>71</v>
      </c>
    </row>
    <row r="104" spans="1:65" s="2" customFormat="1" ht="16.5" customHeight="1">
      <c r="A104" s="38"/>
      <c r="B104" s="39"/>
      <c r="C104" s="246" t="s">
        <v>219</v>
      </c>
      <c r="D104" s="246" t="s">
        <v>199</v>
      </c>
      <c r="E104" s="247" t="s">
        <v>1738</v>
      </c>
      <c r="F104" s="248" t="s">
        <v>1739</v>
      </c>
      <c r="G104" s="249" t="s">
        <v>1596</v>
      </c>
      <c r="H104" s="250">
        <v>5</v>
      </c>
      <c r="I104" s="251"/>
      <c r="J104" s="252">
        <f>ROUND(I104*H104,2)</f>
        <v>0</v>
      </c>
      <c r="K104" s="248" t="s">
        <v>19</v>
      </c>
      <c r="L104" s="253"/>
      <c r="M104" s="254" t="s">
        <v>19</v>
      </c>
      <c r="N104" s="255" t="s">
        <v>42</v>
      </c>
      <c r="O104" s="8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9" t="s">
        <v>187</v>
      </c>
      <c r="AT104" s="229" t="s">
        <v>199</v>
      </c>
      <c r="AU104" s="229" t="s">
        <v>71</v>
      </c>
      <c r="AY104" s="17" t="s">
        <v>143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7" t="s">
        <v>79</v>
      </c>
      <c r="BK104" s="230">
        <f>ROUND(I104*H104,2)</f>
        <v>0</v>
      </c>
      <c r="BL104" s="17" t="s">
        <v>150</v>
      </c>
      <c r="BM104" s="229" t="s">
        <v>1740</v>
      </c>
    </row>
    <row r="105" spans="1:47" s="2" customFormat="1" ht="12">
      <c r="A105" s="38"/>
      <c r="B105" s="39"/>
      <c r="C105" s="40"/>
      <c r="D105" s="231" t="s">
        <v>152</v>
      </c>
      <c r="E105" s="40"/>
      <c r="F105" s="232" t="s">
        <v>1739</v>
      </c>
      <c r="G105" s="40"/>
      <c r="H105" s="40"/>
      <c r="I105" s="136"/>
      <c r="J105" s="40"/>
      <c r="K105" s="40"/>
      <c r="L105" s="44"/>
      <c r="M105" s="233"/>
      <c r="N105" s="234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152</v>
      </c>
      <c r="AU105" s="17" t="s">
        <v>71</v>
      </c>
    </row>
    <row r="106" spans="1:65" s="2" customFormat="1" ht="16.5" customHeight="1">
      <c r="A106" s="38"/>
      <c r="B106" s="39"/>
      <c r="C106" s="246" t="s">
        <v>229</v>
      </c>
      <c r="D106" s="246" t="s">
        <v>199</v>
      </c>
      <c r="E106" s="247" t="s">
        <v>1741</v>
      </c>
      <c r="F106" s="248" t="s">
        <v>1742</v>
      </c>
      <c r="G106" s="249" t="s">
        <v>1596</v>
      </c>
      <c r="H106" s="250">
        <v>7</v>
      </c>
      <c r="I106" s="251"/>
      <c r="J106" s="252">
        <f>ROUND(I106*H106,2)</f>
        <v>0</v>
      </c>
      <c r="K106" s="248" t="s">
        <v>19</v>
      </c>
      <c r="L106" s="253"/>
      <c r="M106" s="254" t="s">
        <v>19</v>
      </c>
      <c r="N106" s="255" t="s">
        <v>42</v>
      </c>
      <c r="O106" s="84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9" t="s">
        <v>187</v>
      </c>
      <c r="AT106" s="229" t="s">
        <v>199</v>
      </c>
      <c r="AU106" s="229" t="s">
        <v>71</v>
      </c>
      <c r="AY106" s="17" t="s">
        <v>143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7" t="s">
        <v>79</v>
      </c>
      <c r="BK106" s="230">
        <f>ROUND(I106*H106,2)</f>
        <v>0</v>
      </c>
      <c r="BL106" s="17" t="s">
        <v>150</v>
      </c>
      <c r="BM106" s="229" t="s">
        <v>1743</v>
      </c>
    </row>
    <row r="107" spans="1:47" s="2" customFormat="1" ht="12">
      <c r="A107" s="38"/>
      <c r="B107" s="39"/>
      <c r="C107" s="40"/>
      <c r="D107" s="231" t="s">
        <v>152</v>
      </c>
      <c r="E107" s="40"/>
      <c r="F107" s="232" t="s">
        <v>1742</v>
      </c>
      <c r="G107" s="40"/>
      <c r="H107" s="40"/>
      <c r="I107" s="136"/>
      <c r="J107" s="40"/>
      <c r="K107" s="40"/>
      <c r="L107" s="44"/>
      <c r="M107" s="233"/>
      <c r="N107" s="234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152</v>
      </c>
      <c r="AU107" s="17" t="s">
        <v>71</v>
      </c>
    </row>
    <row r="108" spans="1:65" s="2" customFormat="1" ht="16.5" customHeight="1">
      <c r="A108" s="38"/>
      <c r="B108" s="39"/>
      <c r="C108" s="246" t="s">
        <v>8</v>
      </c>
      <c r="D108" s="246" t="s">
        <v>199</v>
      </c>
      <c r="E108" s="247" t="s">
        <v>1744</v>
      </c>
      <c r="F108" s="248" t="s">
        <v>1745</v>
      </c>
      <c r="G108" s="249" t="s">
        <v>1596</v>
      </c>
      <c r="H108" s="250">
        <v>300</v>
      </c>
      <c r="I108" s="251"/>
      <c r="J108" s="252">
        <f>ROUND(I108*H108,2)</f>
        <v>0</v>
      </c>
      <c r="K108" s="248" t="s">
        <v>19</v>
      </c>
      <c r="L108" s="253"/>
      <c r="M108" s="254" t="s">
        <v>19</v>
      </c>
      <c r="N108" s="255" t="s">
        <v>42</v>
      </c>
      <c r="O108" s="84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9" t="s">
        <v>187</v>
      </c>
      <c r="AT108" s="229" t="s">
        <v>199</v>
      </c>
      <c r="AU108" s="229" t="s">
        <v>71</v>
      </c>
      <c r="AY108" s="17" t="s">
        <v>143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7" t="s">
        <v>79</v>
      </c>
      <c r="BK108" s="230">
        <f>ROUND(I108*H108,2)</f>
        <v>0</v>
      </c>
      <c r="BL108" s="17" t="s">
        <v>150</v>
      </c>
      <c r="BM108" s="229" t="s">
        <v>1746</v>
      </c>
    </row>
    <row r="109" spans="1:47" s="2" customFormat="1" ht="12">
      <c r="A109" s="38"/>
      <c r="B109" s="39"/>
      <c r="C109" s="40"/>
      <c r="D109" s="231" t="s">
        <v>152</v>
      </c>
      <c r="E109" s="40"/>
      <c r="F109" s="232" t="s">
        <v>1745</v>
      </c>
      <c r="G109" s="40"/>
      <c r="H109" s="40"/>
      <c r="I109" s="136"/>
      <c r="J109" s="40"/>
      <c r="K109" s="40"/>
      <c r="L109" s="44"/>
      <c r="M109" s="233"/>
      <c r="N109" s="234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152</v>
      </c>
      <c r="AU109" s="17" t="s">
        <v>71</v>
      </c>
    </row>
    <row r="110" spans="1:65" s="2" customFormat="1" ht="16.5" customHeight="1">
      <c r="A110" s="38"/>
      <c r="B110" s="39"/>
      <c r="C110" s="246" t="s">
        <v>239</v>
      </c>
      <c r="D110" s="246" t="s">
        <v>199</v>
      </c>
      <c r="E110" s="247" t="s">
        <v>1747</v>
      </c>
      <c r="F110" s="248" t="s">
        <v>1748</v>
      </c>
      <c r="G110" s="249" t="s">
        <v>1749</v>
      </c>
      <c r="H110" s="250">
        <v>6</v>
      </c>
      <c r="I110" s="251"/>
      <c r="J110" s="252">
        <f>ROUND(I110*H110,2)</f>
        <v>0</v>
      </c>
      <c r="K110" s="248" t="s">
        <v>19</v>
      </c>
      <c r="L110" s="253"/>
      <c r="M110" s="254" t="s">
        <v>19</v>
      </c>
      <c r="N110" s="255" t="s">
        <v>42</v>
      </c>
      <c r="O110" s="84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9" t="s">
        <v>187</v>
      </c>
      <c r="AT110" s="229" t="s">
        <v>199</v>
      </c>
      <c r="AU110" s="229" t="s">
        <v>71</v>
      </c>
      <c r="AY110" s="17" t="s">
        <v>143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7" t="s">
        <v>79</v>
      </c>
      <c r="BK110" s="230">
        <f>ROUND(I110*H110,2)</f>
        <v>0</v>
      </c>
      <c r="BL110" s="17" t="s">
        <v>150</v>
      </c>
      <c r="BM110" s="229" t="s">
        <v>1750</v>
      </c>
    </row>
    <row r="111" spans="1:47" s="2" customFormat="1" ht="12">
      <c r="A111" s="38"/>
      <c r="B111" s="39"/>
      <c r="C111" s="40"/>
      <c r="D111" s="231" t="s">
        <v>152</v>
      </c>
      <c r="E111" s="40"/>
      <c r="F111" s="232" t="s">
        <v>1748</v>
      </c>
      <c r="G111" s="40"/>
      <c r="H111" s="40"/>
      <c r="I111" s="136"/>
      <c r="J111" s="40"/>
      <c r="K111" s="40"/>
      <c r="L111" s="44"/>
      <c r="M111" s="233"/>
      <c r="N111" s="234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152</v>
      </c>
      <c r="AU111" s="17" t="s">
        <v>71</v>
      </c>
    </row>
    <row r="112" spans="1:65" s="2" customFormat="1" ht="16.5" customHeight="1">
      <c r="A112" s="38"/>
      <c r="B112" s="39"/>
      <c r="C112" s="246" t="s">
        <v>244</v>
      </c>
      <c r="D112" s="246" t="s">
        <v>199</v>
      </c>
      <c r="E112" s="247" t="s">
        <v>1751</v>
      </c>
      <c r="F112" s="248" t="s">
        <v>1752</v>
      </c>
      <c r="G112" s="249" t="s">
        <v>1596</v>
      </c>
      <c r="H112" s="250">
        <v>33</v>
      </c>
      <c r="I112" s="251"/>
      <c r="J112" s="252">
        <f>ROUND(I112*H112,2)</f>
        <v>0</v>
      </c>
      <c r="K112" s="248" t="s">
        <v>19</v>
      </c>
      <c r="L112" s="253"/>
      <c r="M112" s="254" t="s">
        <v>19</v>
      </c>
      <c r="N112" s="255" t="s">
        <v>42</v>
      </c>
      <c r="O112" s="84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9" t="s">
        <v>187</v>
      </c>
      <c r="AT112" s="229" t="s">
        <v>199</v>
      </c>
      <c r="AU112" s="229" t="s">
        <v>71</v>
      </c>
      <c r="AY112" s="17" t="s">
        <v>143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17" t="s">
        <v>79</v>
      </c>
      <c r="BK112" s="230">
        <f>ROUND(I112*H112,2)</f>
        <v>0</v>
      </c>
      <c r="BL112" s="17" t="s">
        <v>150</v>
      </c>
      <c r="BM112" s="229" t="s">
        <v>1753</v>
      </c>
    </row>
    <row r="113" spans="1:47" s="2" customFormat="1" ht="12">
      <c r="A113" s="38"/>
      <c r="B113" s="39"/>
      <c r="C113" s="40"/>
      <c r="D113" s="231" t="s">
        <v>152</v>
      </c>
      <c r="E113" s="40"/>
      <c r="F113" s="232" t="s">
        <v>1752</v>
      </c>
      <c r="G113" s="40"/>
      <c r="H113" s="40"/>
      <c r="I113" s="136"/>
      <c r="J113" s="40"/>
      <c r="K113" s="40"/>
      <c r="L113" s="44"/>
      <c r="M113" s="233"/>
      <c r="N113" s="23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152</v>
      </c>
      <c r="AU113" s="17" t="s">
        <v>71</v>
      </c>
    </row>
    <row r="114" spans="1:65" s="2" customFormat="1" ht="16.5" customHeight="1">
      <c r="A114" s="38"/>
      <c r="B114" s="39"/>
      <c r="C114" s="246" t="s">
        <v>250</v>
      </c>
      <c r="D114" s="246" t="s">
        <v>199</v>
      </c>
      <c r="E114" s="247" t="s">
        <v>1754</v>
      </c>
      <c r="F114" s="248" t="s">
        <v>1755</v>
      </c>
      <c r="G114" s="249" t="s">
        <v>1749</v>
      </c>
      <c r="H114" s="250">
        <v>6</v>
      </c>
      <c r="I114" s="251"/>
      <c r="J114" s="252">
        <f>ROUND(I114*H114,2)</f>
        <v>0</v>
      </c>
      <c r="K114" s="248" t="s">
        <v>19</v>
      </c>
      <c r="L114" s="253"/>
      <c r="M114" s="254" t="s">
        <v>19</v>
      </c>
      <c r="N114" s="255" t="s">
        <v>42</v>
      </c>
      <c r="O114" s="84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9" t="s">
        <v>187</v>
      </c>
      <c r="AT114" s="229" t="s">
        <v>199</v>
      </c>
      <c r="AU114" s="229" t="s">
        <v>71</v>
      </c>
      <c r="AY114" s="17" t="s">
        <v>143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17" t="s">
        <v>79</v>
      </c>
      <c r="BK114" s="230">
        <f>ROUND(I114*H114,2)</f>
        <v>0</v>
      </c>
      <c r="BL114" s="17" t="s">
        <v>150</v>
      </c>
      <c r="BM114" s="229" t="s">
        <v>1756</v>
      </c>
    </row>
    <row r="115" spans="1:47" s="2" customFormat="1" ht="12">
      <c r="A115" s="38"/>
      <c r="B115" s="39"/>
      <c r="C115" s="40"/>
      <c r="D115" s="231" t="s">
        <v>152</v>
      </c>
      <c r="E115" s="40"/>
      <c r="F115" s="232" t="s">
        <v>1755</v>
      </c>
      <c r="G115" s="40"/>
      <c r="H115" s="40"/>
      <c r="I115" s="136"/>
      <c r="J115" s="40"/>
      <c r="K115" s="40"/>
      <c r="L115" s="44"/>
      <c r="M115" s="233"/>
      <c r="N115" s="234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152</v>
      </c>
      <c r="AU115" s="17" t="s">
        <v>71</v>
      </c>
    </row>
    <row r="116" spans="1:65" s="2" customFormat="1" ht="16.5" customHeight="1">
      <c r="A116" s="38"/>
      <c r="B116" s="39"/>
      <c r="C116" s="246" t="s">
        <v>261</v>
      </c>
      <c r="D116" s="246" t="s">
        <v>199</v>
      </c>
      <c r="E116" s="247" t="s">
        <v>1757</v>
      </c>
      <c r="F116" s="248" t="s">
        <v>1758</v>
      </c>
      <c r="G116" s="249" t="s">
        <v>1596</v>
      </c>
      <c r="H116" s="250">
        <v>90</v>
      </c>
      <c r="I116" s="251"/>
      <c r="J116" s="252">
        <f>ROUND(I116*H116,2)</f>
        <v>0</v>
      </c>
      <c r="K116" s="248" t="s">
        <v>19</v>
      </c>
      <c r="L116" s="253"/>
      <c r="M116" s="254" t="s">
        <v>19</v>
      </c>
      <c r="N116" s="255" t="s">
        <v>42</v>
      </c>
      <c r="O116" s="84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9" t="s">
        <v>187</v>
      </c>
      <c r="AT116" s="229" t="s">
        <v>199</v>
      </c>
      <c r="AU116" s="229" t="s">
        <v>71</v>
      </c>
      <c r="AY116" s="17" t="s">
        <v>143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17" t="s">
        <v>79</v>
      </c>
      <c r="BK116" s="230">
        <f>ROUND(I116*H116,2)</f>
        <v>0</v>
      </c>
      <c r="BL116" s="17" t="s">
        <v>150</v>
      </c>
      <c r="BM116" s="229" t="s">
        <v>1759</v>
      </c>
    </row>
    <row r="117" spans="1:47" s="2" customFormat="1" ht="12">
      <c r="A117" s="38"/>
      <c r="B117" s="39"/>
      <c r="C117" s="40"/>
      <c r="D117" s="231" t="s">
        <v>152</v>
      </c>
      <c r="E117" s="40"/>
      <c r="F117" s="232" t="s">
        <v>1758</v>
      </c>
      <c r="G117" s="40"/>
      <c r="H117" s="40"/>
      <c r="I117" s="136"/>
      <c r="J117" s="40"/>
      <c r="K117" s="40"/>
      <c r="L117" s="44"/>
      <c r="M117" s="233"/>
      <c r="N117" s="234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152</v>
      </c>
      <c r="AU117" s="17" t="s">
        <v>71</v>
      </c>
    </row>
    <row r="118" spans="1:65" s="2" customFormat="1" ht="16.5" customHeight="1">
      <c r="A118" s="38"/>
      <c r="B118" s="39"/>
      <c r="C118" s="246" t="s">
        <v>266</v>
      </c>
      <c r="D118" s="246" t="s">
        <v>199</v>
      </c>
      <c r="E118" s="247" t="s">
        <v>1760</v>
      </c>
      <c r="F118" s="248" t="s">
        <v>1761</v>
      </c>
      <c r="G118" s="249" t="s">
        <v>1596</v>
      </c>
      <c r="H118" s="250">
        <v>1</v>
      </c>
      <c r="I118" s="251"/>
      <c r="J118" s="252">
        <f>ROUND(I118*H118,2)</f>
        <v>0</v>
      </c>
      <c r="K118" s="248" t="s">
        <v>19</v>
      </c>
      <c r="L118" s="253"/>
      <c r="M118" s="254" t="s">
        <v>19</v>
      </c>
      <c r="N118" s="255" t="s">
        <v>42</v>
      </c>
      <c r="O118" s="84"/>
      <c r="P118" s="227">
        <f>O118*H118</f>
        <v>0</v>
      </c>
      <c r="Q118" s="227">
        <v>0</v>
      </c>
      <c r="R118" s="227">
        <f>Q118*H118</f>
        <v>0</v>
      </c>
      <c r="S118" s="227">
        <v>0</v>
      </c>
      <c r="T118" s="228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9" t="s">
        <v>187</v>
      </c>
      <c r="AT118" s="229" t="s">
        <v>199</v>
      </c>
      <c r="AU118" s="229" t="s">
        <v>71</v>
      </c>
      <c r="AY118" s="17" t="s">
        <v>143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17" t="s">
        <v>79</v>
      </c>
      <c r="BK118" s="230">
        <f>ROUND(I118*H118,2)</f>
        <v>0</v>
      </c>
      <c r="BL118" s="17" t="s">
        <v>150</v>
      </c>
      <c r="BM118" s="229" t="s">
        <v>1762</v>
      </c>
    </row>
    <row r="119" spans="1:47" s="2" customFormat="1" ht="12">
      <c r="A119" s="38"/>
      <c r="B119" s="39"/>
      <c r="C119" s="40"/>
      <c r="D119" s="231" t="s">
        <v>152</v>
      </c>
      <c r="E119" s="40"/>
      <c r="F119" s="232" t="s">
        <v>1761</v>
      </c>
      <c r="G119" s="40"/>
      <c r="H119" s="40"/>
      <c r="I119" s="136"/>
      <c r="J119" s="40"/>
      <c r="K119" s="40"/>
      <c r="L119" s="44"/>
      <c r="M119" s="233"/>
      <c r="N119" s="234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152</v>
      </c>
      <c r="AU119" s="17" t="s">
        <v>71</v>
      </c>
    </row>
    <row r="120" spans="1:65" s="2" customFormat="1" ht="16.5" customHeight="1">
      <c r="A120" s="38"/>
      <c r="B120" s="39"/>
      <c r="C120" s="246" t="s">
        <v>7</v>
      </c>
      <c r="D120" s="246" t="s">
        <v>199</v>
      </c>
      <c r="E120" s="247" t="s">
        <v>1763</v>
      </c>
      <c r="F120" s="248" t="s">
        <v>1764</v>
      </c>
      <c r="G120" s="249" t="s">
        <v>1596</v>
      </c>
      <c r="H120" s="250">
        <v>3</v>
      </c>
      <c r="I120" s="251"/>
      <c r="J120" s="252">
        <f>ROUND(I120*H120,2)</f>
        <v>0</v>
      </c>
      <c r="K120" s="248" t="s">
        <v>19</v>
      </c>
      <c r="L120" s="253"/>
      <c r="M120" s="254" t="s">
        <v>19</v>
      </c>
      <c r="N120" s="255" t="s">
        <v>42</v>
      </c>
      <c r="O120" s="84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9" t="s">
        <v>187</v>
      </c>
      <c r="AT120" s="229" t="s">
        <v>199</v>
      </c>
      <c r="AU120" s="229" t="s">
        <v>71</v>
      </c>
      <c r="AY120" s="17" t="s">
        <v>143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7" t="s">
        <v>79</v>
      </c>
      <c r="BK120" s="230">
        <f>ROUND(I120*H120,2)</f>
        <v>0</v>
      </c>
      <c r="BL120" s="17" t="s">
        <v>150</v>
      </c>
      <c r="BM120" s="229" t="s">
        <v>1765</v>
      </c>
    </row>
    <row r="121" spans="1:47" s="2" customFormat="1" ht="12">
      <c r="A121" s="38"/>
      <c r="B121" s="39"/>
      <c r="C121" s="40"/>
      <c r="D121" s="231" t="s">
        <v>152</v>
      </c>
      <c r="E121" s="40"/>
      <c r="F121" s="232" t="s">
        <v>1764</v>
      </c>
      <c r="G121" s="40"/>
      <c r="H121" s="40"/>
      <c r="I121" s="136"/>
      <c r="J121" s="40"/>
      <c r="K121" s="40"/>
      <c r="L121" s="44"/>
      <c r="M121" s="233"/>
      <c r="N121" s="234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152</v>
      </c>
      <c r="AU121" s="17" t="s">
        <v>71</v>
      </c>
    </row>
    <row r="122" spans="1:65" s="2" customFormat="1" ht="16.5" customHeight="1">
      <c r="A122" s="38"/>
      <c r="B122" s="39"/>
      <c r="C122" s="246" t="s">
        <v>276</v>
      </c>
      <c r="D122" s="246" t="s">
        <v>199</v>
      </c>
      <c r="E122" s="247" t="s">
        <v>1766</v>
      </c>
      <c r="F122" s="248" t="s">
        <v>1767</v>
      </c>
      <c r="G122" s="249" t="s">
        <v>1596</v>
      </c>
      <c r="H122" s="250">
        <v>14</v>
      </c>
      <c r="I122" s="251"/>
      <c r="J122" s="252">
        <f>ROUND(I122*H122,2)</f>
        <v>0</v>
      </c>
      <c r="K122" s="248" t="s">
        <v>19</v>
      </c>
      <c r="L122" s="253"/>
      <c r="M122" s="254" t="s">
        <v>19</v>
      </c>
      <c r="N122" s="255" t="s">
        <v>42</v>
      </c>
      <c r="O122" s="84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187</v>
      </c>
      <c r="AT122" s="229" t="s">
        <v>199</v>
      </c>
      <c r="AU122" s="229" t="s">
        <v>71</v>
      </c>
      <c r="AY122" s="17" t="s">
        <v>143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79</v>
      </c>
      <c r="BK122" s="230">
        <f>ROUND(I122*H122,2)</f>
        <v>0</v>
      </c>
      <c r="BL122" s="17" t="s">
        <v>150</v>
      </c>
      <c r="BM122" s="229" t="s">
        <v>1768</v>
      </c>
    </row>
    <row r="123" spans="1:47" s="2" customFormat="1" ht="12">
      <c r="A123" s="38"/>
      <c r="B123" s="39"/>
      <c r="C123" s="40"/>
      <c r="D123" s="231" t="s">
        <v>152</v>
      </c>
      <c r="E123" s="40"/>
      <c r="F123" s="232" t="s">
        <v>1767</v>
      </c>
      <c r="G123" s="40"/>
      <c r="H123" s="40"/>
      <c r="I123" s="136"/>
      <c r="J123" s="40"/>
      <c r="K123" s="40"/>
      <c r="L123" s="44"/>
      <c r="M123" s="233"/>
      <c r="N123" s="234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152</v>
      </c>
      <c r="AU123" s="17" t="s">
        <v>71</v>
      </c>
    </row>
    <row r="124" spans="1:65" s="2" customFormat="1" ht="16.5" customHeight="1">
      <c r="A124" s="38"/>
      <c r="B124" s="39"/>
      <c r="C124" s="246" t="s">
        <v>281</v>
      </c>
      <c r="D124" s="246" t="s">
        <v>199</v>
      </c>
      <c r="E124" s="247" t="s">
        <v>1769</v>
      </c>
      <c r="F124" s="248" t="s">
        <v>1770</v>
      </c>
      <c r="G124" s="249" t="s">
        <v>1596</v>
      </c>
      <c r="H124" s="250">
        <v>27</v>
      </c>
      <c r="I124" s="251"/>
      <c r="J124" s="252">
        <f>ROUND(I124*H124,2)</f>
        <v>0</v>
      </c>
      <c r="K124" s="248" t="s">
        <v>19</v>
      </c>
      <c r="L124" s="253"/>
      <c r="M124" s="254" t="s">
        <v>19</v>
      </c>
      <c r="N124" s="255" t="s">
        <v>42</v>
      </c>
      <c r="O124" s="84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187</v>
      </c>
      <c r="AT124" s="229" t="s">
        <v>199</v>
      </c>
      <c r="AU124" s="229" t="s">
        <v>71</v>
      </c>
      <c r="AY124" s="17" t="s">
        <v>143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79</v>
      </c>
      <c r="BK124" s="230">
        <f>ROUND(I124*H124,2)</f>
        <v>0</v>
      </c>
      <c r="BL124" s="17" t="s">
        <v>150</v>
      </c>
      <c r="BM124" s="229" t="s">
        <v>1771</v>
      </c>
    </row>
    <row r="125" spans="1:47" s="2" customFormat="1" ht="12">
      <c r="A125" s="38"/>
      <c r="B125" s="39"/>
      <c r="C125" s="40"/>
      <c r="D125" s="231" t="s">
        <v>152</v>
      </c>
      <c r="E125" s="40"/>
      <c r="F125" s="232" t="s">
        <v>1770</v>
      </c>
      <c r="G125" s="40"/>
      <c r="H125" s="40"/>
      <c r="I125" s="136"/>
      <c r="J125" s="40"/>
      <c r="K125" s="40"/>
      <c r="L125" s="44"/>
      <c r="M125" s="233"/>
      <c r="N125" s="234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152</v>
      </c>
      <c r="AU125" s="17" t="s">
        <v>71</v>
      </c>
    </row>
    <row r="126" spans="1:65" s="2" customFormat="1" ht="16.5" customHeight="1">
      <c r="A126" s="38"/>
      <c r="B126" s="39"/>
      <c r="C126" s="246" t="s">
        <v>285</v>
      </c>
      <c r="D126" s="246" t="s">
        <v>199</v>
      </c>
      <c r="E126" s="247" t="s">
        <v>1772</v>
      </c>
      <c r="F126" s="248" t="s">
        <v>1773</v>
      </c>
      <c r="G126" s="249" t="s">
        <v>1596</v>
      </c>
      <c r="H126" s="250">
        <v>113</v>
      </c>
      <c r="I126" s="251"/>
      <c r="J126" s="252">
        <f>ROUND(I126*H126,2)</f>
        <v>0</v>
      </c>
      <c r="K126" s="248" t="s">
        <v>19</v>
      </c>
      <c r="L126" s="253"/>
      <c r="M126" s="254" t="s">
        <v>19</v>
      </c>
      <c r="N126" s="255" t="s">
        <v>42</v>
      </c>
      <c r="O126" s="84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187</v>
      </c>
      <c r="AT126" s="229" t="s">
        <v>199</v>
      </c>
      <c r="AU126" s="229" t="s">
        <v>71</v>
      </c>
      <c r="AY126" s="17" t="s">
        <v>143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79</v>
      </c>
      <c r="BK126" s="230">
        <f>ROUND(I126*H126,2)</f>
        <v>0</v>
      </c>
      <c r="BL126" s="17" t="s">
        <v>150</v>
      </c>
      <c r="BM126" s="229" t="s">
        <v>1774</v>
      </c>
    </row>
    <row r="127" spans="1:47" s="2" customFormat="1" ht="12">
      <c r="A127" s="38"/>
      <c r="B127" s="39"/>
      <c r="C127" s="40"/>
      <c r="D127" s="231" t="s">
        <v>152</v>
      </c>
      <c r="E127" s="40"/>
      <c r="F127" s="232" t="s">
        <v>1773</v>
      </c>
      <c r="G127" s="40"/>
      <c r="H127" s="40"/>
      <c r="I127" s="136"/>
      <c r="J127" s="40"/>
      <c r="K127" s="40"/>
      <c r="L127" s="44"/>
      <c r="M127" s="233"/>
      <c r="N127" s="234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152</v>
      </c>
      <c r="AU127" s="17" t="s">
        <v>71</v>
      </c>
    </row>
    <row r="128" spans="1:65" s="2" customFormat="1" ht="16.5" customHeight="1">
      <c r="A128" s="38"/>
      <c r="B128" s="39"/>
      <c r="C128" s="246" t="s">
        <v>289</v>
      </c>
      <c r="D128" s="246" t="s">
        <v>199</v>
      </c>
      <c r="E128" s="247" t="s">
        <v>1775</v>
      </c>
      <c r="F128" s="248" t="s">
        <v>1776</v>
      </c>
      <c r="G128" s="249" t="s">
        <v>1596</v>
      </c>
      <c r="H128" s="250">
        <v>2</v>
      </c>
      <c r="I128" s="251"/>
      <c r="J128" s="252">
        <f>ROUND(I128*H128,2)</f>
        <v>0</v>
      </c>
      <c r="K128" s="248" t="s">
        <v>19</v>
      </c>
      <c r="L128" s="253"/>
      <c r="M128" s="254" t="s">
        <v>19</v>
      </c>
      <c r="N128" s="255" t="s">
        <v>42</v>
      </c>
      <c r="O128" s="84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187</v>
      </c>
      <c r="AT128" s="229" t="s">
        <v>199</v>
      </c>
      <c r="AU128" s="229" t="s">
        <v>71</v>
      </c>
      <c r="AY128" s="17" t="s">
        <v>143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79</v>
      </c>
      <c r="BK128" s="230">
        <f>ROUND(I128*H128,2)</f>
        <v>0</v>
      </c>
      <c r="BL128" s="17" t="s">
        <v>150</v>
      </c>
      <c r="BM128" s="229" t="s">
        <v>1777</v>
      </c>
    </row>
    <row r="129" spans="1:47" s="2" customFormat="1" ht="12">
      <c r="A129" s="38"/>
      <c r="B129" s="39"/>
      <c r="C129" s="40"/>
      <c r="D129" s="231" t="s">
        <v>152</v>
      </c>
      <c r="E129" s="40"/>
      <c r="F129" s="232" t="s">
        <v>1776</v>
      </c>
      <c r="G129" s="40"/>
      <c r="H129" s="40"/>
      <c r="I129" s="136"/>
      <c r="J129" s="40"/>
      <c r="K129" s="40"/>
      <c r="L129" s="44"/>
      <c r="M129" s="233"/>
      <c r="N129" s="234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152</v>
      </c>
      <c r="AU129" s="17" t="s">
        <v>71</v>
      </c>
    </row>
    <row r="130" spans="1:65" s="2" customFormat="1" ht="16.5" customHeight="1">
      <c r="A130" s="38"/>
      <c r="B130" s="39"/>
      <c r="C130" s="246" t="s">
        <v>300</v>
      </c>
      <c r="D130" s="246" t="s">
        <v>199</v>
      </c>
      <c r="E130" s="247" t="s">
        <v>1778</v>
      </c>
      <c r="F130" s="248" t="s">
        <v>1779</v>
      </c>
      <c r="G130" s="249" t="s">
        <v>1596</v>
      </c>
      <c r="H130" s="250">
        <v>1</v>
      </c>
      <c r="I130" s="251"/>
      <c r="J130" s="252">
        <f>ROUND(I130*H130,2)</f>
        <v>0</v>
      </c>
      <c r="K130" s="248" t="s">
        <v>19</v>
      </c>
      <c r="L130" s="253"/>
      <c r="M130" s="254" t="s">
        <v>19</v>
      </c>
      <c r="N130" s="255" t="s">
        <v>42</v>
      </c>
      <c r="O130" s="84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187</v>
      </c>
      <c r="AT130" s="229" t="s">
        <v>199</v>
      </c>
      <c r="AU130" s="229" t="s">
        <v>71</v>
      </c>
      <c r="AY130" s="17" t="s">
        <v>143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79</v>
      </c>
      <c r="BK130" s="230">
        <f>ROUND(I130*H130,2)</f>
        <v>0</v>
      </c>
      <c r="BL130" s="17" t="s">
        <v>150</v>
      </c>
      <c r="BM130" s="229" t="s">
        <v>1780</v>
      </c>
    </row>
    <row r="131" spans="1:47" s="2" customFormat="1" ht="12">
      <c r="A131" s="38"/>
      <c r="B131" s="39"/>
      <c r="C131" s="40"/>
      <c r="D131" s="231" t="s">
        <v>152</v>
      </c>
      <c r="E131" s="40"/>
      <c r="F131" s="232" t="s">
        <v>1779</v>
      </c>
      <c r="G131" s="40"/>
      <c r="H131" s="40"/>
      <c r="I131" s="136"/>
      <c r="J131" s="40"/>
      <c r="K131" s="40"/>
      <c r="L131" s="44"/>
      <c r="M131" s="233"/>
      <c r="N131" s="234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152</v>
      </c>
      <c r="AU131" s="17" t="s">
        <v>71</v>
      </c>
    </row>
    <row r="132" spans="1:65" s="2" customFormat="1" ht="16.5" customHeight="1">
      <c r="A132" s="38"/>
      <c r="B132" s="39"/>
      <c r="C132" s="246" t="s">
        <v>307</v>
      </c>
      <c r="D132" s="246" t="s">
        <v>199</v>
      </c>
      <c r="E132" s="247" t="s">
        <v>1781</v>
      </c>
      <c r="F132" s="248" t="s">
        <v>1782</v>
      </c>
      <c r="G132" s="249" t="s">
        <v>1596</v>
      </c>
      <c r="H132" s="250">
        <v>7</v>
      </c>
      <c r="I132" s="251"/>
      <c r="J132" s="252">
        <f>ROUND(I132*H132,2)</f>
        <v>0</v>
      </c>
      <c r="K132" s="248" t="s">
        <v>19</v>
      </c>
      <c r="L132" s="253"/>
      <c r="M132" s="254" t="s">
        <v>19</v>
      </c>
      <c r="N132" s="255" t="s">
        <v>42</v>
      </c>
      <c r="O132" s="84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187</v>
      </c>
      <c r="AT132" s="229" t="s">
        <v>199</v>
      </c>
      <c r="AU132" s="229" t="s">
        <v>71</v>
      </c>
      <c r="AY132" s="17" t="s">
        <v>143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79</v>
      </c>
      <c r="BK132" s="230">
        <f>ROUND(I132*H132,2)</f>
        <v>0</v>
      </c>
      <c r="BL132" s="17" t="s">
        <v>150</v>
      </c>
      <c r="BM132" s="229" t="s">
        <v>1783</v>
      </c>
    </row>
    <row r="133" spans="1:47" s="2" customFormat="1" ht="12">
      <c r="A133" s="38"/>
      <c r="B133" s="39"/>
      <c r="C133" s="40"/>
      <c r="D133" s="231" t="s">
        <v>152</v>
      </c>
      <c r="E133" s="40"/>
      <c r="F133" s="232" t="s">
        <v>1782</v>
      </c>
      <c r="G133" s="40"/>
      <c r="H133" s="40"/>
      <c r="I133" s="136"/>
      <c r="J133" s="40"/>
      <c r="K133" s="40"/>
      <c r="L133" s="44"/>
      <c r="M133" s="267"/>
      <c r="N133" s="268"/>
      <c r="O133" s="269"/>
      <c r="P133" s="269"/>
      <c r="Q133" s="269"/>
      <c r="R133" s="269"/>
      <c r="S133" s="269"/>
      <c r="T133" s="270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152</v>
      </c>
      <c r="AU133" s="17" t="s">
        <v>71</v>
      </c>
    </row>
    <row r="134" spans="1:31" s="2" customFormat="1" ht="6.95" customHeight="1">
      <c r="A134" s="38"/>
      <c r="B134" s="59"/>
      <c r="C134" s="60"/>
      <c r="D134" s="60"/>
      <c r="E134" s="60"/>
      <c r="F134" s="60"/>
      <c r="G134" s="60"/>
      <c r="H134" s="60"/>
      <c r="I134" s="166"/>
      <c r="J134" s="60"/>
      <c r="K134" s="60"/>
      <c r="L134" s="44"/>
      <c r="M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</sheetData>
  <sheetProtection password="CC35" sheet="1" objects="1" scenarios="1" formatColumns="0" formatRows="0" autoFilter="0"/>
  <autoFilter ref="C78:K133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81</v>
      </c>
    </row>
    <row r="4" spans="2:46" s="1" customFormat="1" ht="24.95" customHeight="1">
      <c r="B4" s="20"/>
      <c r="D4" s="132" t="s">
        <v>94</v>
      </c>
      <c r="I4" s="128"/>
      <c r="L4" s="20"/>
      <c r="M4" s="133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4" t="s">
        <v>16</v>
      </c>
      <c r="I6" s="128"/>
      <c r="L6" s="20"/>
    </row>
    <row r="7" spans="2:12" s="1" customFormat="1" ht="16.5" customHeight="1">
      <c r="B7" s="20"/>
      <c r="E7" s="135" t="str">
        <f>'Rekapitulace stavby'!K6</f>
        <v>Snížení energetické náročnosti obj. ŠD č.p. 355</v>
      </c>
      <c r="F7" s="134"/>
      <c r="G7" s="134"/>
      <c r="H7" s="134"/>
      <c r="I7" s="128"/>
      <c r="L7" s="20"/>
    </row>
    <row r="8" spans="1:31" s="2" customFormat="1" ht="12" customHeight="1">
      <c r="A8" s="38"/>
      <c r="B8" s="44"/>
      <c r="C8" s="38"/>
      <c r="D8" s="134" t="s">
        <v>95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1784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4" t="s">
        <v>18</v>
      </c>
      <c r="E11" s="38"/>
      <c r="F11" s="139" t="s">
        <v>19</v>
      </c>
      <c r="G11" s="38"/>
      <c r="H11" s="38"/>
      <c r="I11" s="140" t="s">
        <v>20</v>
      </c>
      <c r="J11" s="139" t="s">
        <v>19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4" t="s">
        <v>21</v>
      </c>
      <c r="E12" s="38"/>
      <c r="F12" s="139" t="s">
        <v>22</v>
      </c>
      <c r="G12" s="38"/>
      <c r="H12" s="38"/>
      <c r="I12" s="140" t="s">
        <v>23</v>
      </c>
      <c r="J12" s="141" t="str">
        <f>'Rekapitulace stavby'!AN8</f>
        <v>13. 11. 2018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4" t="s">
        <v>25</v>
      </c>
      <c r="E14" s="38"/>
      <c r="F14" s="38"/>
      <c r="G14" s="38"/>
      <c r="H14" s="38"/>
      <c r="I14" s="140" t="s">
        <v>26</v>
      </c>
      <c r="J14" s="139" t="s">
        <v>19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27</v>
      </c>
      <c r="F15" s="38"/>
      <c r="G15" s="38"/>
      <c r="H15" s="38"/>
      <c r="I15" s="140" t="s">
        <v>28</v>
      </c>
      <c r="J15" s="139" t="s">
        <v>19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4" t="s">
        <v>29</v>
      </c>
      <c r="E17" s="38"/>
      <c r="F17" s="38"/>
      <c r="G17" s="38"/>
      <c r="H17" s="38"/>
      <c r="I17" s="140" t="s">
        <v>26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28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4" t="s">
        <v>31</v>
      </c>
      <c r="E20" s="38"/>
      <c r="F20" s="38"/>
      <c r="G20" s="38"/>
      <c r="H20" s="38"/>
      <c r="I20" s="140" t="s">
        <v>26</v>
      </c>
      <c r="J20" s="139" t="s">
        <v>19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32</v>
      </c>
      <c r="F21" s="38"/>
      <c r="G21" s="38"/>
      <c r="H21" s="38"/>
      <c r="I21" s="140" t="s">
        <v>28</v>
      </c>
      <c r="J21" s="139" t="s">
        <v>19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4" t="s">
        <v>34</v>
      </c>
      <c r="E23" s="38"/>
      <c r="F23" s="38"/>
      <c r="G23" s="38"/>
      <c r="H23" s="38"/>
      <c r="I23" s="140" t="s">
        <v>26</v>
      </c>
      <c r="J23" s="139" t="str">
        <f>IF('Rekapitulace stavby'!AN19="","",'Rekapitulace stavby'!AN19)</f>
        <v/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tr">
        <f>IF('Rekapitulace stavby'!E20="","",'Rekapitulace stavby'!E20)</f>
        <v xml:space="preserve"> </v>
      </c>
      <c r="F24" s="38"/>
      <c r="G24" s="38"/>
      <c r="H24" s="38"/>
      <c r="I24" s="140" t="s">
        <v>28</v>
      </c>
      <c r="J24" s="139" t="str">
        <f>IF('Rekapitulace stavby'!AN20="","",'Rekapitulace stavby'!AN20)</f>
        <v/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4" t="s">
        <v>36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9" t="s">
        <v>37</v>
      </c>
      <c r="E30" s="38"/>
      <c r="F30" s="38"/>
      <c r="G30" s="38"/>
      <c r="H30" s="38"/>
      <c r="I30" s="136"/>
      <c r="J30" s="150">
        <f>ROUNDUP(J84,2)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1" t="s">
        <v>39</v>
      </c>
      <c r="G32" s="38"/>
      <c r="H32" s="38"/>
      <c r="I32" s="152" t="s">
        <v>38</v>
      </c>
      <c r="J32" s="151" t="s">
        <v>40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34" t="s">
        <v>42</v>
      </c>
      <c r="F33" s="154">
        <f>ROUNDUP((SUM(BE84:BE113)),2)</f>
        <v>0</v>
      </c>
      <c r="G33" s="38"/>
      <c r="H33" s="38"/>
      <c r="I33" s="155">
        <v>0.21</v>
      </c>
      <c r="J33" s="154">
        <f>ROUNDUP(((SUM(BE84:BE113))*I33),2)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4" t="s">
        <v>43</v>
      </c>
      <c r="F34" s="154">
        <f>ROUNDUP((SUM(BF84:BF113)),2)</f>
        <v>0</v>
      </c>
      <c r="G34" s="38"/>
      <c r="H34" s="38"/>
      <c r="I34" s="155">
        <v>0.15</v>
      </c>
      <c r="J34" s="154">
        <f>ROUNDUP(((SUM(BF84:BF113))*I34),2)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4" t="s">
        <v>44</v>
      </c>
      <c r="F35" s="154">
        <f>ROUNDUP((SUM(BG84:BG113)),2)</f>
        <v>0</v>
      </c>
      <c r="G35" s="38"/>
      <c r="H35" s="38"/>
      <c r="I35" s="155">
        <v>0.21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4" t="s">
        <v>45</v>
      </c>
      <c r="F36" s="154">
        <f>ROUNDUP((SUM(BH84:BH113)),2)</f>
        <v>0</v>
      </c>
      <c r="G36" s="38"/>
      <c r="H36" s="38"/>
      <c r="I36" s="155">
        <v>0.15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4" t="s">
        <v>46</v>
      </c>
      <c r="F37" s="154">
        <f>ROUNDUP((SUM(BI84:BI113)),2)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0" t="str">
        <f>E7</f>
        <v>Snížení energetické náročnosti obj. ŠD č.p. 355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05 - VRN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Nový Bor</v>
      </c>
      <c r="G52" s="40"/>
      <c r="H52" s="40"/>
      <c r="I52" s="140" t="s">
        <v>23</v>
      </c>
      <c r="J52" s="72" t="str">
        <f>IF(J12="","",J12)</f>
        <v>13. 11. 2018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N. Bor</v>
      </c>
      <c r="G54" s="40"/>
      <c r="H54" s="40"/>
      <c r="I54" s="140" t="s">
        <v>31</v>
      </c>
      <c r="J54" s="36" t="str">
        <f>E21</f>
        <v>R. Voce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40" t="s">
        <v>34</v>
      </c>
      <c r="J55" s="36" t="str">
        <f>E24</f>
        <v xml:space="preserve"> 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1" t="s">
        <v>98</v>
      </c>
      <c r="D57" s="172"/>
      <c r="E57" s="172"/>
      <c r="F57" s="172"/>
      <c r="G57" s="172"/>
      <c r="H57" s="172"/>
      <c r="I57" s="173"/>
      <c r="J57" s="174" t="s">
        <v>99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5" t="s">
        <v>69</v>
      </c>
      <c r="D59" s="40"/>
      <c r="E59" s="40"/>
      <c r="F59" s="40"/>
      <c r="G59" s="40"/>
      <c r="H59" s="40"/>
      <c r="I59" s="136"/>
      <c r="J59" s="102">
        <f>J84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76"/>
      <c r="C60" s="177"/>
      <c r="D60" s="178" t="s">
        <v>1785</v>
      </c>
      <c r="E60" s="179"/>
      <c r="F60" s="179"/>
      <c r="G60" s="179"/>
      <c r="H60" s="179"/>
      <c r="I60" s="180"/>
      <c r="J60" s="181">
        <f>J85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1786</v>
      </c>
      <c r="E61" s="186"/>
      <c r="F61" s="186"/>
      <c r="G61" s="186"/>
      <c r="H61" s="186"/>
      <c r="I61" s="187"/>
      <c r="J61" s="188">
        <f>J86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84"/>
      <c r="D62" s="185" t="s">
        <v>1787</v>
      </c>
      <c r="E62" s="186"/>
      <c r="F62" s="186"/>
      <c r="G62" s="186"/>
      <c r="H62" s="186"/>
      <c r="I62" s="187"/>
      <c r="J62" s="188">
        <f>J101</f>
        <v>0</v>
      </c>
      <c r="K62" s="184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84"/>
      <c r="D63" s="185" t="s">
        <v>1788</v>
      </c>
      <c r="E63" s="186"/>
      <c r="F63" s="186"/>
      <c r="G63" s="186"/>
      <c r="H63" s="186"/>
      <c r="I63" s="187"/>
      <c r="J63" s="188">
        <f>J106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84"/>
      <c r="D64" s="185" t="s">
        <v>1789</v>
      </c>
      <c r="E64" s="186"/>
      <c r="F64" s="186"/>
      <c r="G64" s="186"/>
      <c r="H64" s="186"/>
      <c r="I64" s="187"/>
      <c r="J64" s="188">
        <f>J111</f>
        <v>0</v>
      </c>
      <c r="K64" s="184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136"/>
      <c r="J65" s="40"/>
      <c r="K65" s="40"/>
      <c r="L65" s="137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166"/>
      <c r="J66" s="60"/>
      <c r="K66" s="60"/>
      <c r="L66" s="137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169"/>
      <c r="J70" s="62"/>
      <c r="K70" s="62"/>
      <c r="L70" s="13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128</v>
      </c>
      <c r="D71" s="40"/>
      <c r="E71" s="40"/>
      <c r="F71" s="40"/>
      <c r="G71" s="40"/>
      <c r="H71" s="40"/>
      <c r="I71" s="136"/>
      <c r="J71" s="40"/>
      <c r="K71" s="40"/>
      <c r="L71" s="13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13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136"/>
      <c r="J73" s="40"/>
      <c r="K73" s="40"/>
      <c r="L73" s="13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70" t="str">
        <f>E7</f>
        <v>Snížení energetické náročnosti obj. ŠD č.p. 355</v>
      </c>
      <c r="F74" s="32"/>
      <c r="G74" s="32"/>
      <c r="H74" s="32"/>
      <c r="I74" s="136"/>
      <c r="J74" s="40"/>
      <c r="K74" s="40"/>
      <c r="L74" s="13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95</v>
      </c>
      <c r="D75" s="40"/>
      <c r="E75" s="40"/>
      <c r="F75" s="40"/>
      <c r="G75" s="40"/>
      <c r="H75" s="40"/>
      <c r="I75" s="136"/>
      <c r="J75" s="40"/>
      <c r="K75" s="40"/>
      <c r="L75" s="13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05 - VRN</v>
      </c>
      <c r="F76" s="40"/>
      <c r="G76" s="40"/>
      <c r="H76" s="40"/>
      <c r="I76" s="136"/>
      <c r="J76" s="40"/>
      <c r="K76" s="40"/>
      <c r="L76" s="13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1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Nový Bor</v>
      </c>
      <c r="G78" s="40"/>
      <c r="H78" s="40"/>
      <c r="I78" s="140" t="s">
        <v>23</v>
      </c>
      <c r="J78" s="72" t="str">
        <f>IF(J12="","",J12)</f>
        <v>13. 11. 2018</v>
      </c>
      <c r="K78" s="40"/>
      <c r="L78" s="13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136"/>
      <c r="J79" s="40"/>
      <c r="K79" s="40"/>
      <c r="L79" s="13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Město N. Bor</v>
      </c>
      <c r="G80" s="40"/>
      <c r="H80" s="40"/>
      <c r="I80" s="140" t="s">
        <v>31</v>
      </c>
      <c r="J80" s="36" t="str">
        <f>E21</f>
        <v>R. Voce</v>
      </c>
      <c r="K80" s="40"/>
      <c r="L80" s="13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29</v>
      </c>
      <c r="D81" s="40"/>
      <c r="E81" s="40"/>
      <c r="F81" s="27" t="str">
        <f>IF(E18="","",E18)</f>
        <v>Vyplň údaj</v>
      </c>
      <c r="G81" s="40"/>
      <c r="H81" s="40"/>
      <c r="I81" s="140" t="s">
        <v>34</v>
      </c>
      <c r="J81" s="36" t="str">
        <f>E24</f>
        <v xml:space="preserve"> </v>
      </c>
      <c r="K81" s="40"/>
      <c r="L81" s="13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136"/>
      <c r="J82" s="40"/>
      <c r="K82" s="40"/>
      <c r="L82" s="13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90"/>
      <c r="B83" s="191"/>
      <c r="C83" s="192" t="s">
        <v>129</v>
      </c>
      <c r="D83" s="193" t="s">
        <v>56</v>
      </c>
      <c r="E83" s="193" t="s">
        <v>52</v>
      </c>
      <c r="F83" s="193" t="s">
        <v>53</v>
      </c>
      <c r="G83" s="193" t="s">
        <v>130</v>
      </c>
      <c r="H83" s="193" t="s">
        <v>131</v>
      </c>
      <c r="I83" s="194" t="s">
        <v>132</v>
      </c>
      <c r="J83" s="193" t="s">
        <v>99</v>
      </c>
      <c r="K83" s="195" t="s">
        <v>133</v>
      </c>
      <c r="L83" s="196"/>
      <c r="M83" s="92" t="s">
        <v>19</v>
      </c>
      <c r="N83" s="93" t="s">
        <v>41</v>
      </c>
      <c r="O83" s="93" t="s">
        <v>134</v>
      </c>
      <c r="P83" s="93" t="s">
        <v>135</v>
      </c>
      <c r="Q83" s="93" t="s">
        <v>136</v>
      </c>
      <c r="R83" s="93" t="s">
        <v>137</v>
      </c>
      <c r="S83" s="93" t="s">
        <v>138</v>
      </c>
      <c r="T83" s="94" t="s">
        <v>139</v>
      </c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</row>
    <row r="84" spans="1:63" s="2" customFormat="1" ht="22.8" customHeight="1">
      <c r="A84" s="38"/>
      <c r="B84" s="39"/>
      <c r="C84" s="99" t="s">
        <v>140</v>
      </c>
      <c r="D84" s="40"/>
      <c r="E84" s="40"/>
      <c r="F84" s="40"/>
      <c r="G84" s="40"/>
      <c r="H84" s="40"/>
      <c r="I84" s="136"/>
      <c r="J84" s="197">
        <f>BK84</f>
        <v>0</v>
      </c>
      <c r="K84" s="40"/>
      <c r="L84" s="44"/>
      <c r="M84" s="95"/>
      <c r="N84" s="198"/>
      <c r="O84" s="96"/>
      <c r="P84" s="199">
        <f>P85</f>
        <v>0</v>
      </c>
      <c r="Q84" s="96"/>
      <c r="R84" s="199">
        <f>R85</f>
        <v>0</v>
      </c>
      <c r="S84" s="96"/>
      <c r="T84" s="200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70</v>
      </c>
      <c r="AU84" s="17" t="s">
        <v>100</v>
      </c>
      <c r="BK84" s="201">
        <f>BK85</f>
        <v>0</v>
      </c>
    </row>
    <row r="85" spans="1:63" s="12" customFormat="1" ht="25.9" customHeight="1">
      <c r="A85" s="12"/>
      <c r="B85" s="202"/>
      <c r="C85" s="203"/>
      <c r="D85" s="204" t="s">
        <v>70</v>
      </c>
      <c r="E85" s="205" t="s">
        <v>92</v>
      </c>
      <c r="F85" s="205" t="s">
        <v>1790</v>
      </c>
      <c r="G85" s="203"/>
      <c r="H85" s="203"/>
      <c r="I85" s="206"/>
      <c r="J85" s="207">
        <f>BK85</f>
        <v>0</v>
      </c>
      <c r="K85" s="203"/>
      <c r="L85" s="208"/>
      <c r="M85" s="209"/>
      <c r="N85" s="210"/>
      <c r="O85" s="210"/>
      <c r="P85" s="211">
        <f>P86+P101+P106+P111</f>
        <v>0</v>
      </c>
      <c r="Q85" s="210"/>
      <c r="R85" s="211">
        <f>R86+R101+R106+R111</f>
        <v>0</v>
      </c>
      <c r="S85" s="210"/>
      <c r="T85" s="212">
        <f>T86+T101+T106+T111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3" t="s">
        <v>173</v>
      </c>
      <c r="AT85" s="214" t="s">
        <v>70</v>
      </c>
      <c r="AU85" s="214" t="s">
        <v>71</v>
      </c>
      <c r="AY85" s="213" t="s">
        <v>143</v>
      </c>
      <c r="BK85" s="215">
        <f>BK86+BK101+BK106+BK111</f>
        <v>0</v>
      </c>
    </row>
    <row r="86" spans="1:63" s="12" customFormat="1" ht="22.8" customHeight="1">
      <c r="A86" s="12"/>
      <c r="B86" s="202"/>
      <c r="C86" s="203"/>
      <c r="D86" s="204" t="s">
        <v>70</v>
      </c>
      <c r="E86" s="216" t="s">
        <v>71</v>
      </c>
      <c r="F86" s="216" t="s">
        <v>1790</v>
      </c>
      <c r="G86" s="203"/>
      <c r="H86" s="203"/>
      <c r="I86" s="206"/>
      <c r="J86" s="217">
        <f>BK86</f>
        <v>0</v>
      </c>
      <c r="K86" s="203"/>
      <c r="L86" s="208"/>
      <c r="M86" s="209"/>
      <c r="N86" s="210"/>
      <c r="O86" s="210"/>
      <c r="P86" s="211">
        <f>SUM(P87:P100)</f>
        <v>0</v>
      </c>
      <c r="Q86" s="210"/>
      <c r="R86" s="211">
        <f>SUM(R87:R100)</f>
        <v>0</v>
      </c>
      <c r="S86" s="210"/>
      <c r="T86" s="212">
        <f>SUM(T87:T100)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3" t="s">
        <v>173</v>
      </c>
      <c r="AT86" s="214" t="s">
        <v>70</v>
      </c>
      <c r="AU86" s="214" t="s">
        <v>79</v>
      </c>
      <c r="AY86" s="213" t="s">
        <v>143</v>
      </c>
      <c r="BK86" s="215">
        <f>SUM(BK87:BK100)</f>
        <v>0</v>
      </c>
    </row>
    <row r="87" spans="1:65" s="2" customFormat="1" ht="16.5" customHeight="1">
      <c r="A87" s="38"/>
      <c r="B87" s="39"/>
      <c r="C87" s="218" t="s">
        <v>79</v>
      </c>
      <c r="D87" s="218" t="s">
        <v>145</v>
      </c>
      <c r="E87" s="219" t="s">
        <v>1791</v>
      </c>
      <c r="F87" s="220" t="s">
        <v>1792</v>
      </c>
      <c r="G87" s="221" t="s">
        <v>1793</v>
      </c>
      <c r="H87" s="222">
        <v>1</v>
      </c>
      <c r="I87" s="223"/>
      <c r="J87" s="224">
        <f>ROUND(I87*H87,2)</f>
        <v>0</v>
      </c>
      <c r="K87" s="220" t="s">
        <v>149</v>
      </c>
      <c r="L87" s="44"/>
      <c r="M87" s="225" t="s">
        <v>19</v>
      </c>
      <c r="N87" s="226" t="s">
        <v>42</v>
      </c>
      <c r="O87" s="84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9" t="s">
        <v>1794</v>
      </c>
      <c r="AT87" s="229" t="s">
        <v>145</v>
      </c>
      <c r="AU87" s="229" t="s">
        <v>81</v>
      </c>
      <c r="AY87" s="17" t="s">
        <v>143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17" t="s">
        <v>79</v>
      </c>
      <c r="BK87" s="230">
        <f>ROUND(I87*H87,2)</f>
        <v>0</v>
      </c>
      <c r="BL87" s="17" t="s">
        <v>1794</v>
      </c>
      <c r="BM87" s="229" t="s">
        <v>1795</v>
      </c>
    </row>
    <row r="88" spans="1:47" s="2" customFormat="1" ht="12">
      <c r="A88" s="38"/>
      <c r="B88" s="39"/>
      <c r="C88" s="40"/>
      <c r="D88" s="231" t="s">
        <v>152</v>
      </c>
      <c r="E88" s="40"/>
      <c r="F88" s="232" t="s">
        <v>1796</v>
      </c>
      <c r="G88" s="40"/>
      <c r="H88" s="40"/>
      <c r="I88" s="136"/>
      <c r="J88" s="40"/>
      <c r="K88" s="40"/>
      <c r="L88" s="44"/>
      <c r="M88" s="233"/>
      <c r="N88" s="234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152</v>
      </c>
      <c r="AU88" s="17" t="s">
        <v>81</v>
      </c>
    </row>
    <row r="89" spans="1:65" s="2" customFormat="1" ht="16.5" customHeight="1">
      <c r="A89" s="38"/>
      <c r="B89" s="39"/>
      <c r="C89" s="218" t="s">
        <v>81</v>
      </c>
      <c r="D89" s="218" t="s">
        <v>145</v>
      </c>
      <c r="E89" s="219" t="s">
        <v>1797</v>
      </c>
      <c r="F89" s="220" t="s">
        <v>1798</v>
      </c>
      <c r="G89" s="221" t="s">
        <v>1793</v>
      </c>
      <c r="H89" s="222">
        <v>1</v>
      </c>
      <c r="I89" s="223"/>
      <c r="J89" s="224">
        <f>ROUND(I89*H89,2)</f>
        <v>0</v>
      </c>
      <c r="K89" s="220" t="s">
        <v>149</v>
      </c>
      <c r="L89" s="44"/>
      <c r="M89" s="225" t="s">
        <v>19</v>
      </c>
      <c r="N89" s="226" t="s">
        <v>42</v>
      </c>
      <c r="O89" s="8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9" t="s">
        <v>1794</v>
      </c>
      <c r="AT89" s="229" t="s">
        <v>145</v>
      </c>
      <c r="AU89" s="229" t="s">
        <v>81</v>
      </c>
      <c r="AY89" s="17" t="s">
        <v>143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7" t="s">
        <v>79</v>
      </c>
      <c r="BK89" s="230">
        <f>ROUND(I89*H89,2)</f>
        <v>0</v>
      </c>
      <c r="BL89" s="17" t="s">
        <v>1794</v>
      </c>
      <c r="BM89" s="229" t="s">
        <v>1799</v>
      </c>
    </row>
    <row r="90" spans="1:47" s="2" customFormat="1" ht="12">
      <c r="A90" s="38"/>
      <c r="B90" s="39"/>
      <c r="C90" s="40"/>
      <c r="D90" s="231" t="s">
        <v>152</v>
      </c>
      <c r="E90" s="40"/>
      <c r="F90" s="232" t="s">
        <v>1798</v>
      </c>
      <c r="G90" s="40"/>
      <c r="H90" s="40"/>
      <c r="I90" s="136"/>
      <c r="J90" s="40"/>
      <c r="K90" s="40"/>
      <c r="L90" s="44"/>
      <c r="M90" s="233"/>
      <c r="N90" s="234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152</v>
      </c>
      <c r="AU90" s="17" t="s">
        <v>81</v>
      </c>
    </row>
    <row r="91" spans="1:65" s="2" customFormat="1" ht="16.5" customHeight="1">
      <c r="A91" s="38"/>
      <c r="B91" s="39"/>
      <c r="C91" s="218" t="s">
        <v>161</v>
      </c>
      <c r="D91" s="218" t="s">
        <v>145</v>
      </c>
      <c r="E91" s="219" t="s">
        <v>1800</v>
      </c>
      <c r="F91" s="220" t="s">
        <v>1801</v>
      </c>
      <c r="G91" s="221" t="s">
        <v>1793</v>
      </c>
      <c r="H91" s="222">
        <v>1</v>
      </c>
      <c r="I91" s="223"/>
      <c r="J91" s="224">
        <f>ROUND(I91*H91,2)</f>
        <v>0</v>
      </c>
      <c r="K91" s="220" t="s">
        <v>149</v>
      </c>
      <c r="L91" s="44"/>
      <c r="M91" s="225" t="s">
        <v>19</v>
      </c>
      <c r="N91" s="226" t="s">
        <v>42</v>
      </c>
      <c r="O91" s="84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9" t="s">
        <v>1794</v>
      </c>
      <c r="AT91" s="229" t="s">
        <v>145</v>
      </c>
      <c r="AU91" s="229" t="s">
        <v>81</v>
      </c>
      <c r="AY91" s="17" t="s">
        <v>143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7" t="s">
        <v>79</v>
      </c>
      <c r="BK91" s="230">
        <f>ROUND(I91*H91,2)</f>
        <v>0</v>
      </c>
      <c r="BL91" s="17" t="s">
        <v>1794</v>
      </c>
      <c r="BM91" s="229" t="s">
        <v>1802</v>
      </c>
    </row>
    <row r="92" spans="1:47" s="2" customFormat="1" ht="12">
      <c r="A92" s="38"/>
      <c r="B92" s="39"/>
      <c r="C92" s="40"/>
      <c r="D92" s="231" t="s">
        <v>152</v>
      </c>
      <c r="E92" s="40"/>
      <c r="F92" s="232" t="s">
        <v>1801</v>
      </c>
      <c r="G92" s="40"/>
      <c r="H92" s="40"/>
      <c r="I92" s="136"/>
      <c r="J92" s="40"/>
      <c r="K92" s="40"/>
      <c r="L92" s="44"/>
      <c r="M92" s="233"/>
      <c r="N92" s="234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152</v>
      </c>
      <c r="AU92" s="17" t="s">
        <v>81</v>
      </c>
    </row>
    <row r="93" spans="1:65" s="2" customFormat="1" ht="16.5" customHeight="1">
      <c r="A93" s="38"/>
      <c r="B93" s="39"/>
      <c r="C93" s="218" t="s">
        <v>150</v>
      </c>
      <c r="D93" s="218" t="s">
        <v>145</v>
      </c>
      <c r="E93" s="219" t="s">
        <v>1803</v>
      </c>
      <c r="F93" s="220" t="s">
        <v>1804</v>
      </c>
      <c r="G93" s="221" t="s">
        <v>1793</v>
      </c>
      <c r="H93" s="222">
        <v>1</v>
      </c>
      <c r="I93" s="223"/>
      <c r="J93" s="224">
        <f>ROUND(I93*H93,2)</f>
        <v>0</v>
      </c>
      <c r="K93" s="220" t="s">
        <v>149</v>
      </c>
      <c r="L93" s="44"/>
      <c r="M93" s="225" t="s">
        <v>19</v>
      </c>
      <c r="N93" s="226" t="s">
        <v>42</v>
      </c>
      <c r="O93" s="84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9" t="s">
        <v>1794</v>
      </c>
      <c r="AT93" s="229" t="s">
        <v>145</v>
      </c>
      <c r="AU93" s="229" t="s">
        <v>81</v>
      </c>
      <c r="AY93" s="17" t="s">
        <v>143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7" t="s">
        <v>79</v>
      </c>
      <c r="BK93" s="230">
        <f>ROUND(I93*H93,2)</f>
        <v>0</v>
      </c>
      <c r="BL93" s="17" t="s">
        <v>1794</v>
      </c>
      <c r="BM93" s="229" t="s">
        <v>1805</v>
      </c>
    </row>
    <row r="94" spans="1:47" s="2" customFormat="1" ht="12">
      <c r="A94" s="38"/>
      <c r="B94" s="39"/>
      <c r="C94" s="40"/>
      <c r="D94" s="231" t="s">
        <v>152</v>
      </c>
      <c r="E94" s="40"/>
      <c r="F94" s="232" t="s">
        <v>1804</v>
      </c>
      <c r="G94" s="40"/>
      <c r="H94" s="40"/>
      <c r="I94" s="136"/>
      <c r="J94" s="40"/>
      <c r="K94" s="40"/>
      <c r="L94" s="44"/>
      <c r="M94" s="233"/>
      <c r="N94" s="234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152</v>
      </c>
      <c r="AU94" s="17" t="s">
        <v>81</v>
      </c>
    </row>
    <row r="95" spans="1:65" s="2" customFormat="1" ht="16.5" customHeight="1">
      <c r="A95" s="38"/>
      <c r="B95" s="39"/>
      <c r="C95" s="218" t="s">
        <v>173</v>
      </c>
      <c r="D95" s="218" t="s">
        <v>145</v>
      </c>
      <c r="E95" s="219" t="s">
        <v>1806</v>
      </c>
      <c r="F95" s="220" t="s">
        <v>1807</v>
      </c>
      <c r="G95" s="221" t="s">
        <v>1793</v>
      </c>
      <c r="H95" s="222">
        <v>1</v>
      </c>
      <c r="I95" s="223"/>
      <c r="J95" s="224">
        <f>ROUND(I95*H95,2)</f>
        <v>0</v>
      </c>
      <c r="K95" s="220" t="s">
        <v>149</v>
      </c>
      <c r="L95" s="44"/>
      <c r="M95" s="225" t="s">
        <v>19</v>
      </c>
      <c r="N95" s="226" t="s">
        <v>42</v>
      </c>
      <c r="O95" s="84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9" t="s">
        <v>1794</v>
      </c>
      <c r="AT95" s="229" t="s">
        <v>145</v>
      </c>
      <c r="AU95" s="229" t="s">
        <v>81</v>
      </c>
      <c r="AY95" s="17" t="s">
        <v>143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7" t="s">
        <v>79</v>
      </c>
      <c r="BK95" s="230">
        <f>ROUND(I95*H95,2)</f>
        <v>0</v>
      </c>
      <c r="BL95" s="17" t="s">
        <v>1794</v>
      </c>
      <c r="BM95" s="229" t="s">
        <v>1808</v>
      </c>
    </row>
    <row r="96" spans="1:47" s="2" customFormat="1" ht="12">
      <c r="A96" s="38"/>
      <c r="B96" s="39"/>
      <c r="C96" s="40"/>
      <c r="D96" s="231" t="s">
        <v>152</v>
      </c>
      <c r="E96" s="40"/>
      <c r="F96" s="232" t="s">
        <v>1807</v>
      </c>
      <c r="G96" s="40"/>
      <c r="H96" s="40"/>
      <c r="I96" s="136"/>
      <c r="J96" s="40"/>
      <c r="K96" s="40"/>
      <c r="L96" s="44"/>
      <c r="M96" s="233"/>
      <c r="N96" s="234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152</v>
      </c>
      <c r="AU96" s="17" t="s">
        <v>81</v>
      </c>
    </row>
    <row r="97" spans="1:65" s="2" customFormat="1" ht="16.5" customHeight="1">
      <c r="A97" s="38"/>
      <c r="B97" s="39"/>
      <c r="C97" s="218" t="s">
        <v>177</v>
      </c>
      <c r="D97" s="218" t="s">
        <v>145</v>
      </c>
      <c r="E97" s="219" t="s">
        <v>1809</v>
      </c>
      <c r="F97" s="220" t="s">
        <v>1810</v>
      </c>
      <c r="G97" s="221" t="s">
        <v>1793</v>
      </c>
      <c r="H97" s="222">
        <v>1</v>
      </c>
      <c r="I97" s="223"/>
      <c r="J97" s="224">
        <f>ROUND(I97*H97,2)</f>
        <v>0</v>
      </c>
      <c r="K97" s="220" t="s">
        <v>149</v>
      </c>
      <c r="L97" s="44"/>
      <c r="M97" s="225" t="s">
        <v>19</v>
      </c>
      <c r="N97" s="226" t="s">
        <v>42</v>
      </c>
      <c r="O97" s="8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9" t="s">
        <v>1811</v>
      </c>
      <c r="AT97" s="229" t="s">
        <v>145</v>
      </c>
      <c r="AU97" s="229" t="s">
        <v>81</v>
      </c>
      <c r="AY97" s="17" t="s">
        <v>143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7" t="s">
        <v>79</v>
      </c>
      <c r="BK97" s="230">
        <f>ROUND(I97*H97,2)</f>
        <v>0</v>
      </c>
      <c r="BL97" s="17" t="s">
        <v>1811</v>
      </c>
      <c r="BM97" s="229" t="s">
        <v>1812</v>
      </c>
    </row>
    <row r="98" spans="1:47" s="2" customFormat="1" ht="12">
      <c r="A98" s="38"/>
      <c r="B98" s="39"/>
      <c r="C98" s="40"/>
      <c r="D98" s="231" t="s">
        <v>152</v>
      </c>
      <c r="E98" s="40"/>
      <c r="F98" s="232" t="s">
        <v>1810</v>
      </c>
      <c r="G98" s="40"/>
      <c r="H98" s="40"/>
      <c r="I98" s="136"/>
      <c r="J98" s="40"/>
      <c r="K98" s="40"/>
      <c r="L98" s="44"/>
      <c r="M98" s="233"/>
      <c r="N98" s="234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152</v>
      </c>
      <c r="AU98" s="17" t="s">
        <v>81</v>
      </c>
    </row>
    <row r="99" spans="1:65" s="2" customFormat="1" ht="16.5" customHeight="1">
      <c r="A99" s="38"/>
      <c r="B99" s="39"/>
      <c r="C99" s="218" t="s">
        <v>183</v>
      </c>
      <c r="D99" s="218" t="s">
        <v>145</v>
      </c>
      <c r="E99" s="219" t="s">
        <v>1813</v>
      </c>
      <c r="F99" s="220" t="s">
        <v>1814</v>
      </c>
      <c r="G99" s="221" t="s">
        <v>1793</v>
      </c>
      <c r="H99" s="222">
        <v>1</v>
      </c>
      <c r="I99" s="223"/>
      <c r="J99" s="224">
        <f>ROUND(I99*H99,2)</f>
        <v>0</v>
      </c>
      <c r="K99" s="220" t="s">
        <v>149</v>
      </c>
      <c r="L99" s="44"/>
      <c r="M99" s="225" t="s">
        <v>19</v>
      </c>
      <c r="N99" s="226" t="s">
        <v>42</v>
      </c>
      <c r="O99" s="84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9" t="s">
        <v>1811</v>
      </c>
      <c r="AT99" s="229" t="s">
        <v>145</v>
      </c>
      <c r="AU99" s="229" t="s">
        <v>81</v>
      </c>
      <c r="AY99" s="17" t="s">
        <v>143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17" t="s">
        <v>79</v>
      </c>
      <c r="BK99" s="230">
        <f>ROUND(I99*H99,2)</f>
        <v>0</v>
      </c>
      <c r="BL99" s="17" t="s">
        <v>1811</v>
      </c>
      <c r="BM99" s="229" t="s">
        <v>1815</v>
      </c>
    </row>
    <row r="100" spans="1:47" s="2" customFormat="1" ht="12">
      <c r="A100" s="38"/>
      <c r="B100" s="39"/>
      <c r="C100" s="40"/>
      <c r="D100" s="231" t="s">
        <v>152</v>
      </c>
      <c r="E100" s="40"/>
      <c r="F100" s="232" t="s">
        <v>1816</v>
      </c>
      <c r="G100" s="40"/>
      <c r="H100" s="40"/>
      <c r="I100" s="136"/>
      <c r="J100" s="40"/>
      <c r="K100" s="40"/>
      <c r="L100" s="44"/>
      <c r="M100" s="233"/>
      <c r="N100" s="234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152</v>
      </c>
      <c r="AU100" s="17" t="s">
        <v>81</v>
      </c>
    </row>
    <row r="101" spans="1:63" s="12" customFormat="1" ht="22.8" customHeight="1">
      <c r="A101" s="12"/>
      <c r="B101" s="202"/>
      <c r="C101" s="203"/>
      <c r="D101" s="204" t="s">
        <v>70</v>
      </c>
      <c r="E101" s="216" t="s">
        <v>1817</v>
      </c>
      <c r="F101" s="216" t="s">
        <v>1818</v>
      </c>
      <c r="G101" s="203"/>
      <c r="H101" s="203"/>
      <c r="I101" s="206"/>
      <c r="J101" s="217">
        <f>BK101</f>
        <v>0</v>
      </c>
      <c r="K101" s="203"/>
      <c r="L101" s="208"/>
      <c r="M101" s="209"/>
      <c r="N101" s="210"/>
      <c r="O101" s="210"/>
      <c r="P101" s="211">
        <f>SUM(P102:P105)</f>
        <v>0</v>
      </c>
      <c r="Q101" s="210"/>
      <c r="R101" s="211">
        <f>SUM(R102:R105)</f>
        <v>0</v>
      </c>
      <c r="S101" s="210"/>
      <c r="T101" s="212">
        <f>SUM(T102:T105)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3" t="s">
        <v>173</v>
      </c>
      <c r="AT101" s="214" t="s">
        <v>70</v>
      </c>
      <c r="AU101" s="214" t="s">
        <v>79</v>
      </c>
      <c r="AY101" s="213" t="s">
        <v>143</v>
      </c>
      <c r="BK101" s="215">
        <f>SUM(BK102:BK105)</f>
        <v>0</v>
      </c>
    </row>
    <row r="102" spans="1:65" s="2" customFormat="1" ht="16.5" customHeight="1">
      <c r="A102" s="38"/>
      <c r="B102" s="39"/>
      <c r="C102" s="218" t="s">
        <v>187</v>
      </c>
      <c r="D102" s="218" t="s">
        <v>145</v>
      </c>
      <c r="E102" s="219" t="s">
        <v>1819</v>
      </c>
      <c r="F102" s="220" t="s">
        <v>1820</v>
      </c>
      <c r="G102" s="221" t="s">
        <v>1793</v>
      </c>
      <c r="H102" s="222">
        <v>1</v>
      </c>
      <c r="I102" s="223"/>
      <c r="J102" s="224">
        <f>ROUND(I102*H102,2)</f>
        <v>0</v>
      </c>
      <c r="K102" s="220" t="s">
        <v>149</v>
      </c>
      <c r="L102" s="44"/>
      <c r="M102" s="225" t="s">
        <v>19</v>
      </c>
      <c r="N102" s="226" t="s">
        <v>42</v>
      </c>
      <c r="O102" s="84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9" t="s">
        <v>1794</v>
      </c>
      <c r="AT102" s="229" t="s">
        <v>145</v>
      </c>
      <c r="AU102" s="229" t="s">
        <v>81</v>
      </c>
      <c r="AY102" s="17" t="s">
        <v>143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7" t="s">
        <v>79</v>
      </c>
      <c r="BK102" s="230">
        <f>ROUND(I102*H102,2)</f>
        <v>0</v>
      </c>
      <c r="BL102" s="17" t="s">
        <v>1794</v>
      </c>
      <c r="BM102" s="229" t="s">
        <v>1821</v>
      </c>
    </row>
    <row r="103" spans="1:47" s="2" customFormat="1" ht="12">
      <c r="A103" s="38"/>
      <c r="B103" s="39"/>
      <c r="C103" s="40"/>
      <c r="D103" s="231" t="s">
        <v>152</v>
      </c>
      <c r="E103" s="40"/>
      <c r="F103" s="232" t="s">
        <v>1822</v>
      </c>
      <c r="G103" s="40"/>
      <c r="H103" s="40"/>
      <c r="I103" s="136"/>
      <c r="J103" s="40"/>
      <c r="K103" s="40"/>
      <c r="L103" s="44"/>
      <c r="M103" s="233"/>
      <c r="N103" s="23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152</v>
      </c>
      <c r="AU103" s="17" t="s">
        <v>81</v>
      </c>
    </row>
    <row r="104" spans="1:65" s="2" customFormat="1" ht="16.5" customHeight="1">
      <c r="A104" s="38"/>
      <c r="B104" s="39"/>
      <c r="C104" s="218" t="s">
        <v>211</v>
      </c>
      <c r="D104" s="218" t="s">
        <v>145</v>
      </c>
      <c r="E104" s="219" t="s">
        <v>1823</v>
      </c>
      <c r="F104" s="220" t="s">
        <v>1824</v>
      </c>
      <c r="G104" s="221" t="s">
        <v>976</v>
      </c>
      <c r="H104" s="222">
        <v>1</v>
      </c>
      <c r="I104" s="223"/>
      <c r="J104" s="224">
        <f>ROUND(I104*H104,2)</f>
        <v>0</v>
      </c>
      <c r="K104" s="220" t="s">
        <v>149</v>
      </c>
      <c r="L104" s="44"/>
      <c r="M104" s="225" t="s">
        <v>19</v>
      </c>
      <c r="N104" s="226" t="s">
        <v>42</v>
      </c>
      <c r="O104" s="8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9" t="s">
        <v>1794</v>
      </c>
      <c r="AT104" s="229" t="s">
        <v>145</v>
      </c>
      <c r="AU104" s="229" t="s">
        <v>81</v>
      </c>
      <c r="AY104" s="17" t="s">
        <v>143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7" t="s">
        <v>79</v>
      </c>
      <c r="BK104" s="230">
        <f>ROUND(I104*H104,2)</f>
        <v>0</v>
      </c>
      <c r="BL104" s="17" t="s">
        <v>1794</v>
      </c>
      <c r="BM104" s="229" t="s">
        <v>1825</v>
      </c>
    </row>
    <row r="105" spans="1:47" s="2" customFormat="1" ht="12">
      <c r="A105" s="38"/>
      <c r="B105" s="39"/>
      <c r="C105" s="40"/>
      <c r="D105" s="231" t="s">
        <v>152</v>
      </c>
      <c r="E105" s="40"/>
      <c r="F105" s="232" t="s">
        <v>1824</v>
      </c>
      <c r="G105" s="40"/>
      <c r="H105" s="40"/>
      <c r="I105" s="136"/>
      <c r="J105" s="40"/>
      <c r="K105" s="40"/>
      <c r="L105" s="44"/>
      <c r="M105" s="233"/>
      <c r="N105" s="234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152</v>
      </c>
      <c r="AU105" s="17" t="s">
        <v>81</v>
      </c>
    </row>
    <row r="106" spans="1:63" s="12" customFormat="1" ht="22.8" customHeight="1">
      <c r="A106" s="12"/>
      <c r="B106" s="202"/>
      <c r="C106" s="203"/>
      <c r="D106" s="204" t="s">
        <v>70</v>
      </c>
      <c r="E106" s="216" t="s">
        <v>1826</v>
      </c>
      <c r="F106" s="216" t="s">
        <v>1827</v>
      </c>
      <c r="G106" s="203"/>
      <c r="H106" s="203"/>
      <c r="I106" s="206"/>
      <c r="J106" s="217">
        <f>BK106</f>
        <v>0</v>
      </c>
      <c r="K106" s="203"/>
      <c r="L106" s="208"/>
      <c r="M106" s="209"/>
      <c r="N106" s="210"/>
      <c r="O106" s="210"/>
      <c r="P106" s="211">
        <f>SUM(P107:P110)</f>
        <v>0</v>
      </c>
      <c r="Q106" s="210"/>
      <c r="R106" s="211">
        <f>SUM(R107:R110)</f>
        <v>0</v>
      </c>
      <c r="S106" s="210"/>
      <c r="T106" s="212">
        <f>SUM(T107:T110)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3" t="s">
        <v>173</v>
      </c>
      <c r="AT106" s="214" t="s">
        <v>70</v>
      </c>
      <c r="AU106" s="214" t="s">
        <v>79</v>
      </c>
      <c r="AY106" s="213" t="s">
        <v>143</v>
      </c>
      <c r="BK106" s="215">
        <f>SUM(BK107:BK110)</f>
        <v>0</v>
      </c>
    </row>
    <row r="107" spans="1:65" s="2" customFormat="1" ht="16.5" customHeight="1">
      <c r="A107" s="38"/>
      <c r="B107" s="39"/>
      <c r="C107" s="218" t="s">
        <v>194</v>
      </c>
      <c r="D107" s="218" t="s">
        <v>145</v>
      </c>
      <c r="E107" s="219" t="s">
        <v>1828</v>
      </c>
      <c r="F107" s="220" t="s">
        <v>1829</v>
      </c>
      <c r="G107" s="221" t="s">
        <v>1793</v>
      </c>
      <c r="H107" s="222">
        <v>1</v>
      </c>
      <c r="I107" s="223"/>
      <c r="J107" s="224">
        <f>ROUND(I107*H107,2)</f>
        <v>0</v>
      </c>
      <c r="K107" s="220" t="s">
        <v>149</v>
      </c>
      <c r="L107" s="44"/>
      <c r="M107" s="225" t="s">
        <v>19</v>
      </c>
      <c r="N107" s="226" t="s">
        <v>42</v>
      </c>
      <c r="O107" s="84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9" t="s">
        <v>1794</v>
      </c>
      <c r="AT107" s="229" t="s">
        <v>145</v>
      </c>
      <c r="AU107" s="229" t="s">
        <v>81</v>
      </c>
      <c r="AY107" s="17" t="s">
        <v>143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7" t="s">
        <v>79</v>
      </c>
      <c r="BK107" s="230">
        <f>ROUND(I107*H107,2)</f>
        <v>0</v>
      </c>
      <c r="BL107" s="17" t="s">
        <v>1794</v>
      </c>
      <c r="BM107" s="229" t="s">
        <v>1830</v>
      </c>
    </row>
    <row r="108" spans="1:47" s="2" customFormat="1" ht="12">
      <c r="A108" s="38"/>
      <c r="B108" s="39"/>
      <c r="C108" s="40"/>
      <c r="D108" s="231" t="s">
        <v>152</v>
      </c>
      <c r="E108" s="40"/>
      <c r="F108" s="232" t="s">
        <v>1831</v>
      </c>
      <c r="G108" s="40"/>
      <c r="H108" s="40"/>
      <c r="I108" s="136"/>
      <c r="J108" s="40"/>
      <c r="K108" s="40"/>
      <c r="L108" s="44"/>
      <c r="M108" s="233"/>
      <c r="N108" s="234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152</v>
      </c>
      <c r="AU108" s="17" t="s">
        <v>81</v>
      </c>
    </row>
    <row r="109" spans="1:65" s="2" customFormat="1" ht="16.5" customHeight="1">
      <c r="A109" s="38"/>
      <c r="B109" s="39"/>
      <c r="C109" s="218" t="s">
        <v>198</v>
      </c>
      <c r="D109" s="218" t="s">
        <v>145</v>
      </c>
      <c r="E109" s="219" t="s">
        <v>1832</v>
      </c>
      <c r="F109" s="220" t="s">
        <v>1833</v>
      </c>
      <c r="G109" s="221" t="s">
        <v>1793</v>
      </c>
      <c r="H109" s="222">
        <v>1</v>
      </c>
      <c r="I109" s="223"/>
      <c r="J109" s="224">
        <f>ROUND(I109*H109,2)</f>
        <v>0</v>
      </c>
      <c r="K109" s="220" t="s">
        <v>149</v>
      </c>
      <c r="L109" s="44"/>
      <c r="M109" s="225" t="s">
        <v>19</v>
      </c>
      <c r="N109" s="226" t="s">
        <v>42</v>
      </c>
      <c r="O109" s="84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9" t="s">
        <v>1794</v>
      </c>
      <c r="AT109" s="229" t="s">
        <v>145</v>
      </c>
      <c r="AU109" s="229" t="s">
        <v>81</v>
      </c>
      <c r="AY109" s="17" t="s">
        <v>143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17" t="s">
        <v>79</v>
      </c>
      <c r="BK109" s="230">
        <f>ROUND(I109*H109,2)</f>
        <v>0</v>
      </c>
      <c r="BL109" s="17" t="s">
        <v>1794</v>
      </c>
      <c r="BM109" s="229" t="s">
        <v>1834</v>
      </c>
    </row>
    <row r="110" spans="1:47" s="2" customFormat="1" ht="12">
      <c r="A110" s="38"/>
      <c r="B110" s="39"/>
      <c r="C110" s="40"/>
      <c r="D110" s="231" t="s">
        <v>152</v>
      </c>
      <c r="E110" s="40"/>
      <c r="F110" s="232" t="s">
        <v>1835</v>
      </c>
      <c r="G110" s="40"/>
      <c r="H110" s="40"/>
      <c r="I110" s="136"/>
      <c r="J110" s="40"/>
      <c r="K110" s="40"/>
      <c r="L110" s="44"/>
      <c r="M110" s="233"/>
      <c r="N110" s="234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152</v>
      </c>
      <c r="AU110" s="17" t="s">
        <v>81</v>
      </c>
    </row>
    <row r="111" spans="1:63" s="12" customFormat="1" ht="22.8" customHeight="1">
      <c r="A111" s="12"/>
      <c r="B111" s="202"/>
      <c r="C111" s="203"/>
      <c r="D111" s="204" t="s">
        <v>70</v>
      </c>
      <c r="E111" s="216" t="s">
        <v>1836</v>
      </c>
      <c r="F111" s="216" t="s">
        <v>1837</v>
      </c>
      <c r="G111" s="203"/>
      <c r="H111" s="203"/>
      <c r="I111" s="206"/>
      <c r="J111" s="217">
        <f>BK111</f>
        <v>0</v>
      </c>
      <c r="K111" s="203"/>
      <c r="L111" s="208"/>
      <c r="M111" s="209"/>
      <c r="N111" s="210"/>
      <c r="O111" s="210"/>
      <c r="P111" s="211">
        <f>SUM(P112:P113)</f>
        <v>0</v>
      </c>
      <c r="Q111" s="210"/>
      <c r="R111" s="211">
        <f>SUM(R112:R113)</f>
        <v>0</v>
      </c>
      <c r="S111" s="210"/>
      <c r="T111" s="212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3" t="s">
        <v>173</v>
      </c>
      <c r="AT111" s="214" t="s">
        <v>70</v>
      </c>
      <c r="AU111" s="214" t="s">
        <v>79</v>
      </c>
      <c r="AY111" s="213" t="s">
        <v>143</v>
      </c>
      <c r="BK111" s="215">
        <f>SUM(BK112:BK113)</f>
        <v>0</v>
      </c>
    </row>
    <row r="112" spans="1:65" s="2" customFormat="1" ht="16.5" customHeight="1">
      <c r="A112" s="38"/>
      <c r="B112" s="39"/>
      <c r="C112" s="218" t="s">
        <v>204</v>
      </c>
      <c r="D112" s="218" t="s">
        <v>145</v>
      </c>
      <c r="E112" s="219" t="s">
        <v>1838</v>
      </c>
      <c r="F112" s="220" t="s">
        <v>1839</v>
      </c>
      <c r="G112" s="221" t="s">
        <v>976</v>
      </c>
      <c r="H112" s="222">
        <v>1</v>
      </c>
      <c r="I112" s="223"/>
      <c r="J112" s="224">
        <f>ROUND(I112*H112,2)</f>
        <v>0</v>
      </c>
      <c r="K112" s="220" t="s">
        <v>149</v>
      </c>
      <c r="L112" s="44"/>
      <c r="M112" s="225" t="s">
        <v>19</v>
      </c>
      <c r="N112" s="226" t="s">
        <v>42</v>
      </c>
      <c r="O112" s="84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9" t="s">
        <v>1794</v>
      </c>
      <c r="AT112" s="229" t="s">
        <v>145</v>
      </c>
      <c r="AU112" s="229" t="s">
        <v>81</v>
      </c>
      <c r="AY112" s="17" t="s">
        <v>143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17" t="s">
        <v>79</v>
      </c>
      <c r="BK112" s="230">
        <f>ROUND(I112*H112,2)</f>
        <v>0</v>
      </c>
      <c r="BL112" s="17" t="s">
        <v>1794</v>
      </c>
      <c r="BM112" s="229" t="s">
        <v>1840</v>
      </c>
    </row>
    <row r="113" spans="1:47" s="2" customFormat="1" ht="12">
      <c r="A113" s="38"/>
      <c r="B113" s="39"/>
      <c r="C113" s="40"/>
      <c r="D113" s="231" t="s">
        <v>152</v>
      </c>
      <c r="E113" s="40"/>
      <c r="F113" s="232" t="s">
        <v>1841</v>
      </c>
      <c r="G113" s="40"/>
      <c r="H113" s="40"/>
      <c r="I113" s="136"/>
      <c r="J113" s="40"/>
      <c r="K113" s="40"/>
      <c r="L113" s="44"/>
      <c r="M113" s="267"/>
      <c r="N113" s="268"/>
      <c r="O113" s="269"/>
      <c r="P113" s="269"/>
      <c r="Q113" s="269"/>
      <c r="R113" s="269"/>
      <c r="S113" s="269"/>
      <c r="T113" s="270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152</v>
      </c>
      <c r="AU113" s="17" t="s">
        <v>81</v>
      </c>
    </row>
    <row r="114" spans="1:31" s="2" customFormat="1" ht="6.95" customHeight="1">
      <c r="A114" s="38"/>
      <c r="B114" s="59"/>
      <c r="C114" s="60"/>
      <c r="D114" s="60"/>
      <c r="E114" s="60"/>
      <c r="F114" s="60"/>
      <c r="G114" s="60"/>
      <c r="H114" s="60"/>
      <c r="I114" s="166"/>
      <c r="J114" s="60"/>
      <c r="K114" s="60"/>
      <c r="L114" s="44"/>
      <c r="M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</sheetData>
  <sheetProtection password="CC35" sheet="1" objects="1" scenarios="1" formatColumns="0" formatRows="0" autoFilter="0"/>
  <autoFilter ref="C83:K11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1" customWidth="1"/>
    <col min="2" max="2" width="1.7109375" style="271" customWidth="1"/>
    <col min="3" max="4" width="5.00390625" style="271" customWidth="1"/>
    <col min="5" max="5" width="11.7109375" style="271" customWidth="1"/>
    <col min="6" max="6" width="9.140625" style="271" customWidth="1"/>
    <col min="7" max="7" width="5.00390625" style="271" customWidth="1"/>
    <col min="8" max="8" width="77.8515625" style="271" customWidth="1"/>
    <col min="9" max="10" width="20.00390625" style="271" customWidth="1"/>
    <col min="11" max="11" width="1.7109375" style="271" customWidth="1"/>
  </cols>
  <sheetData>
    <row r="1" s="1" customFormat="1" ht="37.5" customHeight="1"/>
    <row r="2" spans="2:11" s="1" customFormat="1" ht="7.5" customHeight="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15" customFormat="1" ht="45" customHeight="1">
      <c r="B3" s="275"/>
      <c r="C3" s="276" t="s">
        <v>1842</v>
      </c>
      <c r="D3" s="276"/>
      <c r="E3" s="276"/>
      <c r="F3" s="276"/>
      <c r="G3" s="276"/>
      <c r="H3" s="276"/>
      <c r="I3" s="276"/>
      <c r="J3" s="276"/>
      <c r="K3" s="277"/>
    </row>
    <row r="4" spans="2:11" s="1" customFormat="1" ht="25.5" customHeight="1">
      <c r="B4" s="278"/>
      <c r="C4" s="279" t="s">
        <v>1843</v>
      </c>
      <c r="D4" s="279"/>
      <c r="E4" s="279"/>
      <c r="F4" s="279"/>
      <c r="G4" s="279"/>
      <c r="H4" s="279"/>
      <c r="I4" s="279"/>
      <c r="J4" s="279"/>
      <c r="K4" s="280"/>
    </row>
    <row r="5" spans="2:11" s="1" customFormat="1" ht="5.25" customHeight="1">
      <c r="B5" s="278"/>
      <c r="C5" s="281"/>
      <c r="D5" s="281"/>
      <c r="E5" s="281"/>
      <c r="F5" s="281"/>
      <c r="G5" s="281"/>
      <c r="H5" s="281"/>
      <c r="I5" s="281"/>
      <c r="J5" s="281"/>
      <c r="K5" s="280"/>
    </row>
    <row r="6" spans="2:11" s="1" customFormat="1" ht="15" customHeight="1">
      <c r="B6" s="278"/>
      <c r="C6" s="282" t="s">
        <v>1844</v>
      </c>
      <c r="D6" s="282"/>
      <c r="E6" s="282"/>
      <c r="F6" s="282"/>
      <c r="G6" s="282"/>
      <c r="H6" s="282"/>
      <c r="I6" s="282"/>
      <c r="J6" s="282"/>
      <c r="K6" s="280"/>
    </row>
    <row r="7" spans="2:11" s="1" customFormat="1" ht="15" customHeight="1">
      <c r="B7" s="283"/>
      <c r="C7" s="282" t="s">
        <v>1845</v>
      </c>
      <c r="D7" s="282"/>
      <c r="E7" s="282"/>
      <c r="F7" s="282"/>
      <c r="G7" s="282"/>
      <c r="H7" s="282"/>
      <c r="I7" s="282"/>
      <c r="J7" s="282"/>
      <c r="K7" s="280"/>
    </row>
    <row r="8" spans="2:11" s="1" customFormat="1" ht="12.75" customHeight="1">
      <c r="B8" s="283"/>
      <c r="C8" s="282"/>
      <c r="D8" s="282"/>
      <c r="E8" s="282"/>
      <c r="F8" s="282"/>
      <c r="G8" s="282"/>
      <c r="H8" s="282"/>
      <c r="I8" s="282"/>
      <c r="J8" s="282"/>
      <c r="K8" s="280"/>
    </row>
    <row r="9" spans="2:11" s="1" customFormat="1" ht="15" customHeight="1">
      <c r="B9" s="283"/>
      <c r="C9" s="282" t="s">
        <v>1846</v>
      </c>
      <c r="D9" s="282"/>
      <c r="E9" s="282"/>
      <c r="F9" s="282"/>
      <c r="G9" s="282"/>
      <c r="H9" s="282"/>
      <c r="I9" s="282"/>
      <c r="J9" s="282"/>
      <c r="K9" s="280"/>
    </row>
    <row r="10" spans="2:11" s="1" customFormat="1" ht="15" customHeight="1">
      <c r="B10" s="283"/>
      <c r="C10" s="282"/>
      <c r="D10" s="282" t="s">
        <v>1847</v>
      </c>
      <c r="E10" s="282"/>
      <c r="F10" s="282"/>
      <c r="G10" s="282"/>
      <c r="H10" s="282"/>
      <c r="I10" s="282"/>
      <c r="J10" s="282"/>
      <c r="K10" s="280"/>
    </row>
    <row r="11" spans="2:11" s="1" customFormat="1" ht="15" customHeight="1">
      <c r="B11" s="283"/>
      <c r="C11" s="284"/>
      <c r="D11" s="282" t="s">
        <v>1848</v>
      </c>
      <c r="E11" s="282"/>
      <c r="F11" s="282"/>
      <c r="G11" s="282"/>
      <c r="H11" s="282"/>
      <c r="I11" s="282"/>
      <c r="J11" s="282"/>
      <c r="K11" s="280"/>
    </row>
    <row r="12" spans="2:11" s="1" customFormat="1" ht="15" customHeight="1">
      <c r="B12" s="283"/>
      <c r="C12" s="284"/>
      <c r="D12" s="282"/>
      <c r="E12" s="282"/>
      <c r="F12" s="282"/>
      <c r="G12" s="282"/>
      <c r="H12" s="282"/>
      <c r="I12" s="282"/>
      <c r="J12" s="282"/>
      <c r="K12" s="280"/>
    </row>
    <row r="13" spans="2:11" s="1" customFormat="1" ht="15" customHeight="1">
      <c r="B13" s="283"/>
      <c r="C13" s="284"/>
      <c r="D13" s="285" t="s">
        <v>1849</v>
      </c>
      <c r="E13" s="282"/>
      <c r="F13" s="282"/>
      <c r="G13" s="282"/>
      <c r="H13" s="282"/>
      <c r="I13" s="282"/>
      <c r="J13" s="282"/>
      <c r="K13" s="280"/>
    </row>
    <row r="14" spans="2:11" s="1" customFormat="1" ht="12.75" customHeight="1">
      <c r="B14" s="283"/>
      <c r="C14" s="284"/>
      <c r="D14" s="284"/>
      <c r="E14" s="284"/>
      <c r="F14" s="284"/>
      <c r="G14" s="284"/>
      <c r="H14" s="284"/>
      <c r="I14" s="284"/>
      <c r="J14" s="284"/>
      <c r="K14" s="280"/>
    </row>
    <row r="15" spans="2:11" s="1" customFormat="1" ht="15" customHeight="1">
      <c r="B15" s="283"/>
      <c r="C15" s="284"/>
      <c r="D15" s="282" t="s">
        <v>1850</v>
      </c>
      <c r="E15" s="282"/>
      <c r="F15" s="282"/>
      <c r="G15" s="282"/>
      <c r="H15" s="282"/>
      <c r="I15" s="282"/>
      <c r="J15" s="282"/>
      <c r="K15" s="280"/>
    </row>
    <row r="16" spans="2:11" s="1" customFormat="1" ht="15" customHeight="1">
      <c r="B16" s="283"/>
      <c r="C16" s="284"/>
      <c r="D16" s="282" t="s">
        <v>1851</v>
      </c>
      <c r="E16" s="282"/>
      <c r="F16" s="282"/>
      <c r="G16" s="282"/>
      <c r="H16" s="282"/>
      <c r="I16" s="282"/>
      <c r="J16" s="282"/>
      <c r="K16" s="280"/>
    </row>
    <row r="17" spans="2:11" s="1" customFormat="1" ht="15" customHeight="1">
      <c r="B17" s="283"/>
      <c r="C17" s="284"/>
      <c r="D17" s="282" t="s">
        <v>1852</v>
      </c>
      <c r="E17" s="282"/>
      <c r="F17" s="282"/>
      <c r="G17" s="282"/>
      <c r="H17" s="282"/>
      <c r="I17" s="282"/>
      <c r="J17" s="282"/>
      <c r="K17" s="280"/>
    </row>
    <row r="18" spans="2:11" s="1" customFormat="1" ht="15" customHeight="1">
      <c r="B18" s="283"/>
      <c r="C18" s="284"/>
      <c r="D18" s="284"/>
      <c r="E18" s="286" t="s">
        <v>78</v>
      </c>
      <c r="F18" s="282" t="s">
        <v>1853</v>
      </c>
      <c r="G18" s="282"/>
      <c r="H18" s="282"/>
      <c r="I18" s="282"/>
      <c r="J18" s="282"/>
      <c r="K18" s="280"/>
    </row>
    <row r="19" spans="2:11" s="1" customFormat="1" ht="15" customHeight="1">
      <c r="B19" s="283"/>
      <c r="C19" s="284"/>
      <c r="D19" s="284"/>
      <c r="E19" s="286" t="s">
        <v>1854</v>
      </c>
      <c r="F19" s="282" t="s">
        <v>1855</v>
      </c>
      <c r="G19" s="282"/>
      <c r="H19" s="282"/>
      <c r="I19" s="282"/>
      <c r="J19" s="282"/>
      <c r="K19" s="280"/>
    </row>
    <row r="20" spans="2:11" s="1" customFormat="1" ht="15" customHeight="1">
      <c r="B20" s="283"/>
      <c r="C20" s="284"/>
      <c r="D20" s="284"/>
      <c r="E20" s="286" t="s">
        <v>1856</v>
      </c>
      <c r="F20" s="282" t="s">
        <v>1857</v>
      </c>
      <c r="G20" s="282"/>
      <c r="H20" s="282"/>
      <c r="I20" s="282"/>
      <c r="J20" s="282"/>
      <c r="K20" s="280"/>
    </row>
    <row r="21" spans="2:11" s="1" customFormat="1" ht="15" customHeight="1">
      <c r="B21" s="283"/>
      <c r="C21" s="284"/>
      <c r="D21" s="284"/>
      <c r="E21" s="286" t="s">
        <v>1858</v>
      </c>
      <c r="F21" s="282" t="s">
        <v>1859</v>
      </c>
      <c r="G21" s="282"/>
      <c r="H21" s="282"/>
      <c r="I21" s="282"/>
      <c r="J21" s="282"/>
      <c r="K21" s="280"/>
    </row>
    <row r="22" spans="2:11" s="1" customFormat="1" ht="15" customHeight="1">
      <c r="B22" s="283"/>
      <c r="C22" s="284"/>
      <c r="D22" s="284"/>
      <c r="E22" s="286" t="s">
        <v>1860</v>
      </c>
      <c r="F22" s="282" t="s">
        <v>1861</v>
      </c>
      <c r="G22" s="282"/>
      <c r="H22" s="282"/>
      <c r="I22" s="282"/>
      <c r="J22" s="282"/>
      <c r="K22" s="280"/>
    </row>
    <row r="23" spans="2:11" s="1" customFormat="1" ht="15" customHeight="1">
      <c r="B23" s="283"/>
      <c r="C23" s="284"/>
      <c r="D23" s="284"/>
      <c r="E23" s="286" t="s">
        <v>1862</v>
      </c>
      <c r="F23" s="282" t="s">
        <v>1863</v>
      </c>
      <c r="G23" s="282"/>
      <c r="H23" s="282"/>
      <c r="I23" s="282"/>
      <c r="J23" s="282"/>
      <c r="K23" s="280"/>
    </row>
    <row r="24" spans="2:11" s="1" customFormat="1" ht="12.75" customHeight="1">
      <c r="B24" s="283"/>
      <c r="C24" s="284"/>
      <c r="D24" s="284"/>
      <c r="E24" s="284"/>
      <c r="F24" s="284"/>
      <c r="G24" s="284"/>
      <c r="H24" s="284"/>
      <c r="I24" s="284"/>
      <c r="J24" s="284"/>
      <c r="K24" s="280"/>
    </row>
    <row r="25" spans="2:11" s="1" customFormat="1" ht="15" customHeight="1">
      <c r="B25" s="283"/>
      <c r="C25" s="282" t="s">
        <v>1864</v>
      </c>
      <c r="D25" s="282"/>
      <c r="E25" s="282"/>
      <c r="F25" s="282"/>
      <c r="G25" s="282"/>
      <c r="H25" s="282"/>
      <c r="I25" s="282"/>
      <c r="J25" s="282"/>
      <c r="K25" s="280"/>
    </row>
    <row r="26" spans="2:11" s="1" customFormat="1" ht="15" customHeight="1">
      <c r="B26" s="283"/>
      <c r="C26" s="282" t="s">
        <v>1865</v>
      </c>
      <c r="D26" s="282"/>
      <c r="E26" s="282"/>
      <c r="F26" s="282"/>
      <c r="G26" s="282"/>
      <c r="H26" s="282"/>
      <c r="I26" s="282"/>
      <c r="J26" s="282"/>
      <c r="K26" s="280"/>
    </row>
    <row r="27" spans="2:11" s="1" customFormat="1" ht="15" customHeight="1">
      <c r="B27" s="283"/>
      <c r="C27" s="282"/>
      <c r="D27" s="282" t="s">
        <v>1866</v>
      </c>
      <c r="E27" s="282"/>
      <c r="F27" s="282"/>
      <c r="G27" s="282"/>
      <c r="H27" s="282"/>
      <c r="I27" s="282"/>
      <c r="J27" s="282"/>
      <c r="K27" s="280"/>
    </row>
    <row r="28" spans="2:11" s="1" customFormat="1" ht="15" customHeight="1">
      <c r="B28" s="283"/>
      <c r="C28" s="284"/>
      <c r="D28" s="282" t="s">
        <v>1867</v>
      </c>
      <c r="E28" s="282"/>
      <c r="F28" s="282"/>
      <c r="G28" s="282"/>
      <c r="H28" s="282"/>
      <c r="I28" s="282"/>
      <c r="J28" s="282"/>
      <c r="K28" s="280"/>
    </row>
    <row r="29" spans="2:11" s="1" customFormat="1" ht="12.75" customHeight="1">
      <c r="B29" s="283"/>
      <c r="C29" s="284"/>
      <c r="D29" s="284"/>
      <c r="E29" s="284"/>
      <c r="F29" s="284"/>
      <c r="G29" s="284"/>
      <c r="H29" s="284"/>
      <c r="I29" s="284"/>
      <c r="J29" s="284"/>
      <c r="K29" s="280"/>
    </row>
    <row r="30" spans="2:11" s="1" customFormat="1" ht="15" customHeight="1">
      <c r="B30" s="283"/>
      <c r="C30" s="284"/>
      <c r="D30" s="282" t="s">
        <v>1868</v>
      </c>
      <c r="E30" s="282"/>
      <c r="F30" s="282"/>
      <c r="G30" s="282"/>
      <c r="H30" s="282"/>
      <c r="I30" s="282"/>
      <c r="J30" s="282"/>
      <c r="K30" s="280"/>
    </row>
    <row r="31" spans="2:11" s="1" customFormat="1" ht="15" customHeight="1">
      <c r="B31" s="283"/>
      <c r="C31" s="284"/>
      <c r="D31" s="282" t="s">
        <v>1869</v>
      </c>
      <c r="E31" s="282"/>
      <c r="F31" s="282"/>
      <c r="G31" s="282"/>
      <c r="H31" s="282"/>
      <c r="I31" s="282"/>
      <c r="J31" s="282"/>
      <c r="K31" s="280"/>
    </row>
    <row r="32" spans="2:11" s="1" customFormat="1" ht="12.75" customHeight="1">
      <c r="B32" s="283"/>
      <c r="C32" s="284"/>
      <c r="D32" s="284"/>
      <c r="E32" s="284"/>
      <c r="F32" s="284"/>
      <c r="G32" s="284"/>
      <c r="H32" s="284"/>
      <c r="I32" s="284"/>
      <c r="J32" s="284"/>
      <c r="K32" s="280"/>
    </row>
    <row r="33" spans="2:11" s="1" customFormat="1" ht="15" customHeight="1">
      <c r="B33" s="283"/>
      <c r="C33" s="284"/>
      <c r="D33" s="282" t="s">
        <v>1870</v>
      </c>
      <c r="E33" s="282"/>
      <c r="F33" s="282"/>
      <c r="G33" s="282"/>
      <c r="H33" s="282"/>
      <c r="I33" s="282"/>
      <c r="J33" s="282"/>
      <c r="K33" s="280"/>
    </row>
    <row r="34" spans="2:11" s="1" customFormat="1" ht="15" customHeight="1">
      <c r="B34" s="283"/>
      <c r="C34" s="284"/>
      <c r="D34" s="282" t="s">
        <v>1871</v>
      </c>
      <c r="E34" s="282"/>
      <c r="F34" s="282"/>
      <c r="G34" s="282"/>
      <c r="H34" s="282"/>
      <c r="I34" s="282"/>
      <c r="J34" s="282"/>
      <c r="K34" s="280"/>
    </row>
    <row r="35" spans="2:11" s="1" customFormat="1" ht="15" customHeight="1">
      <c r="B35" s="283"/>
      <c r="C35" s="284"/>
      <c r="D35" s="282" t="s">
        <v>1872</v>
      </c>
      <c r="E35" s="282"/>
      <c r="F35" s="282"/>
      <c r="G35" s="282"/>
      <c r="H35" s="282"/>
      <c r="I35" s="282"/>
      <c r="J35" s="282"/>
      <c r="K35" s="280"/>
    </row>
    <row r="36" spans="2:11" s="1" customFormat="1" ht="15" customHeight="1">
      <c r="B36" s="283"/>
      <c r="C36" s="284"/>
      <c r="D36" s="282"/>
      <c r="E36" s="285" t="s">
        <v>129</v>
      </c>
      <c r="F36" s="282"/>
      <c r="G36" s="282" t="s">
        <v>1873</v>
      </c>
      <c r="H36" s="282"/>
      <c r="I36" s="282"/>
      <c r="J36" s="282"/>
      <c r="K36" s="280"/>
    </row>
    <row r="37" spans="2:11" s="1" customFormat="1" ht="30.75" customHeight="1">
      <c r="B37" s="283"/>
      <c r="C37" s="284"/>
      <c r="D37" s="282"/>
      <c r="E37" s="285" t="s">
        <v>1874</v>
      </c>
      <c r="F37" s="282"/>
      <c r="G37" s="282" t="s">
        <v>1875</v>
      </c>
      <c r="H37" s="282"/>
      <c r="I37" s="282"/>
      <c r="J37" s="282"/>
      <c r="K37" s="280"/>
    </row>
    <row r="38" spans="2:11" s="1" customFormat="1" ht="15" customHeight="1">
      <c r="B38" s="283"/>
      <c r="C38" s="284"/>
      <c r="D38" s="282"/>
      <c r="E38" s="285" t="s">
        <v>52</v>
      </c>
      <c r="F38" s="282"/>
      <c r="G38" s="282" t="s">
        <v>1876</v>
      </c>
      <c r="H38" s="282"/>
      <c r="I38" s="282"/>
      <c r="J38" s="282"/>
      <c r="K38" s="280"/>
    </row>
    <row r="39" spans="2:11" s="1" customFormat="1" ht="15" customHeight="1">
      <c r="B39" s="283"/>
      <c r="C39" s="284"/>
      <c r="D39" s="282"/>
      <c r="E39" s="285" t="s">
        <v>53</v>
      </c>
      <c r="F39" s="282"/>
      <c r="G39" s="282" t="s">
        <v>1877</v>
      </c>
      <c r="H39" s="282"/>
      <c r="I39" s="282"/>
      <c r="J39" s="282"/>
      <c r="K39" s="280"/>
    </row>
    <row r="40" spans="2:11" s="1" customFormat="1" ht="15" customHeight="1">
      <c r="B40" s="283"/>
      <c r="C40" s="284"/>
      <c r="D40" s="282"/>
      <c r="E40" s="285" t="s">
        <v>130</v>
      </c>
      <c r="F40" s="282"/>
      <c r="G40" s="282" t="s">
        <v>1878</v>
      </c>
      <c r="H40" s="282"/>
      <c r="I40" s="282"/>
      <c r="J40" s="282"/>
      <c r="K40" s="280"/>
    </row>
    <row r="41" spans="2:11" s="1" customFormat="1" ht="15" customHeight="1">
      <c r="B41" s="283"/>
      <c r="C41" s="284"/>
      <c r="D41" s="282"/>
      <c r="E41" s="285" t="s">
        <v>131</v>
      </c>
      <c r="F41" s="282"/>
      <c r="G41" s="282" t="s">
        <v>1879</v>
      </c>
      <c r="H41" s="282"/>
      <c r="I41" s="282"/>
      <c r="J41" s="282"/>
      <c r="K41" s="280"/>
    </row>
    <row r="42" spans="2:11" s="1" customFormat="1" ht="15" customHeight="1">
      <c r="B42" s="283"/>
      <c r="C42" s="284"/>
      <c r="D42" s="282"/>
      <c r="E42" s="285" t="s">
        <v>1880</v>
      </c>
      <c r="F42" s="282"/>
      <c r="G42" s="282" t="s">
        <v>1881</v>
      </c>
      <c r="H42" s="282"/>
      <c r="I42" s="282"/>
      <c r="J42" s="282"/>
      <c r="K42" s="280"/>
    </row>
    <row r="43" spans="2:11" s="1" customFormat="1" ht="15" customHeight="1">
      <c r="B43" s="283"/>
      <c r="C43" s="284"/>
      <c r="D43" s="282"/>
      <c r="E43" s="285"/>
      <c r="F43" s="282"/>
      <c r="G43" s="282" t="s">
        <v>1882</v>
      </c>
      <c r="H43" s="282"/>
      <c r="I43" s="282"/>
      <c r="J43" s="282"/>
      <c r="K43" s="280"/>
    </row>
    <row r="44" spans="2:11" s="1" customFormat="1" ht="15" customHeight="1">
      <c r="B44" s="283"/>
      <c r="C44" s="284"/>
      <c r="D44" s="282"/>
      <c r="E44" s="285" t="s">
        <v>1883</v>
      </c>
      <c r="F44" s="282"/>
      <c r="G44" s="282" t="s">
        <v>1884</v>
      </c>
      <c r="H44" s="282"/>
      <c r="I44" s="282"/>
      <c r="J44" s="282"/>
      <c r="K44" s="280"/>
    </row>
    <row r="45" spans="2:11" s="1" customFormat="1" ht="15" customHeight="1">
      <c r="B45" s="283"/>
      <c r="C45" s="284"/>
      <c r="D45" s="282"/>
      <c r="E45" s="285" t="s">
        <v>133</v>
      </c>
      <c r="F45" s="282"/>
      <c r="G45" s="282" t="s">
        <v>1885</v>
      </c>
      <c r="H45" s="282"/>
      <c r="I45" s="282"/>
      <c r="J45" s="282"/>
      <c r="K45" s="280"/>
    </row>
    <row r="46" spans="2:11" s="1" customFormat="1" ht="12.75" customHeight="1">
      <c r="B46" s="283"/>
      <c r="C46" s="284"/>
      <c r="D46" s="282"/>
      <c r="E46" s="282"/>
      <c r="F46" s="282"/>
      <c r="G46" s="282"/>
      <c r="H46" s="282"/>
      <c r="I46" s="282"/>
      <c r="J46" s="282"/>
      <c r="K46" s="280"/>
    </row>
    <row r="47" spans="2:11" s="1" customFormat="1" ht="15" customHeight="1">
      <c r="B47" s="283"/>
      <c r="C47" s="284"/>
      <c r="D47" s="282" t="s">
        <v>1886</v>
      </c>
      <c r="E47" s="282"/>
      <c r="F47" s="282"/>
      <c r="G47" s="282"/>
      <c r="H47" s="282"/>
      <c r="I47" s="282"/>
      <c r="J47" s="282"/>
      <c r="K47" s="280"/>
    </row>
    <row r="48" spans="2:11" s="1" customFormat="1" ht="15" customHeight="1">
      <c r="B48" s="283"/>
      <c r="C48" s="284"/>
      <c r="D48" s="284"/>
      <c r="E48" s="282" t="s">
        <v>1887</v>
      </c>
      <c r="F48" s="282"/>
      <c r="G48" s="282"/>
      <c r="H48" s="282"/>
      <c r="I48" s="282"/>
      <c r="J48" s="282"/>
      <c r="K48" s="280"/>
    </row>
    <row r="49" spans="2:11" s="1" customFormat="1" ht="15" customHeight="1">
      <c r="B49" s="283"/>
      <c r="C49" s="284"/>
      <c r="D49" s="284"/>
      <c r="E49" s="282" t="s">
        <v>1888</v>
      </c>
      <c r="F49" s="282"/>
      <c r="G49" s="282"/>
      <c r="H49" s="282"/>
      <c r="I49" s="282"/>
      <c r="J49" s="282"/>
      <c r="K49" s="280"/>
    </row>
    <row r="50" spans="2:11" s="1" customFormat="1" ht="15" customHeight="1">
      <c r="B50" s="283"/>
      <c r="C50" s="284"/>
      <c r="D50" s="284"/>
      <c r="E50" s="282" t="s">
        <v>1889</v>
      </c>
      <c r="F50" s="282"/>
      <c r="G50" s="282"/>
      <c r="H50" s="282"/>
      <c r="I50" s="282"/>
      <c r="J50" s="282"/>
      <c r="K50" s="280"/>
    </row>
    <row r="51" spans="2:11" s="1" customFormat="1" ht="15" customHeight="1">
      <c r="B51" s="283"/>
      <c r="C51" s="284"/>
      <c r="D51" s="282" t="s">
        <v>1890</v>
      </c>
      <c r="E51" s="282"/>
      <c r="F51" s="282"/>
      <c r="G51" s="282"/>
      <c r="H51" s="282"/>
      <c r="I51" s="282"/>
      <c r="J51" s="282"/>
      <c r="K51" s="280"/>
    </row>
    <row r="52" spans="2:11" s="1" customFormat="1" ht="25.5" customHeight="1">
      <c r="B52" s="278"/>
      <c r="C52" s="279" t="s">
        <v>1891</v>
      </c>
      <c r="D52" s="279"/>
      <c r="E52" s="279"/>
      <c r="F52" s="279"/>
      <c r="G52" s="279"/>
      <c r="H52" s="279"/>
      <c r="I52" s="279"/>
      <c r="J52" s="279"/>
      <c r="K52" s="280"/>
    </row>
    <row r="53" spans="2:11" s="1" customFormat="1" ht="5.25" customHeight="1">
      <c r="B53" s="278"/>
      <c r="C53" s="281"/>
      <c r="D53" s="281"/>
      <c r="E53" s="281"/>
      <c r="F53" s="281"/>
      <c r="G53" s="281"/>
      <c r="H53" s="281"/>
      <c r="I53" s="281"/>
      <c r="J53" s="281"/>
      <c r="K53" s="280"/>
    </row>
    <row r="54" spans="2:11" s="1" customFormat="1" ht="15" customHeight="1">
      <c r="B54" s="278"/>
      <c r="C54" s="282" t="s">
        <v>1892</v>
      </c>
      <c r="D54" s="282"/>
      <c r="E54" s="282"/>
      <c r="F54" s="282"/>
      <c r="G54" s="282"/>
      <c r="H54" s="282"/>
      <c r="I54" s="282"/>
      <c r="J54" s="282"/>
      <c r="K54" s="280"/>
    </row>
    <row r="55" spans="2:11" s="1" customFormat="1" ht="15" customHeight="1">
      <c r="B55" s="278"/>
      <c r="C55" s="282" t="s">
        <v>1893</v>
      </c>
      <c r="D55" s="282"/>
      <c r="E55" s="282"/>
      <c r="F55" s="282"/>
      <c r="G55" s="282"/>
      <c r="H55" s="282"/>
      <c r="I55" s="282"/>
      <c r="J55" s="282"/>
      <c r="K55" s="280"/>
    </row>
    <row r="56" spans="2:11" s="1" customFormat="1" ht="12.75" customHeight="1">
      <c r="B56" s="278"/>
      <c r="C56" s="282"/>
      <c r="D56" s="282"/>
      <c r="E56" s="282"/>
      <c r="F56" s="282"/>
      <c r="G56" s="282"/>
      <c r="H56" s="282"/>
      <c r="I56" s="282"/>
      <c r="J56" s="282"/>
      <c r="K56" s="280"/>
    </row>
    <row r="57" spans="2:11" s="1" customFormat="1" ht="15" customHeight="1">
      <c r="B57" s="278"/>
      <c r="C57" s="282" t="s">
        <v>1894</v>
      </c>
      <c r="D57" s="282"/>
      <c r="E57" s="282"/>
      <c r="F57" s="282"/>
      <c r="G57" s="282"/>
      <c r="H57" s="282"/>
      <c r="I57" s="282"/>
      <c r="J57" s="282"/>
      <c r="K57" s="280"/>
    </row>
    <row r="58" spans="2:11" s="1" customFormat="1" ht="15" customHeight="1">
      <c r="B58" s="278"/>
      <c r="C58" s="284"/>
      <c r="D58" s="282" t="s">
        <v>1895</v>
      </c>
      <c r="E58" s="282"/>
      <c r="F58" s="282"/>
      <c r="G58" s="282"/>
      <c r="H58" s="282"/>
      <c r="I58" s="282"/>
      <c r="J58" s="282"/>
      <c r="K58" s="280"/>
    </row>
    <row r="59" spans="2:11" s="1" customFormat="1" ht="15" customHeight="1">
      <c r="B59" s="278"/>
      <c r="C59" s="284"/>
      <c r="D59" s="282" t="s">
        <v>1896</v>
      </c>
      <c r="E59" s="282"/>
      <c r="F59" s="282"/>
      <c r="G59" s="282"/>
      <c r="H59" s="282"/>
      <c r="I59" s="282"/>
      <c r="J59" s="282"/>
      <c r="K59" s="280"/>
    </row>
    <row r="60" spans="2:11" s="1" customFormat="1" ht="15" customHeight="1">
      <c r="B60" s="278"/>
      <c r="C60" s="284"/>
      <c r="D60" s="282" t="s">
        <v>1897</v>
      </c>
      <c r="E60" s="282"/>
      <c r="F60" s="282"/>
      <c r="G60" s="282"/>
      <c r="H60" s="282"/>
      <c r="I60" s="282"/>
      <c r="J60" s="282"/>
      <c r="K60" s="280"/>
    </row>
    <row r="61" spans="2:11" s="1" customFormat="1" ht="15" customHeight="1">
      <c r="B61" s="278"/>
      <c r="C61" s="284"/>
      <c r="D61" s="282" t="s">
        <v>1898</v>
      </c>
      <c r="E61" s="282"/>
      <c r="F61" s="282"/>
      <c r="G61" s="282"/>
      <c r="H61" s="282"/>
      <c r="I61" s="282"/>
      <c r="J61" s="282"/>
      <c r="K61" s="280"/>
    </row>
    <row r="62" spans="2:11" s="1" customFormat="1" ht="15" customHeight="1">
      <c r="B62" s="278"/>
      <c r="C62" s="284"/>
      <c r="D62" s="287" t="s">
        <v>1899</v>
      </c>
      <c r="E62" s="287"/>
      <c r="F62" s="287"/>
      <c r="G62" s="287"/>
      <c r="H62" s="287"/>
      <c r="I62" s="287"/>
      <c r="J62" s="287"/>
      <c r="K62" s="280"/>
    </row>
    <row r="63" spans="2:11" s="1" customFormat="1" ht="15" customHeight="1">
      <c r="B63" s="278"/>
      <c r="C63" s="284"/>
      <c r="D63" s="282" t="s">
        <v>1900</v>
      </c>
      <c r="E63" s="282"/>
      <c r="F63" s="282"/>
      <c r="G63" s="282"/>
      <c r="H63" s="282"/>
      <c r="I63" s="282"/>
      <c r="J63" s="282"/>
      <c r="K63" s="280"/>
    </row>
    <row r="64" spans="2:11" s="1" customFormat="1" ht="12.75" customHeight="1">
      <c r="B64" s="278"/>
      <c r="C64" s="284"/>
      <c r="D64" s="284"/>
      <c r="E64" s="288"/>
      <c r="F64" s="284"/>
      <c r="G64" s="284"/>
      <c r="H64" s="284"/>
      <c r="I64" s="284"/>
      <c r="J64" s="284"/>
      <c r="K64" s="280"/>
    </row>
    <row r="65" spans="2:11" s="1" customFormat="1" ht="15" customHeight="1">
      <c r="B65" s="278"/>
      <c r="C65" s="284"/>
      <c r="D65" s="282" t="s">
        <v>1901</v>
      </c>
      <c r="E65" s="282"/>
      <c r="F65" s="282"/>
      <c r="G65" s="282"/>
      <c r="H65" s="282"/>
      <c r="I65" s="282"/>
      <c r="J65" s="282"/>
      <c r="K65" s="280"/>
    </row>
    <row r="66" spans="2:11" s="1" customFormat="1" ht="15" customHeight="1">
      <c r="B66" s="278"/>
      <c r="C66" s="284"/>
      <c r="D66" s="287" t="s">
        <v>1902</v>
      </c>
      <c r="E66" s="287"/>
      <c r="F66" s="287"/>
      <c r="G66" s="287"/>
      <c r="H66" s="287"/>
      <c r="I66" s="287"/>
      <c r="J66" s="287"/>
      <c r="K66" s="280"/>
    </row>
    <row r="67" spans="2:11" s="1" customFormat="1" ht="15" customHeight="1">
      <c r="B67" s="278"/>
      <c r="C67" s="284"/>
      <c r="D67" s="282" t="s">
        <v>1903</v>
      </c>
      <c r="E67" s="282"/>
      <c r="F67" s="282"/>
      <c r="G67" s="282"/>
      <c r="H67" s="282"/>
      <c r="I67" s="282"/>
      <c r="J67" s="282"/>
      <c r="K67" s="280"/>
    </row>
    <row r="68" spans="2:11" s="1" customFormat="1" ht="15" customHeight="1">
      <c r="B68" s="278"/>
      <c r="C68" s="284"/>
      <c r="D68" s="282" t="s">
        <v>1904</v>
      </c>
      <c r="E68" s="282"/>
      <c r="F68" s="282"/>
      <c r="G68" s="282"/>
      <c r="H68" s="282"/>
      <c r="I68" s="282"/>
      <c r="J68" s="282"/>
      <c r="K68" s="280"/>
    </row>
    <row r="69" spans="2:11" s="1" customFormat="1" ht="15" customHeight="1">
      <c r="B69" s="278"/>
      <c r="C69" s="284"/>
      <c r="D69" s="282" t="s">
        <v>1905</v>
      </c>
      <c r="E69" s="282"/>
      <c r="F69" s="282"/>
      <c r="G69" s="282"/>
      <c r="H69" s="282"/>
      <c r="I69" s="282"/>
      <c r="J69" s="282"/>
      <c r="K69" s="280"/>
    </row>
    <row r="70" spans="2:11" s="1" customFormat="1" ht="15" customHeight="1">
      <c r="B70" s="278"/>
      <c r="C70" s="284"/>
      <c r="D70" s="282" t="s">
        <v>1906</v>
      </c>
      <c r="E70" s="282"/>
      <c r="F70" s="282"/>
      <c r="G70" s="282"/>
      <c r="H70" s="282"/>
      <c r="I70" s="282"/>
      <c r="J70" s="282"/>
      <c r="K70" s="280"/>
    </row>
    <row r="71" spans="2:11" s="1" customFormat="1" ht="12.75" customHeight="1">
      <c r="B71" s="289"/>
      <c r="C71" s="290"/>
      <c r="D71" s="290"/>
      <c r="E71" s="290"/>
      <c r="F71" s="290"/>
      <c r="G71" s="290"/>
      <c r="H71" s="290"/>
      <c r="I71" s="290"/>
      <c r="J71" s="290"/>
      <c r="K71" s="291"/>
    </row>
    <row r="72" spans="2:11" s="1" customFormat="1" ht="18.75" customHeight="1">
      <c r="B72" s="292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s="1" customFormat="1" ht="18.75" customHeight="1">
      <c r="B73" s="293"/>
      <c r="C73" s="293"/>
      <c r="D73" s="293"/>
      <c r="E73" s="293"/>
      <c r="F73" s="293"/>
      <c r="G73" s="293"/>
      <c r="H73" s="293"/>
      <c r="I73" s="293"/>
      <c r="J73" s="293"/>
      <c r="K73" s="293"/>
    </row>
    <row r="74" spans="2:11" s="1" customFormat="1" ht="7.5" customHeight="1">
      <c r="B74" s="294"/>
      <c r="C74" s="295"/>
      <c r="D74" s="295"/>
      <c r="E74" s="295"/>
      <c r="F74" s="295"/>
      <c r="G74" s="295"/>
      <c r="H74" s="295"/>
      <c r="I74" s="295"/>
      <c r="J74" s="295"/>
      <c r="K74" s="296"/>
    </row>
    <row r="75" spans="2:11" s="1" customFormat="1" ht="45" customHeight="1">
      <c r="B75" s="297"/>
      <c r="C75" s="298" t="s">
        <v>1907</v>
      </c>
      <c r="D75" s="298"/>
      <c r="E75" s="298"/>
      <c r="F75" s="298"/>
      <c r="G75" s="298"/>
      <c r="H75" s="298"/>
      <c r="I75" s="298"/>
      <c r="J75" s="298"/>
      <c r="K75" s="299"/>
    </row>
    <row r="76" spans="2:11" s="1" customFormat="1" ht="17.25" customHeight="1">
      <c r="B76" s="297"/>
      <c r="C76" s="300" t="s">
        <v>1908</v>
      </c>
      <c r="D76" s="300"/>
      <c r="E76" s="300"/>
      <c r="F76" s="300" t="s">
        <v>1909</v>
      </c>
      <c r="G76" s="301"/>
      <c r="H76" s="300" t="s">
        <v>53</v>
      </c>
      <c r="I76" s="300" t="s">
        <v>56</v>
      </c>
      <c r="J76" s="300" t="s">
        <v>1910</v>
      </c>
      <c r="K76" s="299"/>
    </row>
    <row r="77" spans="2:11" s="1" customFormat="1" ht="17.25" customHeight="1">
      <c r="B77" s="297"/>
      <c r="C77" s="302" t="s">
        <v>1911</v>
      </c>
      <c r="D77" s="302"/>
      <c r="E77" s="302"/>
      <c r="F77" s="303" t="s">
        <v>1912</v>
      </c>
      <c r="G77" s="304"/>
      <c r="H77" s="302"/>
      <c r="I77" s="302"/>
      <c r="J77" s="302" t="s">
        <v>1913</v>
      </c>
      <c r="K77" s="299"/>
    </row>
    <row r="78" spans="2:11" s="1" customFormat="1" ht="5.25" customHeight="1">
      <c r="B78" s="297"/>
      <c r="C78" s="305"/>
      <c r="D78" s="305"/>
      <c r="E78" s="305"/>
      <c r="F78" s="305"/>
      <c r="G78" s="306"/>
      <c r="H78" s="305"/>
      <c r="I78" s="305"/>
      <c r="J78" s="305"/>
      <c r="K78" s="299"/>
    </row>
    <row r="79" spans="2:11" s="1" customFormat="1" ht="15" customHeight="1">
      <c r="B79" s="297"/>
      <c r="C79" s="285" t="s">
        <v>52</v>
      </c>
      <c r="D79" s="305"/>
      <c r="E79" s="305"/>
      <c r="F79" s="307" t="s">
        <v>1914</v>
      </c>
      <c r="G79" s="306"/>
      <c r="H79" s="285" t="s">
        <v>1915</v>
      </c>
      <c r="I79" s="285" t="s">
        <v>1916</v>
      </c>
      <c r="J79" s="285">
        <v>20</v>
      </c>
      <c r="K79" s="299"/>
    </row>
    <row r="80" spans="2:11" s="1" customFormat="1" ht="15" customHeight="1">
      <c r="B80" s="297"/>
      <c r="C80" s="285" t="s">
        <v>1917</v>
      </c>
      <c r="D80" s="285"/>
      <c r="E80" s="285"/>
      <c r="F80" s="307" t="s">
        <v>1914</v>
      </c>
      <c r="G80" s="306"/>
      <c r="H80" s="285" t="s">
        <v>1918</v>
      </c>
      <c r="I80" s="285" t="s">
        <v>1916</v>
      </c>
      <c r="J80" s="285">
        <v>120</v>
      </c>
      <c r="K80" s="299"/>
    </row>
    <row r="81" spans="2:11" s="1" customFormat="1" ht="15" customHeight="1">
      <c r="B81" s="308"/>
      <c r="C81" s="285" t="s">
        <v>1919</v>
      </c>
      <c r="D81" s="285"/>
      <c r="E81" s="285"/>
      <c r="F81" s="307" t="s">
        <v>1920</v>
      </c>
      <c r="G81" s="306"/>
      <c r="H81" s="285" t="s">
        <v>1921</v>
      </c>
      <c r="I81" s="285" t="s">
        <v>1916</v>
      </c>
      <c r="J81" s="285">
        <v>50</v>
      </c>
      <c r="K81" s="299"/>
    </row>
    <row r="82" spans="2:11" s="1" customFormat="1" ht="15" customHeight="1">
      <c r="B82" s="308"/>
      <c r="C82" s="285" t="s">
        <v>1922</v>
      </c>
      <c r="D82" s="285"/>
      <c r="E82" s="285"/>
      <c r="F82" s="307" t="s">
        <v>1914</v>
      </c>
      <c r="G82" s="306"/>
      <c r="H82" s="285" t="s">
        <v>1923</v>
      </c>
      <c r="I82" s="285" t="s">
        <v>1924</v>
      </c>
      <c r="J82" s="285"/>
      <c r="K82" s="299"/>
    </row>
    <row r="83" spans="2:11" s="1" customFormat="1" ht="15" customHeight="1">
      <c r="B83" s="308"/>
      <c r="C83" s="309" t="s">
        <v>1925</v>
      </c>
      <c r="D83" s="309"/>
      <c r="E83" s="309"/>
      <c r="F83" s="310" t="s">
        <v>1920</v>
      </c>
      <c r="G83" s="309"/>
      <c r="H83" s="309" t="s">
        <v>1926</v>
      </c>
      <c r="I83" s="309" t="s">
        <v>1916</v>
      </c>
      <c r="J83" s="309">
        <v>15</v>
      </c>
      <c r="K83" s="299"/>
    </row>
    <row r="84" spans="2:11" s="1" customFormat="1" ht="15" customHeight="1">
      <c r="B84" s="308"/>
      <c r="C84" s="309" t="s">
        <v>1927</v>
      </c>
      <c r="D84" s="309"/>
      <c r="E84" s="309"/>
      <c r="F84" s="310" t="s">
        <v>1920</v>
      </c>
      <c r="G84" s="309"/>
      <c r="H84" s="309" t="s">
        <v>1928</v>
      </c>
      <c r="I84" s="309" t="s">
        <v>1916</v>
      </c>
      <c r="J84" s="309">
        <v>15</v>
      </c>
      <c r="K84" s="299"/>
    </row>
    <row r="85" spans="2:11" s="1" customFormat="1" ht="15" customHeight="1">
      <c r="B85" s="308"/>
      <c r="C85" s="309" t="s">
        <v>1929</v>
      </c>
      <c r="D85" s="309"/>
      <c r="E85" s="309"/>
      <c r="F85" s="310" t="s">
        <v>1920</v>
      </c>
      <c r="G85" s="309"/>
      <c r="H85" s="309" t="s">
        <v>1930</v>
      </c>
      <c r="I85" s="309" t="s">
        <v>1916</v>
      </c>
      <c r="J85" s="309">
        <v>20</v>
      </c>
      <c r="K85" s="299"/>
    </row>
    <row r="86" spans="2:11" s="1" customFormat="1" ht="15" customHeight="1">
      <c r="B86" s="308"/>
      <c r="C86" s="309" t="s">
        <v>1931</v>
      </c>
      <c r="D86" s="309"/>
      <c r="E86" s="309"/>
      <c r="F86" s="310" t="s">
        <v>1920</v>
      </c>
      <c r="G86" s="309"/>
      <c r="H86" s="309" t="s">
        <v>1932</v>
      </c>
      <c r="I86" s="309" t="s">
        <v>1916</v>
      </c>
      <c r="J86" s="309">
        <v>20</v>
      </c>
      <c r="K86" s="299"/>
    </row>
    <row r="87" spans="2:11" s="1" customFormat="1" ht="15" customHeight="1">
      <c r="B87" s="308"/>
      <c r="C87" s="285" t="s">
        <v>1933</v>
      </c>
      <c r="D87" s="285"/>
      <c r="E87" s="285"/>
      <c r="F87" s="307" t="s">
        <v>1920</v>
      </c>
      <c r="G87" s="306"/>
      <c r="H87" s="285" t="s">
        <v>1934</v>
      </c>
      <c r="I87" s="285" t="s">
        <v>1916</v>
      </c>
      <c r="J87" s="285">
        <v>50</v>
      </c>
      <c r="K87" s="299"/>
    </row>
    <row r="88" spans="2:11" s="1" customFormat="1" ht="15" customHeight="1">
      <c r="B88" s="308"/>
      <c r="C88" s="285" t="s">
        <v>1935</v>
      </c>
      <c r="D88" s="285"/>
      <c r="E88" s="285"/>
      <c r="F88" s="307" t="s">
        <v>1920</v>
      </c>
      <c r="G88" s="306"/>
      <c r="H88" s="285" t="s">
        <v>1936</v>
      </c>
      <c r="I88" s="285" t="s">
        <v>1916</v>
      </c>
      <c r="J88" s="285">
        <v>20</v>
      </c>
      <c r="K88" s="299"/>
    </row>
    <row r="89" spans="2:11" s="1" customFormat="1" ht="15" customHeight="1">
      <c r="B89" s="308"/>
      <c r="C89" s="285" t="s">
        <v>1937</v>
      </c>
      <c r="D89" s="285"/>
      <c r="E89" s="285"/>
      <c r="F89" s="307" t="s">
        <v>1920</v>
      </c>
      <c r="G89" s="306"/>
      <c r="H89" s="285" t="s">
        <v>1938</v>
      </c>
      <c r="I89" s="285" t="s">
        <v>1916</v>
      </c>
      <c r="J89" s="285">
        <v>20</v>
      </c>
      <c r="K89" s="299"/>
    </row>
    <row r="90" spans="2:11" s="1" customFormat="1" ht="15" customHeight="1">
      <c r="B90" s="308"/>
      <c r="C90" s="285" t="s">
        <v>1939</v>
      </c>
      <c r="D90" s="285"/>
      <c r="E90" s="285"/>
      <c r="F90" s="307" t="s">
        <v>1920</v>
      </c>
      <c r="G90" s="306"/>
      <c r="H90" s="285" t="s">
        <v>1940</v>
      </c>
      <c r="I90" s="285" t="s">
        <v>1916</v>
      </c>
      <c r="J90" s="285">
        <v>50</v>
      </c>
      <c r="K90" s="299"/>
    </row>
    <row r="91" spans="2:11" s="1" customFormat="1" ht="15" customHeight="1">
      <c r="B91" s="308"/>
      <c r="C91" s="285" t="s">
        <v>1941</v>
      </c>
      <c r="D91" s="285"/>
      <c r="E91" s="285"/>
      <c r="F91" s="307" t="s">
        <v>1920</v>
      </c>
      <c r="G91" s="306"/>
      <c r="H91" s="285" t="s">
        <v>1941</v>
      </c>
      <c r="I91" s="285" t="s">
        <v>1916</v>
      </c>
      <c r="J91" s="285">
        <v>50</v>
      </c>
      <c r="K91" s="299"/>
    </row>
    <row r="92" spans="2:11" s="1" customFormat="1" ht="15" customHeight="1">
      <c r="B92" s="308"/>
      <c r="C92" s="285" t="s">
        <v>1942</v>
      </c>
      <c r="D92" s="285"/>
      <c r="E92" s="285"/>
      <c r="F92" s="307" t="s">
        <v>1920</v>
      </c>
      <c r="G92" s="306"/>
      <c r="H92" s="285" t="s">
        <v>1943</v>
      </c>
      <c r="I92" s="285" t="s">
        <v>1916</v>
      </c>
      <c r="J92" s="285">
        <v>255</v>
      </c>
      <c r="K92" s="299"/>
    </row>
    <row r="93" spans="2:11" s="1" customFormat="1" ht="15" customHeight="1">
      <c r="B93" s="308"/>
      <c r="C93" s="285" t="s">
        <v>1944</v>
      </c>
      <c r="D93" s="285"/>
      <c r="E93" s="285"/>
      <c r="F93" s="307" t="s">
        <v>1914</v>
      </c>
      <c r="G93" s="306"/>
      <c r="H93" s="285" t="s">
        <v>1945</v>
      </c>
      <c r="I93" s="285" t="s">
        <v>1946</v>
      </c>
      <c r="J93" s="285"/>
      <c r="K93" s="299"/>
    </row>
    <row r="94" spans="2:11" s="1" customFormat="1" ht="15" customHeight="1">
      <c r="B94" s="308"/>
      <c r="C94" s="285" t="s">
        <v>1947</v>
      </c>
      <c r="D94" s="285"/>
      <c r="E94" s="285"/>
      <c r="F94" s="307" t="s">
        <v>1914</v>
      </c>
      <c r="G94" s="306"/>
      <c r="H94" s="285" t="s">
        <v>1948</v>
      </c>
      <c r="I94" s="285" t="s">
        <v>1949</v>
      </c>
      <c r="J94" s="285"/>
      <c r="K94" s="299"/>
    </row>
    <row r="95" spans="2:11" s="1" customFormat="1" ht="15" customHeight="1">
      <c r="B95" s="308"/>
      <c r="C95" s="285" t="s">
        <v>1950</v>
      </c>
      <c r="D95" s="285"/>
      <c r="E95" s="285"/>
      <c r="F95" s="307" t="s">
        <v>1914</v>
      </c>
      <c r="G95" s="306"/>
      <c r="H95" s="285" t="s">
        <v>1950</v>
      </c>
      <c r="I95" s="285" t="s">
        <v>1949</v>
      </c>
      <c r="J95" s="285"/>
      <c r="K95" s="299"/>
    </row>
    <row r="96" spans="2:11" s="1" customFormat="1" ht="15" customHeight="1">
      <c r="B96" s="308"/>
      <c r="C96" s="285" t="s">
        <v>37</v>
      </c>
      <c r="D96" s="285"/>
      <c r="E96" s="285"/>
      <c r="F96" s="307" t="s">
        <v>1914</v>
      </c>
      <c r="G96" s="306"/>
      <c r="H96" s="285" t="s">
        <v>1951</v>
      </c>
      <c r="I96" s="285" t="s">
        <v>1949</v>
      </c>
      <c r="J96" s="285"/>
      <c r="K96" s="299"/>
    </row>
    <row r="97" spans="2:11" s="1" customFormat="1" ht="15" customHeight="1">
      <c r="B97" s="308"/>
      <c r="C97" s="285" t="s">
        <v>47</v>
      </c>
      <c r="D97" s="285"/>
      <c r="E97" s="285"/>
      <c r="F97" s="307" t="s">
        <v>1914</v>
      </c>
      <c r="G97" s="306"/>
      <c r="H97" s="285" t="s">
        <v>1952</v>
      </c>
      <c r="I97" s="285" t="s">
        <v>1949</v>
      </c>
      <c r="J97" s="285"/>
      <c r="K97" s="299"/>
    </row>
    <row r="98" spans="2:11" s="1" customFormat="1" ht="15" customHeight="1">
      <c r="B98" s="311"/>
      <c r="C98" s="312"/>
      <c r="D98" s="312"/>
      <c r="E98" s="312"/>
      <c r="F98" s="312"/>
      <c r="G98" s="312"/>
      <c r="H98" s="312"/>
      <c r="I98" s="312"/>
      <c r="J98" s="312"/>
      <c r="K98" s="313"/>
    </row>
    <row r="99" spans="2:11" s="1" customFormat="1" ht="18.7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4"/>
    </row>
    <row r="100" spans="2:11" s="1" customFormat="1" ht="18.75" customHeight="1"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</row>
    <row r="101" spans="2:11" s="1" customFormat="1" ht="7.5" customHeight="1">
      <c r="B101" s="294"/>
      <c r="C101" s="295"/>
      <c r="D101" s="295"/>
      <c r="E101" s="295"/>
      <c r="F101" s="295"/>
      <c r="G101" s="295"/>
      <c r="H101" s="295"/>
      <c r="I101" s="295"/>
      <c r="J101" s="295"/>
      <c r="K101" s="296"/>
    </row>
    <row r="102" spans="2:11" s="1" customFormat="1" ht="45" customHeight="1">
      <c r="B102" s="297"/>
      <c r="C102" s="298" t="s">
        <v>1953</v>
      </c>
      <c r="D102" s="298"/>
      <c r="E102" s="298"/>
      <c r="F102" s="298"/>
      <c r="G102" s="298"/>
      <c r="H102" s="298"/>
      <c r="I102" s="298"/>
      <c r="J102" s="298"/>
      <c r="K102" s="299"/>
    </row>
    <row r="103" spans="2:11" s="1" customFormat="1" ht="17.25" customHeight="1">
      <c r="B103" s="297"/>
      <c r="C103" s="300" t="s">
        <v>1908</v>
      </c>
      <c r="D103" s="300"/>
      <c r="E103" s="300"/>
      <c r="F103" s="300" t="s">
        <v>1909</v>
      </c>
      <c r="G103" s="301"/>
      <c r="H103" s="300" t="s">
        <v>53</v>
      </c>
      <c r="I103" s="300" t="s">
        <v>56</v>
      </c>
      <c r="J103" s="300" t="s">
        <v>1910</v>
      </c>
      <c r="K103" s="299"/>
    </row>
    <row r="104" spans="2:11" s="1" customFormat="1" ht="17.25" customHeight="1">
      <c r="B104" s="297"/>
      <c r="C104" s="302" t="s">
        <v>1911</v>
      </c>
      <c r="D104" s="302"/>
      <c r="E104" s="302"/>
      <c r="F104" s="303" t="s">
        <v>1912</v>
      </c>
      <c r="G104" s="304"/>
      <c r="H104" s="302"/>
      <c r="I104" s="302"/>
      <c r="J104" s="302" t="s">
        <v>1913</v>
      </c>
      <c r="K104" s="299"/>
    </row>
    <row r="105" spans="2:11" s="1" customFormat="1" ht="5.25" customHeight="1">
      <c r="B105" s="297"/>
      <c r="C105" s="300"/>
      <c r="D105" s="300"/>
      <c r="E105" s="300"/>
      <c r="F105" s="300"/>
      <c r="G105" s="316"/>
      <c r="H105" s="300"/>
      <c r="I105" s="300"/>
      <c r="J105" s="300"/>
      <c r="K105" s="299"/>
    </row>
    <row r="106" spans="2:11" s="1" customFormat="1" ht="15" customHeight="1">
      <c r="B106" s="297"/>
      <c r="C106" s="285" t="s">
        <v>52</v>
      </c>
      <c r="D106" s="305"/>
      <c r="E106" s="305"/>
      <c r="F106" s="307" t="s">
        <v>1914</v>
      </c>
      <c r="G106" s="316"/>
      <c r="H106" s="285" t="s">
        <v>1954</v>
      </c>
      <c r="I106" s="285" t="s">
        <v>1916</v>
      </c>
      <c r="J106" s="285">
        <v>20</v>
      </c>
      <c r="K106" s="299"/>
    </row>
    <row r="107" spans="2:11" s="1" customFormat="1" ht="15" customHeight="1">
      <c r="B107" s="297"/>
      <c r="C107" s="285" t="s">
        <v>1917</v>
      </c>
      <c r="D107" s="285"/>
      <c r="E107" s="285"/>
      <c r="F107" s="307" t="s">
        <v>1914</v>
      </c>
      <c r="G107" s="285"/>
      <c r="H107" s="285" t="s">
        <v>1954</v>
      </c>
      <c r="I107" s="285" t="s">
        <v>1916</v>
      </c>
      <c r="J107" s="285">
        <v>120</v>
      </c>
      <c r="K107" s="299"/>
    </row>
    <row r="108" spans="2:11" s="1" customFormat="1" ht="15" customHeight="1">
      <c r="B108" s="308"/>
      <c r="C108" s="285" t="s">
        <v>1919</v>
      </c>
      <c r="D108" s="285"/>
      <c r="E108" s="285"/>
      <c r="F108" s="307" t="s">
        <v>1920</v>
      </c>
      <c r="G108" s="285"/>
      <c r="H108" s="285" t="s">
        <v>1954</v>
      </c>
      <c r="I108" s="285" t="s">
        <v>1916</v>
      </c>
      <c r="J108" s="285">
        <v>50</v>
      </c>
      <c r="K108" s="299"/>
    </row>
    <row r="109" spans="2:11" s="1" customFormat="1" ht="15" customHeight="1">
      <c r="B109" s="308"/>
      <c r="C109" s="285" t="s">
        <v>1922</v>
      </c>
      <c r="D109" s="285"/>
      <c r="E109" s="285"/>
      <c r="F109" s="307" t="s">
        <v>1914</v>
      </c>
      <c r="G109" s="285"/>
      <c r="H109" s="285" t="s">
        <v>1954</v>
      </c>
      <c r="I109" s="285" t="s">
        <v>1924</v>
      </c>
      <c r="J109" s="285"/>
      <c r="K109" s="299"/>
    </row>
    <row r="110" spans="2:11" s="1" customFormat="1" ht="15" customHeight="1">
      <c r="B110" s="308"/>
      <c r="C110" s="285" t="s">
        <v>1933</v>
      </c>
      <c r="D110" s="285"/>
      <c r="E110" s="285"/>
      <c r="F110" s="307" t="s">
        <v>1920</v>
      </c>
      <c r="G110" s="285"/>
      <c r="H110" s="285" t="s">
        <v>1954</v>
      </c>
      <c r="I110" s="285" t="s">
        <v>1916</v>
      </c>
      <c r="J110" s="285">
        <v>50</v>
      </c>
      <c r="K110" s="299"/>
    </row>
    <row r="111" spans="2:11" s="1" customFormat="1" ht="15" customHeight="1">
      <c r="B111" s="308"/>
      <c r="C111" s="285" t="s">
        <v>1941</v>
      </c>
      <c r="D111" s="285"/>
      <c r="E111" s="285"/>
      <c r="F111" s="307" t="s">
        <v>1920</v>
      </c>
      <c r="G111" s="285"/>
      <c r="H111" s="285" t="s">
        <v>1954</v>
      </c>
      <c r="I111" s="285" t="s">
        <v>1916</v>
      </c>
      <c r="J111" s="285">
        <v>50</v>
      </c>
      <c r="K111" s="299"/>
    </row>
    <row r="112" spans="2:11" s="1" customFormat="1" ht="15" customHeight="1">
      <c r="B112" s="308"/>
      <c r="C112" s="285" t="s">
        <v>1939</v>
      </c>
      <c r="D112" s="285"/>
      <c r="E112" s="285"/>
      <c r="F112" s="307" t="s">
        <v>1920</v>
      </c>
      <c r="G112" s="285"/>
      <c r="H112" s="285" t="s">
        <v>1954</v>
      </c>
      <c r="I112" s="285" t="s">
        <v>1916</v>
      </c>
      <c r="J112" s="285">
        <v>50</v>
      </c>
      <c r="K112" s="299"/>
    </row>
    <row r="113" spans="2:11" s="1" customFormat="1" ht="15" customHeight="1">
      <c r="B113" s="308"/>
      <c r="C113" s="285" t="s">
        <v>52</v>
      </c>
      <c r="D113" s="285"/>
      <c r="E113" s="285"/>
      <c r="F113" s="307" t="s">
        <v>1914</v>
      </c>
      <c r="G113" s="285"/>
      <c r="H113" s="285" t="s">
        <v>1955</v>
      </c>
      <c r="I113" s="285" t="s">
        <v>1916</v>
      </c>
      <c r="J113" s="285">
        <v>20</v>
      </c>
      <c r="K113" s="299"/>
    </row>
    <row r="114" spans="2:11" s="1" customFormat="1" ht="15" customHeight="1">
      <c r="B114" s="308"/>
      <c r="C114" s="285" t="s">
        <v>1956</v>
      </c>
      <c r="D114" s="285"/>
      <c r="E114" s="285"/>
      <c r="F114" s="307" t="s">
        <v>1914</v>
      </c>
      <c r="G114" s="285"/>
      <c r="H114" s="285" t="s">
        <v>1957</v>
      </c>
      <c r="I114" s="285" t="s">
        <v>1916</v>
      </c>
      <c r="J114" s="285">
        <v>120</v>
      </c>
      <c r="K114" s="299"/>
    </row>
    <row r="115" spans="2:11" s="1" customFormat="1" ht="15" customHeight="1">
      <c r="B115" s="308"/>
      <c r="C115" s="285" t="s">
        <v>37</v>
      </c>
      <c r="D115" s="285"/>
      <c r="E115" s="285"/>
      <c r="F115" s="307" t="s">
        <v>1914</v>
      </c>
      <c r="G115" s="285"/>
      <c r="H115" s="285" t="s">
        <v>1958</v>
      </c>
      <c r="I115" s="285" t="s">
        <v>1949</v>
      </c>
      <c r="J115" s="285"/>
      <c r="K115" s="299"/>
    </row>
    <row r="116" spans="2:11" s="1" customFormat="1" ht="15" customHeight="1">
      <c r="B116" s="308"/>
      <c r="C116" s="285" t="s">
        <v>47</v>
      </c>
      <c r="D116" s="285"/>
      <c r="E116" s="285"/>
      <c r="F116" s="307" t="s">
        <v>1914</v>
      </c>
      <c r="G116" s="285"/>
      <c r="H116" s="285" t="s">
        <v>1959</v>
      </c>
      <c r="I116" s="285" t="s">
        <v>1949</v>
      </c>
      <c r="J116" s="285"/>
      <c r="K116" s="299"/>
    </row>
    <row r="117" spans="2:11" s="1" customFormat="1" ht="15" customHeight="1">
      <c r="B117" s="308"/>
      <c r="C117" s="285" t="s">
        <v>56</v>
      </c>
      <c r="D117" s="285"/>
      <c r="E117" s="285"/>
      <c r="F117" s="307" t="s">
        <v>1914</v>
      </c>
      <c r="G117" s="285"/>
      <c r="H117" s="285" t="s">
        <v>1960</v>
      </c>
      <c r="I117" s="285" t="s">
        <v>1961</v>
      </c>
      <c r="J117" s="285"/>
      <c r="K117" s="299"/>
    </row>
    <row r="118" spans="2:11" s="1" customFormat="1" ht="15" customHeight="1">
      <c r="B118" s="311"/>
      <c r="C118" s="317"/>
      <c r="D118" s="317"/>
      <c r="E118" s="317"/>
      <c r="F118" s="317"/>
      <c r="G118" s="317"/>
      <c r="H118" s="317"/>
      <c r="I118" s="317"/>
      <c r="J118" s="317"/>
      <c r="K118" s="313"/>
    </row>
    <row r="119" spans="2:11" s="1" customFormat="1" ht="18.75" customHeight="1">
      <c r="B119" s="318"/>
      <c r="C119" s="282"/>
      <c r="D119" s="282"/>
      <c r="E119" s="282"/>
      <c r="F119" s="319"/>
      <c r="G119" s="282"/>
      <c r="H119" s="282"/>
      <c r="I119" s="282"/>
      <c r="J119" s="282"/>
      <c r="K119" s="318"/>
    </row>
    <row r="120" spans="2:11" s="1" customFormat="1" ht="18.75" customHeight="1"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</row>
    <row r="121" spans="2:11" s="1" customFormat="1" ht="7.5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2"/>
    </row>
    <row r="122" spans="2:11" s="1" customFormat="1" ht="45" customHeight="1">
      <c r="B122" s="323"/>
      <c r="C122" s="276" t="s">
        <v>1962</v>
      </c>
      <c r="D122" s="276"/>
      <c r="E122" s="276"/>
      <c r="F122" s="276"/>
      <c r="G122" s="276"/>
      <c r="H122" s="276"/>
      <c r="I122" s="276"/>
      <c r="J122" s="276"/>
      <c r="K122" s="324"/>
    </row>
    <row r="123" spans="2:11" s="1" customFormat="1" ht="17.25" customHeight="1">
      <c r="B123" s="325"/>
      <c r="C123" s="300" t="s">
        <v>1908</v>
      </c>
      <c r="D123" s="300"/>
      <c r="E123" s="300"/>
      <c r="F123" s="300" t="s">
        <v>1909</v>
      </c>
      <c r="G123" s="301"/>
      <c r="H123" s="300" t="s">
        <v>53</v>
      </c>
      <c r="I123" s="300" t="s">
        <v>56</v>
      </c>
      <c r="J123" s="300" t="s">
        <v>1910</v>
      </c>
      <c r="K123" s="326"/>
    </row>
    <row r="124" spans="2:11" s="1" customFormat="1" ht="17.25" customHeight="1">
      <c r="B124" s="325"/>
      <c r="C124" s="302" t="s">
        <v>1911</v>
      </c>
      <c r="D124" s="302"/>
      <c r="E124" s="302"/>
      <c r="F124" s="303" t="s">
        <v>1912</v>
      </c>
      <c r="G124" s="304"/>
      <c r="H124" s="302"/>
      <c r="I124" s="302"/>
      <c r="J124" s="302" t="s">
        <v>1913</v>
      </c>
      <c r="K124" s="326"/>
    </row>
    <row r="125" spans="2:11" s="1" customFormat="1" ht="5.25" customHeight="1">
      <c r="B125" s="327"/>
      <c r="C125" s="305"/>
      <c r="D125" s="305"/>
      <c r="E125" s="305"/>
      <c r="F125" s="305"/>
      <c r="G125" s="285"/>
      <c r="H125" s="305"/>
      <c r="I125" s="305"/>
      <c r="J125" s="305"/>
      <c r="K125" s="328"/>
    </row>
    <row r="126" spans="2:11" s="1" customFormat="1" ht="15" customHeight="1">
      <c r="B126" s="327"/>
      <c r="C126" s="285" t="s">
        <v>1917</v>
      </c>
      <c r="D126" s="305"/>
      <c r="E126" s="305"/>
      <c r="F126" s="307" t="s">
        <v>1914</v>
      </c>
      <c r="G126" s="285"/>
      <c r="H126" s="285" t="s">
        <v>1954</v>
      </c>
      <c r="I126" s="285" t="s">
        <v>1916</v>
      </c>
      <c r="J126" s="285">
        <v>120</v>
      </c>
      <c r="K126" s="329"/>
    </row>
    <row r="127" spans="2:11" s="1" customFormat="1" ht="15" customHeight="1">
      <c r="B127" s="327"/>
      <c r="C127" s="285" t="s">
        <v>1963</v>
      </c>
      <c r="D127" s="285"/>
      <c r="E127" s="285"/>
      <c r="F127" s="307" t="s">
        <v>1914</v>
      </c>
      <c r="G127" s="285"/>
      <c r="H127" s="285" t="s">
        <v>1964</v>
      </c>
      <c r="I127" s="285" t="s">
        <v>1916</v>
      </c>
      <c r="J127" s="285" t="s">
        <v>1965</v>
      </c>
      <c r="K127" s="329"/>
    </row>
    <row r="128" spans="2:11" s="1" customFormat="1" ht="15" customHeight="1">
      <c r="B128" s="327"/>
      <c r="C128" s="285" t="s">
        <v>1862</v>
      </c>
      <c r="D128" s="285"/>
      <c r="E128" s="285"/>
      <c r="F128" s="307" t="s">
        <v>1914</v>
      </c>
      <c r="G128" s="285"/>
      <c r="H128" s="285" t="s">
        <v>1966</v>
      </c>
      <c r="I128" s="285" t="s">
        <v>1916</v>
      </c>
      <c r="J128" s="285" t="s">
        <v>1965</v>
      </c>
      <c r="K128" s="329"/>
    </row>
    <row r="129" spans="2:11" s="1" customFormat="1" ht="15" customHeight="1">
      <c r="B129" s="327"/>
      <c r="C129" s="285" t="s">
        <v>1925</v>
      </c>
      <c r="D129" s="285"/>
      <c r="E129" s="285"/>
      <c r="F129" s="307" t="s">
        <v>1920</v>
      </c>
      <c r="G129" s="285"/>
      <c r="H129" s="285" t="s">
        <v>1926</v>
      </c>
      <c r="I129" s="285" t="s">
        <v>1916</v>
      </c>
      <c r="J129" s="285">
        <v>15</v>
      </c>
      <c r="K129" s="329"/>
    </row>
    <row r="130" spans="2:11" s="1" customFormat="1" ht="15" customHeight="1">
      <c r="B130" s="327"/>
      <c r="C130" s="309" t="s">
        <v>1927</v>
      </c>
      <c r="D130" s="309"/>
      <c r="E130" s="309"/>
      <c r="F130" s="310" t="s">
        <v>1920</v>
      </c>
      <c r="G130" s="309"/>
      <c r="H130" s="309" t="s">
        <v>1928</v>
      </c>
      <c r="I130" s="309" t="s">
        <v>1916</v>
      </c>
      <c r="J130" s="309">
        <v>15</v>
      </c>
      <c r="K130" s="329"/>
    </row>
    <row r="131" spans="2:11" s="1" customFormat="1" ht="15" customHeight="1">
      <c r="B131" s="327"/>
      <c r="C131" s="309" t="s">
        <v>1929</v>
      </c>
      <c r="D131" s="309"/>
      <c r="E131" s="309"/>
      <c r="F131" s="310" t="s">
        <v>1920</v>
      </c>
      <c r="G131" s="309"/>
      <c r="H131" s="309" t="s">
        <v>1930</v>
      </c>
      <c r="I131" s="309" t="s">
        <v>1916</v>
      </c>
      <c r="J131" s="309">
        <v>20</v>
      </c>
      <c r="K131" s="329"/>
    </row>
    <row r="132" spans="2:11" s="1" customFormat="1" ht="15" customHeight="1">
      <c r="B132" s="327"/>
      <c r="C132" s="309" t="s">
        <v>1931</v>
      </c>
      <c r="D132" s="309"/>
      <c r="E132" s="309"/>
      <c r="F132" s="310" t="s">
        <v>1920</v>
      </c>
      <c r="G132" s="309"/>
      <c r="H132" s="309" t="s">
        <v>1932</v>
      </c>
      <c r="I132" s="309" t="s">
        <v>1916</v>
      </c>
      <c r="J132" s="309">
        <v>20</v>
      </c>
      <c r="K132" s="329"/>
    </row>
    <row r="133" spans="2:11" s="1" customFormat="1" ht="15" customHeight="1">
      <c r="B133" s="327"/>
      <c r="C133" s="285" t="s">
        <v>1919</v>
      </c>
      <c r="D133" s="285"/>
      <c r="E133" s="285"/>
      <c r="F133" s="307" t="s">
        <v>1920</v>
      </c>
      <c r="G133" s="285"/>
      <c r="H133" s="285" t="s">
        <v>1954</v>
      </c>
      <c r="I133" s="285" t="s">
        <v>1916</v>
      </c>
      <c r="J133" s="285">
        <v>50</v>
      </c>
      <c r="K133" s="329"/>
    </row>
    <row r="134" spans="2:11" s="1" customFormat="1" ht="15" customHeight="1">
      <c r="B134" s="327"/>
      <c r="C134" s="285" t="s">
        <v>1933</v>
      </c>
      <c r="D134" s="285"/>
      <c r="E134" s="285"/>
      <c r="F134" s="307" t="s">
        <v>1920</v>
      </c>
      <c r="G134" s="285"/>
      <c r="H134" s="285" t="s">
        <v>1954</v>
      </c>
      <c r="I134" s="285" t="s">
        <v>1916</v>
      </c>
      <c r="J134" s="285">
        <v>50</v>
      </c>
      <c r="K134" s="329"/>
    </row>
    <row r="135" spans="2:11" s="1" customFormat="1" ht="15" customHeight="1">
      <c r="B135" s="327"/>
      <c r="C135" s="285" t="s">
        <v>1939</v>
      </c>
      <c r="D135" s="285"/>
      <c r="E135" s="285"/>
      <c r="F135" s="307" t="s">
        <v>1920</v>
      </c>
      <c r="G135" s="285"/>
      <c r="H135" s="285" t="s">
        <v>1954</v>
      </c>
      <c r="I135" s="285" t="s">
        <v>1916</v>
      </c>
      <c r="J135" s="285">
        <v>50</v>
      </c>
      <c r="K135" s="329"/>
    </row>
    <row r="136" spans="2:11" s="1" customFormat="1" ht="15" customHeight="1">
      <c r="B136" s="327"/>
      <c r="C136" s="285" t="s">
        <v>1941</v>
      </c>
      <c r="D136" s="285"/>
      <c r="E136" s="285"/>
      <c r="F136" s="307" t="s">
        <v>1920</v>
      </c>
      <c r="G136" s="285"/>
      <c r="H136" s="285" t="s">
        <v>1954</v>
      </c>
      <c r="I136" s="285" t="s">
        <v>1916</v>
      </c>
      <c r="J136" s="285">
        <v>50</v>
      </c>
      <c r="K136" s="329"/>
    </row>
    <row r="137" spans="2:11" s="1" customFormat="1" ht="15" customHeight="1">
      <c r="B137" s="327"/>
      <c r="C137" s="285" t="s">
        <v>1942</v>
      </c>
      <c r="D137" s="285"/>
      <c r="E137" s="285"/>
      <c r="F137" s="307" t="s">
        <v>1920</v>
      </c>
      <c r="G137" s="285"/>
      <c r="H137" s="285" t="s">
        <v>1967</v>
      </c>
      <c r="I137" s="285" t="s">
        <v>1916</v>
      </c>
      <c r="J137" s="285">
        <v>255</v>
      </c>
      <c r="K137" s="329"/>
    </row>
    <row r="138" spans="2:11" s="1" customFormat="1" ht="15" customHeight="1">
      <c r="B138" s="327"/>
      <c r="C138" s="285" t="s">
        <v>1944</v>
      </c>
      <c r="D138" s="285"/>
      <c r="E138" s="285"/>
      <c r="F138" s="307" t="s">
        <v>1914</v>
      </c>
      <c r="G138" s="285"/>
      <c r="H138" s="285" t="s">
        <v>1968</v>
      </c>
      <c r="I138" s="285" t="s">
        <v>1946</v>
      </c>
      <c r="J138" s="285"/>
      <c r="K138" s="329"/>
    </row>
    <row r="139" spans="2:11" s="1" customFormat="1" ht="15" customHeight="1">
      <c r="B139" s="327"/>
      <c r="C139" s="285" t="s">
        <v>1947</v>
      </c>
      <c r="D139" s="285"/>
      <c r="E139" s="285"/>
      <c r="F139" s="307" t="s">
        <v>1914</v>
      </c>
      <c r="G139" s="285"/>
      <c r="H139" s="285" t="s">
        <v>1969</v>
      </c>
      <c r="I139" s="285" t="s">
        <v>1949</v>
      </c>
      <c r="J139" s="285"/>
      <c r="K139" s="329"/>
    </row>
    <row r="140" spans="2:11" s="1" customFormat="1" ht="15" customHeight="1">
      <c r="B140" s="327"/>
      <c r="C140" s="285" t="s">
        <v>1950</v>
      </c>
      <c r="D140" s="285"/>
      <c r="E140" s="285"/>
      <c r="F140" s="307" t="s">
        <v>1914</v>
      </c>
      <c r="G140" s="285"/>
      <c r="H140" s="285" t="s">
        <v>1950</v>
      </c>
      <c r="I140" s="285" t="s">
        <v>1949</v>
      </c>
      <c r="J140" s="285"/>
      <c r="K140" s="329"/>
    </row>
    <row r="141" spans="2:11" s="1" customFormat="1" ht="15" customHeight="1">
      <c r="B141" s="327"/>
      <c r="C141" s="285" t="s">
        <v>37</v>
      </c>
      <c r="D141" s="285"/>
      <c r="E141" s="285"/>
      <c r="F141" s="307" t="s">
        <v>1914</v>
      </c>
      <c r="G141" s="285"/>
      <c r="H141" s="285" t="s">
        <v>1970</v>
      </c>
      <c r="I141" s="285" t="s">
        <v>1949</v>
      </c>
      <c r="J141" s="285"/>
      <c r="K141" s="329"/>
    </row>
    <row r="142" spans="2:11" s="1" customFormat="1" ht="15" customHeight="1">
      <c r="B142" s="327"/>
      <c r="C142" s="285" t="s">
        <v>1971</v>
      </c>
      <c r="D142" s="285"/>
      <c r="E142" s="285"/>
      <c r="F142" s="307" t="s">
        <v>1914</v>
      </c>
      <c r="G142" s="285"/>
      <c r="H142" s="285" t="s">
        <v>1972</v>
      </c>
      <c r="I142" s="285" t="s">
        <v>1949</v>
      </c>
      <c r="J142" s="285"/>
      <c r="K142" s="329"/>
    </row>
    <row r="143" spans="2:11" s="1" customFormat="1" ht="15" customHeight="1">
      <c r="B143" s="330"/>
      <c r="C143" s="331"/>
      <c r="D143" s="331"/>
      <c r="E143" s="331"/>
      <c r="F143" s="331"/>
      <c r="G143" s="331"/>
      <c r="H143" s="331"/>
      <c r="I143" s="331"/>
      <c r="J143" s="331"/>
      <c r="K143" s="332"/>
    </row>
    <row r="144" spans="2:11" s="1" customFormat="1" ht="18.75" customHeight="1">
      <c r="B144" s="282"/>
      <c r="C144" s="282"/>
      <c r="D144" s="282"/>
      <c r="E144" s="282"/>
      <c r="F144" s="319"/>
      <c r="G144" s="282"/>
      <c r="H144" s="282"/>
      <c r="I144" s="282"/>
      <c r="J144" s="282"/>
      <c r="K144" s="282"/>
    </row>
    <row r="145" spans="2:11" s="1" customFormat="1" ht="18.75" customHeight="1"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</row>
    <row r="146" spans="2:11" s="1" customFormat="1" ht="7.5" customHeight="1">
      <c r="B146" s="294"/>
      <c r="C146" s="295"/>
      <c r="D146" s="295"/>
      <c r="E146" s="295"/>
      <c r="F146" s="295"/>
      <c r="G146" s="295"/>
      <c r="H146" s="295"/>
      <c r="I146" s="295"/>
      <c r="J146" s="295"/>
      <c r="K146" s="296"/>
    </row>
    <row r="147" spans="2:11" s="1" customFormat="1" ht="45" customHeight="1">
      <c r="B147" s="297"/>
      <c r="C147" s="298" t="s">
        <v>1973</v>
      </c>
      <c r="D147" s="298"/>
      <c r="E147" s="298"/>
      <c r="F147" s="298"/>
      <c r="G147" s="298"/>
      <c r="H147" s="298"/>
      <c r="I147" s="298"/>
      <c r="J147" s="298"/>
      <c r="K147" s="299"/>
    </row>
    <row r="148" spans="2:11" s="1" customFormat="1" ht="17.25" customHeight="1">
      <c r="B148" s="297"/>
      <c r="C148" s="300" t="s">
        <v>1908</v>
      </c>
      <c r="D148" s="300"/>
      <c r="E148" s="300"/>
      <c r="F148" s="300" t="s">
        <v>1909</v>
      </c>
      <c r="G148" s="301"/>
      <c r="H148" s="300" t="s">
        <v>53</v>
      </c>
      <c r="I148" s="300" t="s">
        <v>56</v>
      </c>
      <c r="J148" s="300" t="s">
        <v>1910</v>
      </c>
      <c r="K148" s="299"/>
    </row>
    <row r="149" spans="2:11" s="1" customFormat="1" ht="17.25" customHeight="1">
      <c r="B149" s="297"/>
      <c r="C149" s="302" t="s">
        <v>1911</v>
      </c>
      <c r="D149" s="302"/>
      <c r="E149" s="302"/>
      <c r="F149" s="303" t="s">
        <v>1912</v>
      </c>
      <c r="G149" s="304"/>
      <c r="H149" s="302"/>
      <c r="I149" s="302"/>
      <c r="J149" s="302" t="s">
        <v>1913</v>
      </c>
      <c r="K149" s="299"/>
    </row>
    <row r="150" spans="2:11" s="1" customFormat="1" ht="5.25" customHeight="1">
      <c r="B150" s="308"/>
      <c r="C150" s="305"/>
      <c r="D150" s="305"/>
      <c r="E150" s="305"/>
      <c r="F150" s="305"/>
      <c r="G150" s="306"/>
      <c r="H150" s="305"/>
      <c r="I150" s="305"/>
      <c r="J150" s="305"/>
      <c r="K150" s="329"/>
    </row>
    <row r="151" spans="2:11" s="1" customFormat="1" ht="15" customHeight="1">
      <c r="B151" s="308"/>
      <c r="C151" s="333" t="s">
        <v>1917</v>
      </c>
      <c r="D151" s="285"/>
      <c r="E151" s="285"/>
      <c r="F151" s="334" t="s">
        <v>1914</v>
      </c>
      <c r="G151" s="285"/>
      <c r="H151" s="333" t="s">
        <v>1954</v>
      </c>
      <c r="I151" s="333" t="s">
        <v>1916</v>
      </c>
      <c r="J151" s="333">
        <v>120</v>
      </c>
      <c r="K151" s="329"/>
    </row>
    <row r="152" spans="2:11" s="1" customFormat="1" ht="15" customHeight="1">
      <c r="B152" s="308"/>
      <c r="C152" s="333" t="s">
        <v>1963</v>
      </c>
      <c r="D152" s="285"/>
      <c r="E152" s="285"/>
      <c r="F152" s="334" t="s">
        <v>1914</v>
      </c>
      <c r="G152" s="285"/>
      <c r="H152" s="333" t="s">
        <v>1974</v>
      </c>
      <c r="I152" s="333" t="s">
        <v>1916</v>
      </c>
      <c r="J152" s="333" t="s">
        <v>1965</v>
      </c>
      <c r="K152" s="329"/>
    </row>
    <row r="153" spans="2:11" s="1" customFormat="1" ht="15" customHeight="1">
      <c r="B153" s="308"/>
      <c r="C153" s="333" t="s">
        <v>1862</v>
      </c>
      <c r="D153" s="285"/>
      <c r="E153" s="285"/>
      <c r="F153" s="334" t="s">
        <v>1914</v>
      </c>
      <c r="G153" s="285"/>
      <c r="H153" s="333" t="s">
        <v>1975</v>
      </c>
      <c r="I153" s="333" t="s">
        <v>1916</v>
      </c>
      <c r="J153" s="333" t="s">
        <v>1965</v>
      </c>
      <c r="K153" s="329"/>
    </row>
    <row r="154" spans="2:11" s="1" customFormat="1" ht="15" customHeight="1">
      <c r="B154" s="308"/>
      <c r="C154" s="333" t="s">
        <v>1919</v>
      </c>
      <c r="D154" s="285"/>
      <c r="E154" s="285"/>
      <c r="F154" s="334" t="s">
        <v>1920</v>
      </c>
      <c r="G154" s="285"/>
      <c r="H154" s="333" t="s">
        <v>1954</v>
      </c>
      <c r="I154" s="333" t="s">
        <v>1916</v>
      </c>
      <c r="J154" s="333">
        <v>50</v>
      </c>
      <c r="K154" s="329"/>
    </row>
    <row r="155" spans="2:11" s="1" customFormat="1" ht="15" customHeight="1">
      <c r="B155" s="308"/>
      <c r="C155" s="333" t="s">
        <v>1922</v>
      </c>
      <c r="D155" s="285"/>
      <c r="E155" s="285"/>
      <c r="F155" s="334" t="s">
        <v>1914</v>
      </c>
      <c r="G155" s="285"/>
      <c r="H155" s="333" t="s">
        <v>1954</v>
      </c>
      <c r="I155" s="333" t="s">
        <v>1924</v>
      </c>
      <c r="J155" s="333"/>
      <c r="K155" s="329"/>
    </row>
    <row r="156" spans="2:11" s="1" customFormat="1" ht="15" customHeight="1">
      <c r="B156" s="308"/>
      <c r="C156" s="333" t="s">
        <v>1933</v>
      </c>
      <c r="D156" s="285"/>
      <c r="E156" s="285"/>
      <c r="F156" s="334" t="s">
        <v>1920</v>
      </c>
      <c r="G156" s="285"/>
      <c r="H156" s="333" t="s">
        <v>1954</v>
      </c>
      <c r="I156" s="333" t="s">
        <v>1916</v>
      </c>
      <c r="J156" s="333">
        <v>50</v>
      </c>
      <c r="K156" s="329"/>
    </row>
    <row r="157" spans="2:11" s="1" customFormat="1" ht="15" customHeight="1">
      <c r="B157" s="308"/>
      <c r="C157" s="333" t="s">
        <v>1941</v>
      </c>
      <c r="D157" s="285"/>
      <c r="E157" s="285"/>
      <c r="F157" s="334" t="s">
        <v>1920</v>
      </c>
      <c r="G157" s="285"/>
      <c r="H157" s="333" t="s">
        <v>1954</v>
      </c>
      <c r="I157" s="333" t="s">
        <v>1916</v>
      </c>
      <c r="J157" s="333">
        <v>50</v>
      </c>
      <c r="K157" s="329"/>
    </row>
    <row r="158" spans="2:11" s="1" customFormat="1" ht="15" customHeight="1">
      <c r="B158" s="308"/>
      <c r="C158" s="333" t="s">
        <v>1939</v>
      </c>
      <c r="D158" s="285"/>
      <c r="E158" s="285"/>
      <c r="F158" s="334" t="s">
        <v>1920</v>
      </c>
      <c r="G158" s="285"/>
      <c r="H158" s="333" t="s">
        <v>1954</v>
      </c>
      <c r="I158" s="333" t="s">
        <v>1916</v>
      </c>
      <c r="J158" s="333">
        <v>50</v>
      </c>
      <c r="K158" s="329"/>
    </row>
    <row r="159" spans="2:11" s="1" customFormat="1" ht="15" customHeight="1">
      <c r="B159" s="308"/>
      <c r="C159" s="333" t="s">
        <v>98</v>
      </c>
      <c r="D159" s="285"/>
      <c r="E159" s="285"/>
      <c r="F159" s="334" t="s">
        <v>1914</v>
      </c>
      <c r="G159" s="285"/>
      <c r="H159" s="333" t="s">
        <v>1976</v>
      </c>
      <c r="I159" s="333" t="s">
        <v>1916</v>
      </c>
      <c r="J159" s="333" t="s">
        <v>1977</v>
      </c>
      <c r="K159" s="329"/>
    </row>
    <row r="160" spans="2:11" s="1" customFormat="1" ht="15" customHeight="1">
      <c r="B160" s="308"/>
      <c r="C160" s="333" t="s">
        <v>1978</v>
      </c>
      <c r="D160" s="285"/>
      <c r="E160" s="285"/>
      <c r="F160" s="334" t="s">
        <v>1914</v>
      </c>
      <c r="G160" s="285"/>
      <c r="H160" s="333" t="s">
        <v>1979</v>
      </c>
      <c r="I160" s="333" t="s">
        <v>1949</v>
      </c>
      <c r="J160" s="333"/>
      <c r="K160" s="329"/>
    </row>
    <row r="161" spans="2:11" s="1" customFormat="1" ht="15" customHeight="1">
      <c r="B161" s="335"/>
      <c r="C161" s="317"/>
      <c r="D161" s="317"/>
      <c r="E161" s="317"/>
      <c r="F161" s="317"/>
      <c r="G161" s="317"/>
      <c r="H161" s="317"/>
      <c r="I161" s="317"/>
      <c r="J161" s="317"/>
      <c r="K161" s="336"/>
    </row>
    <row r="162" spans="2:11" s="1" customFormat="1" ht="18.75" customHeight="1">
      <c r="B162" s="282"/>
      <c r="C162" s="285"/>
      <c r="D162" s="285"/>
      <c r="E162" s="285"/>
      <c r="F162" s="307"/>
      <c r="G162" s="285"/>
      <c r="H162" s="285"/>
      <c r="I162" s="285"/>
      <c r="J162" s="285"/>
      <c r="K162" s="282"/>
    </row>
    <row r="163" spans="2:11" s="1" customFormat="1" ht="18.75" customHeight="1">
      <c r="B163" s="293"/>
      <c r="C163" s="293"/>
      <c r="D163" s="293"/>
      <c r="E163" s="293"/>
      <c r="F163" s="293"/>
      <c r="G163" s="293"/>
      <c r="H163" s="293"/>
      <c r="I163" s="293"/>
      <c r="J163" s="293"/>
      <c r="K163" s="293"/>
    </row>
    <row r="164" spans="2:11" s="1" customFormat="1" ht="7.5" customHeight="1">
      <c r="B164" s="272"/>
      <c r="C164" s="273"/>
      <c r="D164" s="273"/>
      <c r="E164" s="273"/>
      <c r="F164" s="273"/>
      <c r="G164" s="273"/>
      <c r="H164" s="273"/>
      <c r="I164" s="273"/>
      <c r="J164" s="273"/>
      <c r="K164" s="274"/>
    </row>
    <row r="165" spans="2:11" s="1" customFormat="1" ht="45" customHeight="1">
      <c r="B165" s="275"/>
      <c r="C165" s="276" t="s">
        <v>1980</v>
      </c>
      <c r="D165" s="276"/>
      <c r="E165" s="276"/>
      <c r="F165" s="276"/>
      <c r="G165" s="276"/>
      <c r="H165" s="276"/>
      <c r="I165" s="276"/>
      <c r="J165" s="276"/>
      <c r="K165" s="277"/>
    </row>
    <row r="166" spans="2:11" s="1" customFormat="1" ht="17.25" customHeight="1">
      <c r="B166" s="275"/>
      <c r="C166" s="300" t="s">
        <v>1908</v>
      </c>
      <c r="D166" s="300"/>
      <c r="E166" s="300"/>
      <c r="F166" s="300" t="s">
        <v>1909</v>
      </c>
      <c r="G166" s="337"/>
      <c r="H166" s="338" t="s">
        <v>53</v>
      </c>
      <c r="I166" s="338" t="s">
        <v>56</v>
      </c>
      <c r="J166" s="300" t="s">
        <v>1910</v>
      </c>
      <c r="K166" s="277"/>
    </row>
    <row r="167" spans="2:11" s="1" customFormat="1" ht="17.25" customHeight="1">
      <c r="B167" s="278"/>
      <c r="C167" s="302" t="s">
        <v>1911</v>
      </c>
      <c r="D167" s="302"/>
      <c r="E167" s="302"/>
      <c r="F167" s="303" t="s">
        <v>1912</v>
      </c>
      <c r="G167" s="339"/>
      <c r="H167" s="340"/>
      <c r="I167" s="340"/>
      <c r="J167" s="302" t="s">
        <v>1913</v>
      </c>
      <c r="K167" s="280"/>
    </row>
    <row r="168" spans="2:11" s="1" customFormat="1" ht="5.25" customHeight="1">
      <c r="B168" s="308"/>
      <c r="C168" s="305"/>
      <c r="D168" s="305"/>
      <c r="E168" s="305"/>
      <c r="F168" s="305"/>
      <c r="G168" s="306"/>
      <c r="H168" s="305"/>
      <c r="I168" s="305"/>
      <c r="J168" s="305"/>
      <c r="K168" s="329"/>
    </row>
    <row r="169" spans="2:11" s="1" customFormat="1" ht="15" customHeight="1">
      <c r="B169" s="308"/>
      <c r="C169" s="285" t="s">
        <v>1917</v>
      </c>
      <c r="D169" s="285"/>
      <c r="E169" s="285"/>
      <c r="F169" s="307" t="s">
        <v>1914</v>
      </c>
      <c r="G169" s="285"/>
      <c r="H169" s="285" t="s">
        <v>1954</v>
      </c>
      <c r="I169" s="285" t="s">
        <v>1916</v>
      </c>
      <c r="J169" s="285">
        <v>120</v>
      </c>
      <c r="K169" s="329"/>
    </row>
    <row r="170" spans="2:11" s="1" customFormat="1" ht="15" customHeight="1">
      <c r="B170" s="308"/>
      <c r="C170" s="285" t="s">
        <v>1963</v>
      </c>
      <c r="D170" s="285"/>
      <c r="E170" s="285"/>
      <c r="F170" s="307" t="s">
        <v>1914</v>
      </c>
      <c r="G170" s="285"/>
      <c r="H170" s="285" t="s">
        <v>1964</v>
      </c>
      <c r="I170" s="285" t="s">
        <v>1916</v>
      </c>
      <c r="J170" s="285" t="s">
        <v>1965</v>
      </c>
      <c r="K170" s="329"/>
    </row>
    <row r="171" spans="2:11" s="1" customFormat="1" ht="15" customHeight="1">
      <c r="B171" s="308"/>
      <c r="C171" s="285" t="s">
        <v>1862</v>
      </c>
      <c r="D171" s="285"/>
      <c r="E171" s="285"/>
      <c r="F171" s="307" t="s">
        <v>1914</v>
      </c>
      <c r="G171" s="285"/>
      <c r="H171" s="285" t="s">
        <v>1981</v>
      </c>
      <c r="I171" s="285" t="s">
        <v>1916</v>
      </c>
      <c r="J171" s="285" t="s">
        <v>1965</v>
      </c>
      <c r="K171" s="329"/>
    </row>
    <row r="172" spans="2:11" s="1" customFormat="1" ht="15" customHeight="1">
      <c r="B172" s="308"/>
      <c r="C172" s="285" t="s">
        <v>1919</v>
      </c>
      <c r="D172" s="285"/>
      <c r="E172" s="285"/>
      <c r="F172" s="307" t="s">
        <v>1920</v>
      </c>
      <c r="G172" s="285"/>
      <c r="H172" s="285" t="s">
        <v>1981</v>
      </c>
      <c r="I172" s="285" t="s">
        <v>1916</v>
      </c>
      <c r="J172" s="285">
        <v>50</v>
      </c>
      <c r="K172" s="329"/>
    </row>
    <row r="173" spans="2:11" s="1" customFormat="1" ht="15" customHeight="1">
      <c r="B173" s="308"/>
      <c r="C173" s="285" t="s">
        <v>1922</v>
      </c>
      <c r="D173" s="285"/>
      <c r="E173" s="285"/>
      <c r="F173" s="307" t="s">
        <v>1914</v>
      </c>
      <c r="G173" s="285"/>
      <c r="H173" s="285" t="s">
        <v>1981</v>
      </c>
      <c r="I173" s="285" t="s">
        <v>1924</v>
      </c>
      <c r="J173" s="285"/>
      <c r="K173" s="329"/>
    </row>
    <row r="174" spans="2:11" s="1" customFormat="1" ht="15" customHeight="1">
      <c r="B174" s="308"/>
      <c r="C174" s="285" t="s">
        <v>1933</v>
      </c>
      <c r="D174" s="285"/>
      <c r="E174" s="285"/>
      <c r="F174" s="307" t="s">
        <v>1920</v>
      </c>
      <c r="G174" s="285"/>
      <c r="H174" s="285" t="s">
        <v>1981</v>
      </c>
      <c r="I174" s="285" t="s">
        <v>1916</v>
      </c>
      <c r="J174" s="285">
        <v>50</v>
      </c>
      <c r="K174" s="329"/>
    </row>
    <row r="175" spans="2:11" s="1" customFormat="1" ht="15" customHeight="1">
      <c r="B175" s="308"/>
      <c r="C175" s="285" t="s">
        <v>1941</v>
      </c>
      <c r="D175" s="285"/>
      <c r="E175" s="285"/>
      <c r="F175" s="307" t="s">
        <v>1920</v>
      </c>
      <c r="G175" s="285"/>
      <c r="H175" s="285" t="s">
        <v>1981</v>
      </c>
      <c r="I175" s="285" t="s">
        <v>1916</v>
      </c>
      <c r="J175" s="285">
        <v>50</v>
      </c>
      <c r="K175" s="329"/>
    </row>
    <row r="176" spans="2:11" s="1" customFormat="1" ht="15" customHeight="1">
      <c r="B176" s="308"/>
      <c r="C176" s="285" t="s">
        <v>1939</v>
      </c>
      <c r="D176" s="285"/>
      <c r="E176" s="285"/>
      <c r="F176" s="307" t="s">
        <v>1920</v>
      </c>
      <c r="G176" s="285"/>
      <c r="H176" s="285" t="s">
        <v>1981</v>
      </c>
      <c r="I176" s="285" t="s">
        <v>1916</v>
      </c>
      <c r="J176" s="285">
        <v>50</v>
      </c>
      <c r="K176" s="329"/>
    </row>
    <row r="177" spans="2:11" s="1" customFormat="1" ht="15" customHeight="1">
      <c r="B177" s="308"/>
      <c r="C177" s="285" t="s">
        <v>129</v>
      </c>
      <c r="D177" s="285"/>
      <c r="E177" s="285"/>
      <c r="F177" s="307" t="s">
        <v>1914</v>
      </c>
      <c r="G177" s="285"/>
      <c r="H177" s="285" t="s">
        <v>1982</v>
      </c>
      <c r="I177" s="285" t="s">
        <v>1983</v>
      </c>
      <c r="J177" s="285"/>
      <c r="K177" s="329"/>
    </row>
    <row r="178" spans="2:11" s="1" customFormat="1" ht="15" customHeight="1">
      <c r="B178" s="308"/>
      <c r="C178" s="285" t="s">
        <v>56</v>
      </c>
      <c r="D178" s="285"/>
      <c r="E178" s="285"/>
      <c r="F178" s="307" t="s">
        <v>1914</v>
      </c>
      <c r="G178" s="285"/>
      <c r="H178" s="285" t="s">
        <v>1984</v>
      </c>
      <c r="I178" s="285" t="s">
        <v>1985</v>
      </c>
      <c r="J178" s="285">
        <v>1</v>
      </c>
      <c r="K178" s="329"/>
    </row>
    <row r="179" spans="2:11" s="1" customFormat="1" ht="15" customHeight="1">
      <c r="B179" s="308"/>
      <c r="C179" s="285" t="s">
        <v>52</v>
      </c>
      <c r="D179" s="285"/>
      <c r="E179" s="285"/>
      <c r="F179" s="307" t="s">
        <v>1914</v>
      </c>
      <c r="G179" s="285"/>
      <c r="H179" s="285" t="s">
        <v>1986</v>
      </c>
      <c r="I179" s="285" t="s">
        <v>1916</v>
      </c>
      <c r="J179" s="285">
        <v>20</v>
      </c>
      <c r="K179" s="329"/>
    </row>
    <row r="180" spans="2:11" s="1" customFormat="1" ht="15" customHeight="1">
      <c r="B180" s="308"/>
      <c r="C180" s="285" t="s">
        <v>53</v>
      </c>
      <c r="D180" s="285"/>
      <c r="E180" s="285"/>
      <c r="F180" s="307" t="s">
        <v>1914</v>
      </c>
      <c r="G180" s="285"/>
      <c r="H180" s="285" t="s">
        <v>1987</v>
      </c>
      <c r="I180" s="285" t="s">
        <v>1916</v>
      </c>
      <c r="J180" s="285">
        <v>255</v>
      </c>
      <c r="K180" s="329"/>
    </row>
    <row r="181" spans="2:11" s="1" customFormat="1" ht="15" customHeight="1">
      <c r="B181" s="308"/>
      <c r="C181" s="285" t="s">
        <v>130</v>
      </c>
      <c r="D181" s="285"/>
      <c r="E181" s="285"/>
      <c r="F181" s="307" t="s">
        <v>1914</v>
      </c>
      <c r="G181" s="285"/>
      <c r="H181" s="285" t="s">
        <v>1878</v>
      </c>
      <c r="I181" s="285" t="s">
        <v>1916</v>
      </c>
      <c r="J181" s="285">
        <v>10</v>
      </c>
      <c r="K181" s="329"/>
    </row>
    <row r="182" spans="2:11" s="1" customFormat="1" ht="15" customHeight="1">
      <c r="B182" s="308"/>
      <c r="C182" s="285" t="s">
        <v>131</v>
      </c>
      <c r="D182" s="285"/>
      <c r="E182" s="285"/>
      <c r="F182" s="307" t="s">
        <v>1914</v>
      </c>
      <c r="G182" s="285"/>
      <c r="H182" s="285" t="s">
        <v>1988</v>
      </c>
      <c r="I182" s="285" t="s">
        <v>1949</v>
      </c>
      <c r="J182" s="285"/>
      <c r="K182" s="329"/>
    </row>
    <row r="183" spans="2:11" s="1" customFormat="1" ht="15" customHeight="1">
      <c r="B183" s="308"/>
      <c r="C183" s="285" t="s">
        <v>1989</v>
      </c>
      <c r="D183" s="285"/>
      <c r="E183" s="285"/>
      <c r="F183" s="307" t="s">
        <v>1914</v>
      </c>
      <c r="G183" s="285"/>
      <c r="H183" s="285" t="s">
        <v>1990</v>
      </c>
      <c r="I183" s="285" t="s">
        <v>1949</v>
      </c>
      <c r="J183" s="285"/>
      <c r="K183" s="329"/>
    </row>
    <row r="184" spans="2:11" s="1" customFormat="1" ht="15" customHeight="1">
      <c r="B184" s="308"/>
      <c r="C184" s="285" t="s">
        <v>1978</v>
      </c>
      <c r="D184" s="285"/>
      <c r="E184" s="285"/>
      <c r="F184" s="307" t="s">
        <v>1914</v>
      </c>
      <c r="G184" s="285"/>
      <c r="H184" s="285" t="s">
        <v>1991</v>
      </c>
      <c r="I184" s="285" t="s">
        <v>1949</v>
      </c>
      <c r="J184" s="285"/>
      <c r="K184" s="329"/>
    </row>
    <row r="185" spans="2:11" s="1" customFormat="1" ht="15" customHeight="1">
      <c r="B185" s="308"/>
      <c r="C185" s="285" t="s">
        <v>133</v>
      </c>
      <c r="D185" s="285"/>
      <c r="E185" s="285"/>
      <c r="F185" s="307" t="s">
        <v>1920</v>
      </c>
      <c r="G185" s="285"/>
      <c r="H185" s="285" t="s">
        <v>1992</v>
      </c>
      <c r="I185" s="285" t="s">
        <v>1916</v>
      </c>
      <c r="J185" s="285">
        <v>50</v>
      </c>
      <c r="K185" s="329"/>
    </row>
    <row r="186" spans="2:11" s="1" customFormat="1" ht="15" customHeight="1">
      <c r="B186" s="308"/>
      <c r="C186" s="285" t="s">
        <v>1993</v>
      </c>
      <c r="D186" s="285"/>
      <c r="E186" s="285"/>
      <c r="F186" s="307" t="s">
        <v>1920</v>
      </c>
      <c r="G186" s="285"/>
      <c r="H186" s="285" t="s">
        <v>1994</v>
      </c>
      <c r="I186" s="285" t="s">
        <v>1995</v>
      </c>
      <c r="J186" s="285"/>
      <c r="K186" s="329"/>
    </row>
    <row r="187" spans="2:11" s="1" customFormat="1" ht="15" customHeight="1">
      <c r="B187" s="308"/>
      <c r="C187" s="285" t="s">
        <v>1996</v>
      </c>
      <c r="D187" s="285"/>
      <c r="E187" s="285"/>
      <c r="F187" s="307" t="s">
        <v>1920</v>
      </c>
      <c r="G187" s="285"/>
      <c r="H187" s="285" t="s">
        <v>1997</v>
      </c>
      <c r="I187" s="285" t="s">
        <v>1995</v>
      </c>
      <c r="J187" s="285"/>
      <c r="K187" s="329"/>
    </row>
    <row r="188" spans="2:11" s="1" customFormat="1" ht="15" customHeight="1">
      <c r="B188" s="308"/>
      <c r="C188" s="285" t="s">
        <v>1998</v>
      </c>
      <c r="D188" s="285"/>
      <c r="E188" s="285"/>
      <c r="F188" s="307" t="s">
        <v>1920</v>
      </c>
      <c r="G188" s="285"/>
      <c r="H188" s="285" t="s">
        <v>1999</v>
      </c>
      <c r="I188" s="285" t="s">
        <v>1995</v>
      </c>
      <c r="J188" s="285"/>
      <c r="K188" s="329"/>
    </row>
    <row r="189" spans="2:11" s="1" customFormat="1" ht="15" customHeight="1">
      <c r="B189" s="308"/>
      <c r="C189" s="341" t="s">
        <v>2000</v>
      </c>
      <c r="D189" s="285"/>
      <c r="E189" s="285"/>
      <c r="F189" s="307" t="s">
        <v>1920</v>
      </c>
      <c r="G189" s="285"/>
      <c r="H189" s="285" t="s">
        <v>2001</v>
      </c>
      <c r="I189" s="285" t="s">
        <v>2002</v>
      </c>
      <c r="J189" s="342" t="s">
        <v>2003</v>
      </c>
      <c r="K189" s="329"/>
    </row>
    <row r="190" spans="2:11" s="1" customFormat="1" ht="15" customHeight="1">
      <c r="B190" s="308"/>
      <c r="C190" s="292" t="s">
        <v>41</v>
      </c>
      <c r="D190" s="285"/>
      <c r="E190" s="285"/>
      <c r="F190" s="307" t="s">
        <v>1914</v>
      </c>
      <c r="G190" s="285"/>
      <c r="H190" s="282" t="s">
        <v>2004</v>
      </c>
      <c r="I190" s="285" t="s">
        <v>2005</v>
      </c>
      <c r="J190" s="285"/>
      <c r="K190" s="329"/>
    </row>
    <row r="191" spans="2:11" s="1" customFormat="1" ht="15" customHeight="1">
      <c r="B191" s="308"/>
      <c r="C191" s="292" t="s">
        <v>2006</v>
      </c>
      <c r="D191" s="285"/>
      <c r="E191" s="285"/>
      <c r="F191" s="307" t="s">
        <v>1914</v>
      </c>
      <c r="G191" s="285"/>
      <c r="H191" s="285" t="s">
        <v>2007</v>
      </c>
      <c r="I191" s="285" t="s">
        <v>1949</v>
      </c>
      <c r="J191" s="285"/>
      <c r="K191" s="329"/>
    </row>
    <row r="192" spans="2:11" s="1" customFormat="1" ht="15" customHeight="1">
      <c r="B192" s="308"/>
      <c r="C192" s="292" t="s">
        <v>2008</v>
      </c>
      <c r="D192" s="285"/>
      <c r="E192" s="285"/>
      <c r="F192" s="307" t="s">
        <v>1914</v>
      </c>
      <c r="G192" s="285"/>
      <c r="H192" s="285" t="s">
        <v>2009</v>
      </c>
      <c r="I192" s="285" t="s">
        <v>1949</v>
      </c>
      <c r="J192" s="285"/>
      <c r="K192" s="329"/>
    </row>
    <row r="193" spans="2:11" s="1" customFormat="1" ht="15" customHeight="1">
      <c r="B193" s="308"/>
      <c r="C193" s="292" t="s">
        <v>2010</v>
      </c>
      <c r="D193" s="285"/>
      <c r="E193" s="285"/>
      <c r="F193" s="307" t="s">
        <v>1920</v>
      </c>
      <c r="G193" s="285"/>
      <c r="H193" s="285" t="s">
        <v>2011</v>
      </c>
      <c r="I193" s="285" t="s">
        <v>1949</v>
      </c>
      <c r="J193" s="285"/>
      <c r="K193" s="329"/>
    </row>
    <row r="194" spans="2:11" s="1" customFormat="1" ht="15" customHeight="1">
      <c r="B194" s="335"/>
      <c r="C194" s="343"/>
      <c r="D194" s="317"/>
      <c r="E194" s="317"/>
      <c r="F194" s="317"/>
      <c r="G194" s="317"/>
      <c r="H194" s="317"/>
      <c r="I194" s="317"/>
      <c r="J194" s="317"/>
      <c r="K194" s="336"/>
    </row>
    <row r="195" spans="2:11" s="1" customFormat="1" ht="18.75" customHeight="1">
      <c r="B195" s="282"/>
      <c r="C195" s="285"/>
      <c r="D195" s="285"/>
      <c r="E195" s="285"/>
      <c r="F195" s="307"/>
      <c r="G195" s="285"/>
      <c r="H195" s="285"/>
      <c r="I195" s="285"/>
      <c r="J195" s="285"/>
      <c r="K195" s="282"/>
    </row>
    <row r="196" spans="2:11" s="1" customFormat="1" ht="18.75" customHeight="1">
      <c r="B196" s="282"/>
      <c r="C196" s="285"/>
      <c r="D196" s="285"/>
      <c r="E196" s="285"/>
      <c r="F196" s="307"/>
      <c r="G196" s="285"/>
      <c r="H196" s="285"/>
      <c r="I196" s="285"/>
      <c r="J196" s="285"/>
      <c r="K196" s="282"/>
    </row>
    <row r="197" spans="2:11" s="1" customFormat="1" ht="18.75" customHeight="1">
      <c r="B197" s="293"/>
      <c r="C197" s="293"/>
      <c r="D197" s="293"/>
      <c r="E197" s="293"/>
      <c r="F197" s="293"/>
      <c r="G197" s="293"/>
      <c r="H197" s="293"/>
      <c r="I197" s="293"/>
      <c r="J197" s="293"/>
      <c r="K197" s="293"/>
    </row>
    <row r="198" spans="2:11" s="1" customFormat="1" ht="13.5">
      <c r="B198" s="272"/>
      <c r="C198" s="273"/>
      <c r="D198" s="273"/>
      <c r="E198" s="273"/>
      <c r="F198" s="273"/>
      <c r="G198" s="273"/>
      <c r="H198" s="273"/>
      <c r="I198" s="273"/>
      <c r="J198" s="273"/>
      <c r="K198" s="274"/>
    </row>
    <row r="199" spans="2:11" s="1" customFormat="1" ht="21">
      <c r="B199" s="275"/>
      <c r="C199" s="276" t="s">
        <v>2012</v>
      </c>
      <c r="D199" s="276"/>
      <c r="E199" s="276"/>
      <c r="F199" s="276"/>
      <c r="G199" s="276"/>
      <c r="H199" s="276"/>
      <c r="I199" s="276"/>
      <c r="J199" s="276"/>
      <c r="K199" s="277"/>
    </row>
    <row r="200" spans="2:11" s="1" customFormat="1" ht="25.5" customHeight="1">
      <c r="B200" s="275"/>
      <c r="C200" s="344" t="s">
        <v>2013</v>
      </c>
      <c r="D200" s="344"/>
      <c r="E200" s="344"/>
      <c r="F200" s="344" t="s">
        <v>2014</v>
      </c>
      <c r="G200" s="345"/>
      <c r="H200" s="344" t="s">
        <v>2015</v>
      </c>
      <c r="I200" s="344"/>
      <c r="J200" s="344"/>
      <c r="K200" s="277"/>
    </row>
    <row r="201" spans="2:11" s="1" customFormat="1" ht="5.25" customHeight="1">
      <c r="B201" s="308"/>
      <c r="C201" s="305"/>
      <c r="D201" s="305"/>
      <c r="E201" s="305"/>
      <c r="F201" s="305"/>
      <c r="G201" s="285"/>
      <c r="H201" s="305"/>
      <c r="I201" s="305"/>
      <c r="J201" s="305"/>
      <c r="K201" s="329"/>
    </row>
    <row r="202" spans="2:11" s="1" customFormat="1" ht="15" customHeight="1">
      <c r="B202" s="308"/>
      <c r="C202" s="285" t="s">
        <v>2005</v>
      </c>
      <c r="D202" s="285"/>
      <c r="E202" s="285"/>
      <c r="F202" s="307" t="s">
        <v>42</v>
      </c>
      <c r="G202" s="285"/>
      <c r="H202" s="285" t="s">
        <v>2016</v>
      </c>
      <c r="I202" s="285"/>
      <c r="J202" s="285"/>
      <c r="K202" s="329"/>
    </row>
    <row r="203" spans="2:11" s="1" customFormat="1" ht="15" customHeight="1">
      <c r="B203" s="308"/>
      <c r="C203" s="314"/>
      <c r="D203" s="285"/>
      <c r="E203" s="285"/>
      <c r="F203" s="307" t="s">
        <v>43</v>
      </c>
      <c r="G203" s="285"/>
      <c r="H203" s="285" t="s">
        <v>2017</v>
      </c>
      <c r="I203" s="285"/>
      <c r="J203" s="285"/>
      <c r="K203" s="329"/>
    </row>
    <row r="204" spans="2:11" s="1" customFormat="1" ht="15" customHeight="1">
      <c r="B204" s="308"/>
      <c r="C204" s="314"/>
      <c r="D204" s="285"/>
      <c r="E204" s="285"/>
      <c r="F204" s="307" t="s">
        <v>46</v>
      </c>
      <c r="G204" s="285"/>
      <c r="H204" s="285" t="s">
        <v>2018</v>
      </c>
      <c r="I204" s="285"/>
      <c r="J204" s="285"/>
      <c r="K204" s="329"/>
    </row>
    <row r="205" spans="2:11" s="1" customFormat="1" ht="15" customHeight="1">
      <c r="B205" s="308"/>
      <c r="C205" s="285"/>
      <c r="D205" s="285"/>
      <c r="E205" s="285"/>
      <c r="F205" s="307" t="s">
        <v>44</v>
      </c>
      <c r="G205" s="285"/>
      <c r="H205" s="285" t="s">
        <v>2019</v>
      </c>
      <c r="I205" s="285"/>
      <c r="J205" s="285"/>
      <c r="K205" s="329"/>
    </row>
    <row r="206" spans="2:11" s="1" customFormat="1" ht="15" customHeight="1">
      <c r="B206" s="308"/>
      <c r="C206" s="285"/>
      <c r="D206" s="285"/>
      <c r="E206" s="285"/>
      <c r="F206" s="307" t="s">
        <v>45</v>
      </c>
      <c r="G206" s="285"/>
      <c r="H206" s="285" t="s">
        <v>2020</v>
      </c>
      <c r="I206" s="285"/>
      <c r="J206" s="285"/>
      <c r="K206" s="329"/>
    </row>
    <row r="207" spans="2:11" s="1" customFormat="1" ht="15" customHeight="1">
      <c r="B207" s="308"/>
      <c r="C207" s="285"/>
      <c r="D207" s="285"/>
      <c r="E207" s="285"/>
      <c r="F207" s="307"/>
      <c r="G207" s="285"/>
      <c r="H207" s="285"/>
      <c r="I207" s="285"/>
      <c r="J207" s="285"/>
      <c r="K207" s="329"/>
    </row>
    <row r="208" spans="2:11" s="1" customFormat="1" ht="15" customHeight="1">
      <c r="B208" s="308"/>
      <c r="C208" s="285" t="s">
        <v>1961</v>
      </c>
      <c r="D208" s="285"/>
      <c r="E208" s="285"/>
      <c r="F208" s="307" t="s">
        <v>78</v>
      </c>
      <c r="G208" s="285"/>
      <c r="H208" s="285" t="s">
        <v>2021</v>
      </c>
      <c r="I208" s="285"/>
      <c r="J208" s="285"/>
      <c r="K208" s="329"/>
    </row>
    <row r="209" spans="2:11" s="1" customFormat="1" ht="15" customHeight="1">
      <c r="B209" s="308"/>
      <c r="C209" s="314"/>
      <c r="D209" s="285"/>
      <c r="E209" s="285"/>
      <c r="F209" s="307" t="s">
        <v>1856</v>
      </c>
      <c r="G209" s="285"/>
      <c r="H209" s="285" t="s">
        <v>1857</v>
      </c>
      <c r="I209" s="285"/>
      <c r="J209" s="285"/>
      <c r="K209" s="329"/>
    </row>
    <row r="210" spans="2:11" s="1" customFormat="1" ht="15" customHeight="1">
      <c r="B210" s="308"/>
      <c r="C210" s="285"/>
      <c r="D210" s="285"/>
      <c r="E210" s="285"/>
      <c r="F210" s="307" t="s">
        <v>1854</v>
      </c>
      <c r="G210" s="285"/>
      <c r="H210" s="285" t="s">
        <v>2022</v>
      </c>
      <c r="I210" s="285"/>
      <c r="J210" s="285"/>
      <c r="K210" s="329"/>
    </row>
    <row r="211" spans="2:11" s="1" customFormat="1" ht="15" customHeight="1">
      <c r="B211" s="346"/>
      <c r="C211" s="314"/>
      <c r="D211" s="314"/>
      <c r="E211" s="314"/>
      <c r="F211" s="307" t="s">
        <v>1858</v>
      </c>
      <c r="G211" s="292"/>
      <c r="H211" s="333" t="s">
        <v>1859</v>
      </c>
      <c r="I211" s="333"/>
      <c r="J211" s="333"/>
      <c r="K211" s="347"/>
    </row>
    <row r="212" spans="2:11" s="1" customFormat="1" ht="15" customHeight="1">
      <c r="B212" s="346"/>
      <c r="C212" s="314"/>
      <c r="D212" s="314"/>
      <c r="E212" s="314"/>
      <c r="F212" s="307" t="s">
        <v>1860</v>
      </c>
      <c r="G212" s="292"/>
      <c r="H212" s="333" t="s">
        <v>2023</v>
      </c>
      <c r="I212" s="333"/>
      <c r="J212" s="333"/>
      <c r="K212" s="347"/>
    </row>
    <row r="213" spans="2:11" s="1" customFormat="1" ht="15" customHeight="1">
      <c r="B213" s="346"/>
      <c r="C213" s="314"/>
      <c r="D213" s="314"/>
      <c r="E213" s="314"/>
      <c r="F213" s="348"/>
      <c r="G213" s="292"/>
      <c r="H213" s="349"/>
      <c r="I213" s="349"/>
      <c r="J213" s="349"/>
      <c r="K213" s="347"/>
    </row>
    <row r="214" spans="2:11" s="1" customFormat="1" ht="15" customHeight="1">
      <c r="B214" s="346"/>
      <c r="C214" s="285" t="s">
        <v>1985</v>
      </c>
      <c r="D214" s="314"/>
      <c r="E214" s="314"/>
      <c r="F214" s="307">
        <v>1</v>
      </c>
      <c r="G214" s="292"/>
      <c r="H214" s="333" t="s">
        <v>2024</v>
      </c>
      <c r="I214" s="333"/>
      <c r="J214" s="333"/>
      <c r="K214" s="347"/>
    </row>
    <row r="215" spans="2:11" s="1" customFormat="1" ht="15" customHeight="1">
      <c r="B215" s="346"/>
      <c r="C215" s="314"/>
      <c r="D215" s="314"/>
      <c r="E215" s="314"/>
      <c r="F215" s="307">
        <v>2</v>
      </c>
      <c r="G215" s="292"/>
      <c r="H215" s="333" t="s">
        <v>2025</v>
      </c>
      <c r="I215" s="333"/>
      <c r="J215" s="333"/>
      <c r="K215" s="347"/>
    </row>
    <row r="216" spans="2:11" s="1" customFormat="1" ht="15" customHeight="1">
      <c r="B216" s="346"/>
      <c r="C216" s="314"/>
      <c r="D216" s="314"/>
      <c r="E216" s="314"/>
      <c r="F216" s="307">
        <v>3</v>
      </c>
      <c r="G216" s="292"/>
      <c r="H216" s="333" t="s">
        <v>2026</v>
      </c>
      <c r="I216" s="333"/>
      <c r="J216" s="333"/>
      <c r="K216" s="347"/>
    </row>
    <row r="217" spans="2:11" s="1" customFormat="1" ht="15" customHeight="1">
      <c r="B217" s="346"/>
      <c r="C217" s="314"/>
      <c r="D217" s="314"/>
      <c r="E217" s="314"/>
      <c r="F217" s="307">
        <v>4</v>
      </c>
      <c r="G217" s="292"/>
      <c r="H217" s="333" t="s">
        <v>2027</v>
      </c>
      <c r="I217" s="333"/>
      <c r="J217" s="333"/>
      <c r="K217" s="347"/>
    </row>
    <row r="218" spans="2:11" s="1" customFormat="1" ht="12.75" customHeight="1">
      <c r="B218" s="350"/>
      <c r="C218" s="351"/>
      <c r="D218" s="351"/>
      <c r="E218" s="351"/>
      <c r="F218" s="351"/>
      <c r="G218" s="351"/>
      <c r="H218" s="351"/>
      <c r="I218" s="351"/>
      <c r="J218" s="351"/>
      <c r="K218" s="35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 Jan</dc:creator>
  <cp:keywords/>
  <dc:description/>
  <cp:lastModifiedBy>Toms Jan</cp:lastModifiedBy>
  <dcterms:created xsi:type="dcterms:W3CDTF">2020-05-20T11:34:15Z</dcterms:created>
  <dcterms:modified xsi:type="dcterms:W3CDTF">2020-05-20T11:34:27Z</dcterms:modified>
  <cp:category/>
  <cp:version/>
  <cp:contentType/>
  <cp:contentStatus/>
</cp:coreProperties>
</file>