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Ochrana před bleskem" sheetId="3" r:id="rId3"/>
    <sheet name="03 - Venkovní úpravy el.i..." sheetId="4" r:id="rId4"/>
    <sheet name="04 - střešní plášť" sheetId="5" r:id="rId5"/>
    <sheet name="05 - VRN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část'!$C$105:$K$898</definedName>
    <definedName name="_xlnm.Print_Area" localSheetId="1">'01 - Stavební část'!$C$4:$J$39,'01 - Stavební část'!$C$45:$J$87,'01 - Stavební část'!$C$93:$K$898</definedName>
    <definedName name="_xlnm.Print_Titles" localSheetId="1">'01 - Stavební část'!$105:$105</definedName>
    <definedName name="_xlnm._FilterDatabase" localSheetId="2" hidden="1">'02 - Ochrana před bleskem'!$C$78:$K$117</definedName>
    <definedName name="_xlnm.Print_Area" localSheetId="2">'02 - Ochrana před bleskem'!$C$4:$J$39,'02 - Ochrana před bleskem'!$C$45:$J$60,'02 - Ochrana před bleskem'!$C$66:$K$117</definedName>
    <definedName name="_xlnm.Print_Titles" localSheetId="2">'02 - Ochrana před bleskem'!$78:$78</definedName>
    <definedName name="_xlnm._FilterDatabase" localSheetId="3" hidden="1">'03 - Venkovní úpravy el.i...'!$C$78:$K$111</definedName>
    <definedName name="_xlnm.Print_Area" localSheetId="3">'03 - Venkovní úpravy el.i...'!$C$4:$J$39,'03 - Venkovní úpravy el.i...'!$C$45:$J$60,'03 - Venkovní úpravy el.i...'!$C$66:$K$111</definedName>
    <definedName name="_xlnm.Print_Titles" localSheetId="3">'03 - Venkovní úpravy el.i...'!$78:$78</definedName>
    <definedName name="_xlnm._FilterDatabase" localSheetId="4" hidden="1">'04 - střešní plášť'!$C$78:$K$133</definedName>
    <definedName name="_xlnm.Print_Area" localSheetId="4">'04 - střešní plášť'!$C$4:$J$39,'04 - střešní plášť'!$C$45:$J$60,'04 - střešní plášť'!$C$66:$K$133</definedName>
    <definedName name="_xlnm.Print_Titles" localSheetId="4">'04 - střešní plášť'!$78:$78</definedName>
    <definedName name="_xlnm._FilterDatabase" localSheetId="5" hidden="1">'05 - VRN'!$C$83:$K$113</definedName>
    <definedName name="_xlnm.Print_Area" localSheetId="5">'05 - VRN'!$C$4:$J$39,'05 - VRN'!$C$45:$J$65,'05 - VRN'!$C$71:$K$113</definedName>
    <definedName name="_xlnm.Print_Titles" localSheetId="5">'05 - VRN'!$83:$83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5" r="J37"/>
  <c r="J36"/>
  <c i="1" r="AY58"/>
  <c i="5" r="J35"/>
  <c i="1" r="AX58"/>
  <c i="5"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5"/>
  <c r="F75"/>
  <c r="F73"/>
  <c r="E71"/>
  <c r="J54"/>
  <c r="F54"/>
  <c r="F52"/>
  <c r="E50"/>
  <c r="J24"/>
  <c r="E24"/>
  <c r="J55"/>
  <c r="J23"/>
  <c r="J18"/>
  <c r="E18"/>
  <c r="F76"/>
  <c r="J17"/>
  <c r="J12"/>
  <c r="J52"/>
  <c r="E7"/>
  <c r="E48"/>
  <c i="4" r="J37"/>
  <c r="J36"/>
  <c i="1" r="AY57"/>
  <c i="4" r="J35"/>
  <c i="1" r="AX57"/>
  <c i="4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5"/>
  <c r="F75"/>
  <c r="F73"/>
  <c r="E71"/>
  <c r="J54"/>
  <c r="F54"/>
  <c r="F52"/>
  <c r="E50"/>
  <c r="J24"/>
  <c r="E24"/>
  <c r="J55"/>
  <c r="J23"/>
  <c r="J18"/>
  <c r="E18"/>
  <c r="F76"/>
  <c r="J17"/>
  <c r="J12"/>
  <c r="J52"/>
  <c r="E7"/>
  <c r="E69"/>
  <c i="3" r="J37"/>
  <c r="J36"/>
  <c i="1" r="AY56"/>
  <c i="3" r="J35"/>
  <c i="1" r="AX56"/>
  <c i="3"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2" r="J37"/>
  <c r="J36"/>
  <c i="1" r="AY55"/>
  <c i="2" r="J35"/>
  <c i="1" r="AX55"/>
  <c i="2" r="BI897"/>
  <c r="BH897"/>
  <c r="BG897"/>
  <c r="BF897"/>
  <c r="T897"/>
  <c r="R897"/>
  <c r="P897"/>
  <c r="BI891"/>
  <c r="BH891"/>
  <c r="BG891"/>
  <c r="BF891"/>
  <c r="T891"/>
  <c r="R891"/>
  <c r="P891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1"/>
  <c r="BH861"/>
  <c r="BG861"/>
  <c r="BF861"/>
  <c r="T861"/>
  <c r="R861"/>
  <c r="P861"/>
  <c r="BI854"/>
  <c r="BH854"/>
  <c r="BG854"/>
  <c r="BF854"/>
  <c r="T854"/>
  <c r="R854"/>
  <c r="P854"/>
  <c r="BI852"/>
  <c r="BH852"/>
  <c r="BG852"/>
  <c r="BF852"/>
  <c r="T852"/>
  <c r="R852"/>
  <c r="P852"/>
  <c r="BI849"/>
  <c r="BH849"/>
  <c r="BG849"/>
  <c r="BF849"/>
  <c r="T849"/>
  <c r="R849"/>
  <c r="P849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8"/>
  <c r="BH838"/>
  <c r="BG838"/>
  <c r="BF838"/>
  <c r="T838"/>
  <c r="R838"/>
  <c r="P838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6"/>
  <c r="BH756"/>
  <c r="BG756"/>
  <c r="BF756"/>
  <c r="T756"/>
  <c r="R756"/>
  <c r="P756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602"/>
  <c r="BH602"/>
  <c r="BG602"/>
  <c r="BF602"/>
  <c r="T602"/>
  <c r="R602"/>
  <c r="P602"/>
  <c r="BI593"/>
  <c r="BH593"/>
  <c r="BG593"/>
  <c r="BF593"/>
  <c r="T593"/>
  <c r="R593"/>
  <c r="P593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T567"/>
  <c r="R568"/>
  <c r="R567"/>
  <c r="P568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0"/>
  <c r="BH440"/>
  <c r="BG440"/>
  <c r="BF440"/>
  <c r="T440"/>
  <c r="R440"/>
  <c r="P440"/>
  <c r="BI438"/>
  <c r="BH438"/>
  <c r="BG438"/>
  <c r="BF438"/>
  <c r="T438"/>
  <c r="R438"/>
  <c r="P438"/>
  <c r="BI432"/>
  <c r="BH432"/>
  <c r="BG432"/>
  <c r="BF432"/>
  <c r="T432"/>
  <c r="R432"/>
  <c r="P432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87"/>
  <c r="BH387"/>
  <c r="BG387"/>
  <c r="BF387"/>
  <c r="T387"/>
  <c r="R387"/>
  <c r="P387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J102"/>
  <c r="F102"/>
  <c r="F100"/>
  <c r="E98"/>
  <c r="J54"/>
  <c r="F54"/>
  <c r="F52"/>
  <c r="E50"/>
  <c r="J24"/>
  <c r="E24"/>
  <c r="J103"/>
  <c r="J23"/>
  <c r="J18"/>
  <c r="E18"/>
  <c r="F103"/>
  <c r="J17"/>
  <c r="J12"/>
  <c r="J100"/>
  <c r="E7"/>
  <c r="E96"/>
  <c i="1" r="AS54"/>
  <c r="L50"/>
  <c r="AM50"/>
  <c r="AM49"/>
  <c r="L49"/>
  <c r="AM47"/>
  <c r="L47"/>
  <c r="L45"/>
  <c r="L44"/>
  <c i="6" r="J112"/>
  <c r="J109"/>
  <c r="J107"/>
  <c r="J104"/>
  <c r="J102"/>
  <c r="J99"/>
  <c r="J95"/>
  <c r="J89"/>
  <c i="5" r="BK132"/>
  <c r="J128"/>
  <c r="BK124"/>
  <c r="J120"/>
  <c r="J118"/>
  <c r="BK114"/>
  <c r="BK108"/>
  <c r="BK104"/>
  <c r="J100"/>
  <c r="J96"/>
  <c r="J94"/>
  <c r="BK90"/>
  <c r="BK86"/>
  <c r="J82"/>
  <c i="4" r="J110"/>
  <c r="J104"/>
  <c r="BK102"/>
  <c r="BK98"/>
  <c r="J94"/>
  <c r="J88"/>
  <c r="BK84"/>
  <c r="J80"/>
  <c i="3" r="BK114"/>
  <c r="BK112"/>
  <c r="J108"/>
  <c r="J104"/>
  <c r="J100"/>
  <c r="J96"/>
  <c r="BK92"/>
  <c r="BK88"/>
  <c r="BK84"/>
  <c r="BK80"/>
  <c i="2" r="J897"/>
  <c r="J891"/>
  <c r="J889"/>
  <c r="J886"/>
  <c r="J881"/>
  <c r="J878"/>
  <c r="BK872"/>
  <c r="BK868"/>
  <c r="J864"/>
  <c r="J854"/>
  <c r="BK849"/>
  <c r="J841"/>
  <c r="J832"/>
  <c r="J826"/>
  <c r="BK820"/>
  <c r="J813"/>
  <c r="BK811"/>
  <c r="J804"/>
  <c r="BK799"/>
  <c r="J793"/>
  <c r="J789"/>
  <c r="BK785"/>
  <c r="BK783"/>
  <c r="J779"/>
  <c r="J771"/>
  <c r="BK767"/>
  <c r="J763"/>
  <c r="BK748"/>
  <c r="J743"/>
  <c r="BK741"/>
  <c r="J735"/>
  <c r="J730"/>
  <c r="BK724"/>
  <c r="BK718"/>
  <c r="J712"/>
  <c r="J703"/>
  <c r="J697"/>
  <c r="BK691"/>
  <c r="BK680"/>
  <c r="BK674"/>
  <c r="BK668"/>
  <c r="BK663"/>
  <c r="J657"/>
  <c r="BK651"/>
  <c r="BK645"/>
  <c r="J639"/>
  <c r="BK632"/>
  <c r="BK626"/>
  <c r="J618"/>
  <c r="J613"/>
  <c r="BK602"/>
  <c r="BK585"/>
  <c r="BK579"/>
  <c r="BK575"/>
  <c r="BK571"/>
  <c r="BK565"/>
  <c r="BK561"/>
  <c r="BK556"/>
  <c r="J552"/>
  <c r="BK548"/>
  <c r="J546"/>
  <c r="J544"/>
  <c r="J542"/>
  <c r="BK540"/>
  <c r="BK533"/>
  <c r="BK527"/>
  <c r="J521"/>
  <c r="BK516"/>
  <c r="J510"/>
  <c r="J503"/>
  <c r="BK497"/>
  <c r="BK495"/>
  <c r="J489"/>
  <c r="BK484"/>
  <c r="BK479"/>
  <c r="J469"/>
  <c r="BK464"/>
  <c r="BK458"/>
  <c r="J452"/>
  <c r="BK447"/>
  <c r="J440"/>
  <c r="BK432"/>
  <c r="BK422"/>
  <c r="J417"/>
  <c r="J412"/>
  <c r="BK407"/>
  <c r="BK399"/>
  <c r="J394"/>
  <c r="J379"/>
  <c r="J373"/>
  <c r="J363"/>
  <c r="J358"/>
  <c r="J354"/>
  <c r="J350"/>
  <c r="BK344"/>
  <c r="J340"/>
  <c r="J335"/>
  <c r="BK329"/>
  <c r="BK323"/>
  <c r="J317"/>
  <c r="BK313"/>
  <c r="J307"/>
  <c r="BK301"/>
  <c r="J293"/>
  <c r="BK288"/>
  <c r="BK283"/>
  <c r="J281"/>
  <c r="J276"/>
  <c r="BK272"/>
  <c r="BK266"/>
  <c r="BK256"/>
  <c r="BK250"/>
  <c r="J245"/>
  <c r="BK232"/>
  <c r="J226"/>
  <c r="BK221"/>
  <c r="J211"/>
  <c r="BK204"/>
  <c r="BK196"/>
  <c r="BK185"/>
  <c r="J181"/>
  <c r="J176"/>
  <c r="J164"/>
  <c r="J159"/>
  <c r="BK154"/>
  <c r="BK143"/>
  <c r="J134"/>
  <c r="BK127"/>
  <c r="BK123"/>
  <c r="J118"/>
  <c r="BK112"/>
  <c i="6" r="BK99"/>
  <c r="BK95"/>
  <c r="BK91"/>
  <c r="BK87"/>
  <c i="5" r="J130"/>
  <c r="J126"/>
  <c r="J122"/>
  <c r="BK118"/>
  <c r="J112"/>
  <c r="J108"/>
  <c r="J104"/>
  <c r="BK100"/>
  <c r="BK96"/>
  <c r="BK94"/>
  <c r="J88"/>
  <c r="J84"/>
  <c r="J80"/>
  <c i="4" r="J108"/>
  <c r="BK104"/>
  <c r="BK100"/>
  <c r="J98"/>
  <c r="BK92"/>
  <c r="BK88"/>
  <c r="J84"/>
  <c r="BK80"/>
  <c i="3" r="J114"/>
  <c r="J112"/>
  <c r="BK108"/>
  <c r="BK104"/>
  <c r="BK102"/>
  <c r="BK98"/>
  <c r="J94"/>
  <c r="J90"/>
  <c r="BK86"/>
  <c r="J80"/>
  <c i="2" r="BK881"/>
  <c r="BK875"/>
  <c r="J870"/>
  <c r="J866"/>
  <c r="J861"/>
  <c r="J849"/>
  <c r="BK844"/>
  <c r="J838"/>
  <c r="BK832"/>
  <c r="BK829"/>
  <c r="J823"/>
  <c r="J815"/>
  <c r="J809"/>
  <c r="BK804"/>
  <c r="J799"/>
  <c r="BK796"/>
  <c r="J791"/>
  <c r="BK787"/>
  <c r="J781"/>
  <c r="BK777"/>
  <c r="J775"/>
  <c r="J773"/>
  <c r="J769"/>
  <c r="BK765"/>
  <c r="J756"/>
  <c r="BK745"/>
  <c r="J741"/>
  <c r="BK735"/>
  <c r="BK730"/>
  <c r="J724"/>
  <c r="J721"/>
  <c r="BK712"/>
  <c r="BK700"/>
  <c r="BK694"/>
  <c r="BK688"/>
  <c r="J688"/>
  <c r="BK683"/>
  <c r="J677"/>
  <c r="J668"/>
  <c r="J663"/>
  <c r="BK657"/>
  <c r="J651"/>
  <c r="BK648"/>
  <c r="BK642"/>
  <c r="J637"/>
  <c r="J626"/>
  <c r="BK618"/>
  <c r="BK610"/>
  <c r="J608"/>
  <c r="J604"/>
  <c r="J593"/>
  <c r="J579"/>
  <c r="J575"/>
  <c r="J571"/>
  <c r="J565"/>
  <c r="J561"/>
  <c r="J558"/>
  <c r="J554"/>
  <c r="J548"/>
  <c r="BK538"/>
  <c r="J533"/>
  <c r="J527"/>
  <c r="BK524"/>
  <c r="BK519"/>
  <c r="J513"/>
  <c r="BK507"/>
  <c r="J500"/>
  <c r="BK492"/>
  <c r="BK487"/>
  <c r="J482"/>
  <c r="J479"/>
  <c r="BK467"/>
  <c r="J461"/>
  <c r="BK455"/>
  <c r="BK450"/>
  <c r="J445"/>
  <c r="J438"/>
  <c r="J432"/>
  <c r="J419"/>
  <c r="BK415"/>
  <c r="BK410"/>
  <c r="J402"/>
  <c r="J397"/>
  <c r="BK394"/>
  <c r="BK379"/>
  <c r="BK373"/>
  <c r="BK363"/>
  <c r="BK358"/>
  <c r="BK354"/>
  <c r="BK350"/>
  <c r="J344"/>
  <c r="BK340"/>
  <c r="BK335"/>
  <c r="J329"/>
  <c r="J323"/>
  <c r="BK317"/>
  <c r="J313"/>
  <c r="J309"/>
  <c r="J305"/>
  <c r="BK296"/>
  <c r="BK290"/>
  <c r="BK285"/>
  <c r="BK281"/>
  <c r="BK276"/>
  <c r="J272"/>
  <c r="BK269"/>
  <c r="J259"/>
  <c r="J253"/>
  <c r="BK245"/>
  <c r="J232"/>
  <c r="BK226"/>
  <c r="J221"/>
  <c r="BK211"/>
  <c r="J204"/>
  <c r="J196"/>
  <c r="J187"/>
  <c r="BK183"/>
  <c r="J174"/>
  <c r="BK161"/>
  <c r="BK157"/>
  <c r="J147"/>
  <c r="J140"/>
  <c r="BK134"/>
  <c r="J123"/>
  <c r="BK118"/>
  <c r="J109"/>
  <c i="6" r="BK112"/>
  <c r="BK109"/>
  <c r="BK107"/>
  <c r="BK104"/>
  <c r="BK102"/>
  <c r="J97"/>
  <c r="J93"/>
  <c r="J91"/>
  <c r="J87"/>
  <c i="5" r="BK130"/>
  <c r="BK126"/>
  <c r="BK122"/>
  <c r="BK116"/>
  <c r="BK112"/>
  <c r="BK110"/>
  <c r="J106"/>
  <c r="J102"/>
  <c r="BK98"/>
  <c r="BK92"/>
  <c r="BK88"/>
  <c r="J86"/>
  <c r="BK80"/>
  <c i="4" r="BK108"/>
  <c r="BK106"/>
  <c r="J100"/>
  <c r="BK96"/>
  <c r="J92"/>
  <c r="BK90"/>
  <c r="BK86"/>
  <c r="BK82"/>
  <c i="3" r="BK116"/>
  <c r="J110"/>
  <c r="J106"/>
  <c r="J102"/>
  <c r="J98"/>
  <c r="BK94"/>
  <c r="BK90"/>
  <c r="J86"/>
  <c r="BK82"/>
  <c i="2" r="BK897"/>
  <c r="BK891"/>
  <c r="BK889"/>
  <c r="BK886"/>
  <c r="BK883"/>
  <c r="BK878"/>
  <c r="J875"/>
  <c r="BK870"/>
  <c r="BK866"/>
  <c r="BK861"/>
  <c r="J852"/>
  <c r="BK847"/>
  <c r="J844"/>
  <c r="BK838"/>
  <c r="J829"/>
  <c r="BK823"/>
  <c r="BK815"/>
  <c r="BK809"/>
  <c r="BK807"/>
  <c r="BK802"/>
  <c r="J796"/>
  <c r="BK791"/>
  <c r="J787"/>
  <c r="BK781"/>
  <c r="BK775"/>
  <c r="BK773"/>
  <c r="BK769"/>
  <c r="J765"/>
  <c r="BK756"/>
  <c r="J745"/>
  <c r="J738"/>
  <c r="J733"/>
  <c r="J727"/>
  <c r="BK721"/>
  <c r="J715"/>
  <c r="J706"/>
  <c r="J700"/>
  <c r="J694"/>
  <c r="J683"/>
  <c r="BK677"/>
  <c r="BK671"/>
  <c r="BK665"/>
  <c r="J660"/>
  <c r="J654"/>
  <c r="J648"/>
  <c r="J642"/>
  <c r="BK637"/>
  <c r="J629"/>
  <c r="BK623"/>
  <c r="J610"/>
  <c r="BK604"/>
  <c r="BK593"/>
  <c r="J583"/>
  <c r="J577"/>
  <c r="BK573"/>
  <c r="J568"/>
  <c r="BK563"/>
  <c r="BK558"/>
  <c r="BK554"/>
  <c r="J550"/>
  <c r="BK546"/>
  <c r="BK544"/>
  <c r="BK542"/>
  <c r="J538"/>
  <c r="J535"/>
  <c r="BK530"/>
  <c r="J524"/>
  <c r="J519"/>
  <c r="BK513"/>
  <c r="J507"/>
  <c r="BK500"/>
  <c r="J497"/>
  <c r="J492"/>
  <c r="J487"/>
  <c r="BK482"/>
  <c r="BK474"/>
  <c r="J467"/>
  <c r="BK461"/>
  <c r="J455"/>
  <c r="J450"/>
  <c r="BK445"/>
  <c r="BK438"/>
  <c r="J425"/>
  <c r="BK419"/>
  <c r="J415"/>
  <c r="J410"/>
  <c r="BK402"/>
  <c r="BK397"/>
  <c r="BK387"/>
  <c r="BK376"/>
  <c r="J368"/>
  <c r="J360"/>
  <c r="BK356"/>
  <c r="BK352"/>
  <c r="J348"/>
  <c r="BK342"/>
  <c r="BK337"/>
  <c r="J331"/>
  <c r="BK326"/>
  <c r="J321"/>
  <c r="BK315"/>
  <c r="BK309"/>
  <c r="BK305"/>
  <c r="J296"/>
  <c r="J290"/>
  <c r="J285"/>
  <c r="J279"/>
  <c r="BK274"/>
  <c r="J269"/>
  <c r="BK259"/>
  <c r="BK253"/>
  <c r="J248"/>
  <c r="BK242"/>
  <c r="BK229"/>
  <c r="J224"/>
  <c r="BK217"/>
  <c r="J208"/>
  <c r="BK200"/>
  <c r="BK187"/>
  <c r="J183"/>
  <c r="BK178"/>
  <c r="BK174"/>
  <c r="J161"/>
  <c r="J157"/>
  <c r="BK147"/>
  <c r="BK140"/>
  <c r="BK136"/>
  <c r="BK130"/>
  <c r="J127"/>
  <c r="BK121"/>
  <c r="J115"/>
  <c r="BK109"/>
  <c i="6" r="BK97"/>
  <c r="BK93"/>
  <c r="BK89"/>
  <c i="5" r="J132"/>
  <c r="BK128"/>
  <c r="J124"/>
  <c r="BK120"/>
  <c r="J116"/>
  <c r="J114"/>
  <c r="J110"/>
  <c r="BK106"/>
  <c r="BK102"/>
  <c r="J98"/>
  <c r="J92"/>
  <c r="J90"/>
  <c r="BK84"/>
  <c r="BK82"/>
  <c i="4" r="BK110"/>
  <c r="J106"/>
  <c r="J102"/>
  <c r="J96"/>
  <c r="BK94"/>
  <c r="J90"/>
  <c r="J86"/>
  <c r="J82"/>
  <c i="3" r="J116"/>
  <c r="BK110"/>
  <c r="BK106"/>
  <c r="BK100"/>
  <c r="BK96"/>
  <c r="J92"/>
  <c r="J88"/>
  <c r="J84"/>
  <c r="J82"/>
  <c i="2" r="J883"/>
  <c r="J872"/>
  <c r="J868"/>
  <c r="BK864"/>
  <c r="BK854"/>
  <c r="BK852"/>
  <c r="J847"/>
  <c r="BK841"/>
  <c r="BK826"/>
  <c r="J820"/>
  <c r="BK813"/>
  <c r="J811"/>
  <c r="J807"/>
  <c r="J802"/>
  <c r="BK793"/>
  <c r="BK789"/>
  <c r="J785"/>
  <c r="J783"/>
  <c r="BK779"/>
  <c r="J777"/>
  <c r="BK771"/>
  <c r="J767"/>
  <c r="BK763"/>
  <c r="J748"/>
  <c r="BK743"/>
  <c r="BK738"/>
  <c r="BK733"/>
  <c r="BK727"/>
  <c r="J718"/>
  <c r="BK715"/>
  <c r="BK706"/>
  <c r="BK703"/>
  <c r="BK697"/>
  <c r="J691"/>
  <c r="J680"/>
  <c r="J674"/>
  <c r="J671"/>
  <c r="J665"/>
  <c r="BK660"/>
  <c r="BK654"/>
  <c r="J645"/>
  <c r="BK639"/>
  <c r="J632"/>
  <c r="BK629"/>
  <c r="J623"/>
  <c r="BK613"/>
  <c r="BK608"/>
  <c r="J602"/>
  <c r="J585"/>
  <c r="BK583"/>
  <c r="BK577"/>
  <c r="J573"/>
  <c r="BK568"/>
  <c r="J563"/>
  <c r="J556"/>
  <c r="BK552"/>
  <c r="BK550"/>
  <c r="J540"/>
  <c r="BK535"/>
  <c r="J530"/>
  <c r="BK521"/>
  <c r="J516"/>
  <c r="BK510"/>
  <c r="BK503"/>
  <c r="J495"/>
  <c r="BK489"/>
  <c r="J484"/>
  <c r="J474"/>
  <c r="BK469"/>
  <c r="J464"/>
  <c r="J458"/>
  <c r="BK452"/>
  <c r="J447"/>
  <c r="BK440"/>
  <c r="BK425"/>
  <c r="J422"/>
  <c r="BK417"/>
  <c r="BK412"/>
  <c r="J407"/>
  <c r="J399"/>
  <c r="J387"/>
  <c r="J376"/>
  <c r="BK368"/>
  <c r="BK360"/>
  <c r="J356"/>
  <c r="J352"/>
  <c r="BK348"/>
  <c r="J342"/>
  <c r="J337"/>
  <c r="BK331"/>
  <c r="J326"/>
  <c r="BK321"/>
  <c r="J315"/>
  <c r="BK307"/>
  <c r="J301"/>
  <c r="BK293"/>
  <c r="J288"/>
  <c r="J283"/>
  <c r="BK279"/>
  <c r="J274"/>
  <c r="J266"/>
  <c r="J256"/>
  <c r="J250"/>
  <c r="BK248"/>
  <c r="J242"/>
  <c r="J229"/>
  <c r="BK224"/>
  <c r="J217"/>
  <c r="BK208"/>
  <c r="J200"/>
  <c r="J185"/>
  <c r="BK181"/>
  <c r="J178"/>
  <c r="BK176"/>
  <c r="BK164"/>
  <c r="BK159"/>
  <c r="J154"/>
  <c r="J143"/>
  <c r="J136"/>
  <c r="J130"/>
  <c r="J121"/>
  <c r="BK115"/>
  <c r="J112"/>
  <c l="1" r="F34"/>
  <c i="1" r="BA55"/>
  <c i="2" r="F35"/>
  <c i="1" r="BB55"/>
  <c i="2" r="F36"/>
  <c i="1" r="BC55"/>
  <c i="2" r="BK108"/>
  <c r="J108"/>
  <c r="J61"/>
  <c r="R108"/>
  <c r="P153"/>
  <c r="R153"/>
  <c r="T153"/>
  <c r="P163"/>
  <c r="R163"/>
  <c r="BK295"/>
  <c r="J295"/>
  <c r="J66"/>
  <c r="T295"/>
  <c r="P444"/>
  <c r="T444"/>
  <c r="P466"/>
  <c r="T466"/>
  <c r="BK473"/>
  <c r="J473"/>
  <c r="J70"/>
  <c r="P473"/>
  <c r="T473"/>
  <c r="P494"/>
  <c r="T494"/>
  <c r="P515"/>
  <c r="T515"/>
  <c r="P560"/>
  <c r="T560"/>
  <c r="BK570"/>
  <c r="J570"/>
  <c r="J75"/>
  <c r="P570"/>
  <c r="T570"/>
  <c r="P582"/>
  <c r="T582"/>
  <c r="R641"/>
  <c r="BK656"/>
  <c r="J656"/>
  <c r="J78"/>
  <c r="T656"/>
  <c r="R732"/>
  <c r="T732"/>
  <c r="P740"/>
  <c r="T740"/>
  <c r="P801"/>
  <c r="T801"/>
  <c r="P822"/>
  <c r="BK831"/>
  <c r="J831"/>
  <c r="J83"/>
  <c r="R831"/>
  <c r="BK843"/>
  <c r="J843"/>
  <c r="J84"/>
  <c r="R843"/>
  <c r="BK874"/>
  <c r="J874"/>
  <c r="J85"/>
  <c r="R874"/>
  <c r="P885"/>
  <c r="T885"/>
  <c i="3" r="F34"/>
  <c i="1" r="BA56"/>
  <c i="3" r="J34"/>
  <c i="1" r="AW56"/>
  <c i="3" r="F37"/>
  <c i="1" r="BD56"/>
  <c i="3" r="P79"/>
  <c i="1" r="AU56"/>
  <c i="3" r="R79"/>
  <c i="4" r="F34"/>
  <c i="1" r="BA57"/>
  <c i="4" r="F35"/>
  <c i="1" r="BB57"/>
  <c i="4" r="F37"/>
  <c i="1" r="BD57"/>
  <c i="4" r="P79"/>
  <c i="1" r="AU57"/>
  <c i="4" r="R79"/>
  <c i="5" r="F34"/>
  <c i="1" r="BA58"/>
  <c i="5" r="F35"/>
  <c i="1" r="BB58"/>
  <c i="5" r="F36"/>
  <c i="1" r="BC58"/>
  <c i="5" r="BK79"/>
  <c r="J79"/>
  <c r="J30"/>
  <c i="1" r="AG58"/>
  <c i="5" r="R79"/>
  <c i="6" r="F37"/>
  <c i="1" r="BD59"/>
  <c i="2" r="J34"/>
  <c i="1" r="AW55"/>
  <c i="2" r="F37"/>
  <c i="1" r="BD55"/>
  <c i="2" r="P108"/>
  <c r="T108"/>
  <c r="BK153"/>
  <c r="J153"/>
  <c r="J64"/>
  <c r="BK163"/>
  <c r="J163"/>
  <c r="J65"/>
  <c r="T163"/>
  <c r="P295"/>
  <c r="R295"/>
  <c r="BK444"/>
  <c r="J444"/>
  <c r="J67"/>
  <c r="R444"/>
  <c r="BK466"/>
  <c r="J466"/>
  <c r="J68"/>
  <c r="R466"/>
  <c r="R473"/>
  <c r="BK494"/>
  <c r="J494"/>
  <c r="J71"/>
  <c r="R494"/>
  <c r="BK515"/>
  <c r="J515"/>
  <c r="J72"/>
  <c r="R515"/>
  <c r="BK560"/>
  <c r="J560"/>
  <c r="J73"/>
  <c r="R560"/>
  <c r="R570"/>
  <c r="BK582"/>
  <c r="J582"/>
  <c r="J76"/>
  <c r="R582"/>
  <c r="BK641"/>
  <c r="J641"/>
  <c r="J77"/>
  <c r="P641"/>
  <c r="T641"/>
  <c r="P656"/>
  <c r="R656"/>
  <c r="BK732"/>
  <c r="J732"/>
  <c r="J79"/>
  <c r="P732"/>
  <c r="BK740"/>
  <c r="J740"/>
  <c r="J80"/>
  <c r="R740"/>
  <c r="BK801"/>
  <c r="J801"/>
  <c r="J81"/>
  <c r="R801"/>
  <c r="BK822"/>
  <c r="J822"/>
  <c r="J82"/>
  <c r="R822"/>
  <c r="T822"/>
  <c r="P831"/>
  <c r="T831"/>
  <c r="P843"/>
  <c r="T843"/>
  <c r="P874"/>
  <c r="T874"/>
  <c r="BK885"/>
  <c r="J885"/>
  <c r="J86"/>
  <c r="R885"/>
  <c i="3" r="F35"/>
  <c i="1" r="BB56"/>
  <c i="3" r="F36"/>
  <c i="1" r="BC56"/>
  <c i="3" r="BK79"/>
  <c r="J79"/>
  <c r="J59"/>
  <c r="T79"/>
  <c i="4" r="J34"/>
  <c i="1" r="AW57"/>
  <c i="4" r="F36"/>
  <c i="1" r="BC57"/>
  <c i="4" r="BK79"/>
  <c r="J79"/>
  <c r="J59"/>
  <c r="T79"/>
  <c i="5" r="J34"/>
  <c i="1" r="AW58"/>
  <c i="5" r="F37"/>
  <c i="1" r="BD58"/>
  <c i="5" r="P79"/>
  <c i="1" r="AU58"/>
  <c i="5" r="T79"/>
  <c i="6" r="F34"/>
  <c i="1" r="BA59"/>
  <c i="6" r="J34"/>
  <c i="1" r="AW59"/>
  <c i="6" r="F35"/>
  <c i="1" r="BB59"/>
  <c i="6" r="F36"/>
  <c i="1" r="BC59"/>
  <c i="6" r="BK86"/>
  <c r="J86"/>
  <c r="J61"/>
  <c r="P86"/>
  <c r="R86"/>
  <c r="T86"/>
  <c r="BK101"/>
  <c r="J101"/>
  <c r="J62"/>
  <c r="P101"/>
  <c r="R101"/>
  <c r="T101"/>
  <c r="BK106"/>
  <c r="J106"/>
  <c r="J63"/>
  <c r="P106"/>
  <c r="R106"/>
  <c r="T106"/>
  <c i="2" r="E48"/>
  <c r="J52"/>
  <c r="F55"/>
  <c r="J55"/>
  <c r="BE112"/>
  <c r="BE115"/>
  <c r="BE127"/>
  <c r="BE134"/>
  <c r="BE136"/>
  <c r="BE143"/>
  <c r="BE147"/>
  <c r="BE154"/>
  <c r="BE161"/>
  <c r="BE176"/>
  <c r="BE181"/>
  <c r="BE185"/>
  <c r="BE204"/>
  <c r="BE208"/>
  <c r="BE211"/>
  <c r="BE221"/>
  <c r="BE224"/>
  <c r="BE229"/>
  <c r="BE245"/>
  <c r="BE256"/>
  <c r="BE266"/>
  <c r="BE276"/>
  <c r="BE279"/>
  <c r="BE283"/>
  <c r="BE285"/>
  <c r="BE290"/>
  <c r="BE296"/>
  <c r="BE305"/>
  <c r="BE309"/>
  <c r="BE315"/>
  <c r="BE317"/>
  <c r="BE321"/>
  <c r="BE323"/>
  <c r="BE331"/>
  <c r="BE337"/>
  <c r="BE344"/>
  <c r="BE348"/>
  <c r="BE352"/>
  <c r="BE354"/>
  <c r="BE358"/>
  <c r="BE360"/>
  <c r="BE368"/>
  <c r="BE376"/>
  <c r="BE387"/>
  <c r="BE399"/>
  <c r="BE407"/>
  <c r="BE410"/>
  <c r="BE415"/>
  <c r="BE422"/>
  <c r="BE432"/>
  <c r="BE440"/>
  <c r="BE445"/>
  <c r="BE447"/>
  <c r="BE452"/>
  <c r="BE455"/>
  <c r="BE464"/>
  <c r="BE469"/>
  <c r="BE487"/>
  <c r="BE489"/>
  <c r="BE500"/>
  <c r="BE510"/>
  <c r="BE513"/>
  <c r="BE516"/>
  <c r="BE519"/>
  <c r="BE521"/>
  <c r="BE533"/>
  <c r="BE535"/>
  <c r="BE548"/>
  <c r="BE550"/>
  <c r="BE558"/>
  <c r="BE573"/>
  <c r="BE575"/>
  <c r="BE602"/>
  <c r="BE604"/>
  <c r="BE608"/>
  <c r="BE610"/>
  <c r="BE613"/>
  <c r="BE632"/>
  <c r="BE639"/>
  <c r="BE651"/>
  <c r="BE654"/>
  <c r="BE657"/>
  <c r="BE665"/>
  <c r="BE671"/>
  <c r="BE674"/>
  <c r="BE680"/>
  <c r="BE691"/>
  <c r="BE694"/>
  <c r="BE700"/>
  <c r="BE703"/>
  <c r="BE712"/>
  <c r="BE715"/>
  <c r="BE724"/>
  <c r="BE727"/>
  <c r="BE735"/>
  <c r="BE738"/>
  <c r="BE741"/>
  <c r="BE743"/>
  <c r="BE745"/>
  <c r="BE756"/>
  <c r="BE763"/>
  <c r="BE767"/>
  <c r="BE773"/>
  <c r="BE775"/>
  <c r="BE779"/>
  <c r="BE785"/>
  <c r="BE787"/>
  <c r="BE791"/>
  <c r="BE793"/>
  <c r="BE799"/>
  <c r="BE802"/>
  <c r="BE811"/>
  <c r="BE823"/>
  <c r="BE826"/>
  <c r="BE838"/>
  <c r="BE847"/>
  <c r="BE852"/>
  <c r="BE854"/>
  <c r="BE868"/>
  <c r="BE870"/>
  <c r="BE872"/>
  <c r="BE878"/>
  <c i="3" r="E48"/>
  <c r="F55"/>
  <c r="BE84"/>
  <c r="BE90"/>
  <c r="BE94"/>
  <c r="BE96"/>
  <c r="BE98"/>
  <c r="BE104"/>
  <c r="BE106"/>
  <c r="BE108"/>
  <c r="BE114"/>
  <c i="4" r="E48"/>
  <c r="F55"/>
  <c r="J73"/>
  <c r="J76"/>
  <c r="BE86"/>
  <c r="BE92"/>
  <c r="BE94"/>
  <c r="BE98"/>
  <c r="BE100"/>
  <c r="BE108"/>
  <c i="5" r="F55"/>
  <c r="E69"/>
  <c r="J73"/>
  <c r="J76"/>
  <c r="BE80"/>
  <c r="BE82"/>
  <c r="BE86"/>
  <c r="BE90"/>
  <c r="BE94"/>
  <c r="BE98"/>
  <c r="BE104"/>
  <c r="BE108"/>
  <c r="BE110"/>
  <c r="BE116"/>
  <c r="BE118"/>
  <c r="BE122"/>
  <c r="BE124"/>
  <c r="BE128"/>
  <c r="BE132"/>
  <c i="6" r="E48"/>
  <c r="J55"/>
  <c r="F81"/>
  <c r="BE91"/>
  <c r="BE93"/>
  <c r="BE97"/>
  <c r="BE102"/>
  <c i="2" r="BE109"/>
  <c r="BE118"/>
  <c r="BE121"/>
  <c r="BE123"/>
  <c r="BE130"/>
  <c r="BE140"/>
  <c r="BE157"/>
  <c r="BE159"/>
  <c r="BE164"/>
  <c r="BE174"/>
  <c r="BE178"/>
  <c r="BE183"/>
  <c r="BE187"/>
  <c r="BE196"/>
  <c r="BE200"/>
  <c r="BE217"/>
  <c r="BE226"/>
  <c r="BE232"/>
  <c r="BE242"/>
  <c r="BE248"/>
  <c r="BE250"/>
  <c r="BE253"/>
  <c r="BE259"/>
  <c r="BE269"/>
  <c r="BE272"/>
  <c r="BE274"/>
  <c r="BE281"/>
  <c r="BE288"/>
  <c r="BE293"/>
  <c r="BE301"/>
  <c r="BE307"/>
  <c r="BE313"/>
  <c r="BE326"/>
  <c r="BE329"/>
  <c r="BE335"/>
  <c r="BE340"/>
  <c r="BE342"/>
  <c r="BE350"/>
  <c r="BE356"/>
  <c r="BE363"/>
  <c r="BE373"/>
  <c r="BE379"/>
  <c r="BE394"/>
  <c r="BE397"/>
  <c r="BE402"/>
  <c r="BE412"/>
  <c r="BE417"/>
  <c r="BE419"/>
  <c r="BE425"/>
  <c r="BE438"/>
  <c r="BE450"/>
  <c r="BE458"/>
  <c r="BE461"/>
  <c r="BE467"/>
  <c r="BE474"/>
  <c r="BE479"/>
  <c r="BE482"/>
  <c r="BE484"/>
  <c r="BE492"/>
  <c r="BE495"/>
  <c r="BE497"/>
  <c r="BE503"/>
  <c r="BE507"/>
  <c r="BE524"/>
  <c r="BE527"/>
  <c r="BE530"/>
  <c r="BE538"/>
  <c r="BE540"/>
  <c r="BE542"/>
  <c r="BE544"/>
  <c r="BE546"/>
  <c r="BE552"/>
  <c r="BE554"/>
  <c r="BE556"/>
  <c r="BE561"/>
  <c r="BE563"/>
  <c r="BE565"/>
  <c r="BE568"/>
  <c r="BE571"/>
  <c r="BE577"/>
  <c r="BE579"/>
  <c r="BE583"/>
  <c r="BE585"/>
  <c r="BE593"/>
  <c r="BE618"/>
  <c r="BE623"/>
  <c r="BE626"/>
  <c r="BE629"/>
  <c r="BE637"/>
  <c r="BE642"/>
  <c r="BE645"/>
  <c r="BE648"/>
  <c r="BE660"/>
  <c r="BE663"/>
  <c r="BE668"/>
  <c r="BE677"/>
  <c r="BE683"/>
  <c r="BE688"/>
  <c r="BE697"/>
  <c r="BE706"/>
  <c r="BE718"/>
  <c r="BE721"/>
  <c r="BE730"/>
  <c r="BE733"/>
  <c r="BE748"/>
  <c r="BE765"/>
  <c r="BE769"/>
  <c r="BE771"/>
  <c r="BE777"/>
  <c r="BE781"/>
  <c r="BE783"/>
  <c r="BE789"/>
  <c r="BE796"/>
  <c r="BE804"/>
  <c r="BE807"/>
  <c r="BE809"/>
  <c r="BE813"/>
  <c r="BE815"/>
  <c r="BE820"/>
  <c r="BE829"/>
  <c r="BE832"/>
  <c r="BE841"/>
  <c r="BE844"/>
  <c r="BE849"/>
  <c r="BE861"/>
  <c r="BE864"/>
  <c r="BE866"/>
  <c r="BE875"/>
  <c r="BE881"/>
  <c r="BE883"/>
  <c r="BE886"/>
  <c r="BE889"/>
  <c r="BE891"/>
  <c r="BE897"/>
  <c r="BK146"/>
  <c r="J146"/>
  <c r="J63"/>
  <c r="BK567"/>
  <c r="J567"/>
  <c r="J74"/>
  <c i="3" r="J52"/>
  <c r="J55"/>
  <c r="BE80"/>
  <c r="BE82"/>
  <c r="BE86"/>
  <c r="BE88"/>
  <c r="BE92"/>
  <c r="BE100"/>
  <c r="BE102"/>
  <c r="BE110"/>
  <c r="BE112"/>
  <c r="BE116"/>
  <c i="4" r="BE80"/>
  <c r="BE82"/>
  <c r="BE84"/>
  <c r="BE88"/>
  <c r="BE90"/>
  <c r="BE96"/>
  <c r="BE102"/>
  <c r="BE104"/>
  <c r="BE106"/>
  <c r="BE110"/>
  <c i="5" r="BE84"/>
  <c r="BE88"/>
  <c r="BE92"/>
  <c r="BE96"/>
  <c r="BE100"/>
  <c r="BE102"/>
  <c r="BE106"/>
  <c r="BE112"/>
  <c r="BE114"/>
  <c r="BE120"/>
  <c r="BE126"/>
  <c r="BE130"/>
  <c i="6" r="J52"/>
  <c r="BE87"/>
  <c r="BE89"/>
  <c r="BE95"/>
  <c r="BE99"/>
  <c r="BE104"/>
  <c r="BE107"/>
  <c r="BE109"/>
  <c r="BE112"/>
  <c r="BK111"/>
  <c r="J111"/>
  <c r="J64"/>
  <c l="1" r="T85"/>
  <c r="T84"/>
  <c r="P85"/>
  <c r="P84"/>
  <c i="1" r="AU59"/>
  <c i="2" r="T107"/>
  <c r="P107"/>
  <c r="T472"/>
  <c r="R107"/>
  <c i="6" r="R85"/>
  <c r="R84"/>
  <c i="2" r="R472"/>
  <c r="P472"/>
  <c r="BK139"/>
  <c r="J139"/>
  <c r="J62"/>
  <c i="3" r="J30"/>
  <c i="1" r="AG56"/>
  <c i="4" r="J30"/>
  <c i="1" r="AG57"/>
  <c i="5" r="J59"/>
  <c i="6" r="BK85"/>
  <c r="J85"/>
  <c r="J60"/>
  <c i="2" r="BK472"/>
  <c r="J472"/>
  <c r="J69"/>
  <c i="1" r="BA54"/>
  <c r="W30"/>
  <c r="BD54"/>
  <c r="W33"/>
  <c i="2" r="F33"/>
  <c i="1" r="AZ55"/>
  <c i="3" r="F33"/>
  <c i="1" r="AZ56"/>
  <c i="4" r="F33"/>
  <c i="1" r="AZ57"/>
  <c i="5" r="F33"/>
  <c i="1" r="AZ58"/>
  <c r="BB54"/>
  <c r="AX54"/>
  <c r="BC54"/>
  <c r="W32"/>
  <c i="2" r="J33"/>
  <c i="1" r="AV55"/>
  <c r="AT55"/>
  <c i="3" r="J33"/>
  <c i="1" r="AV56"/>
  <c r="AT56"/>
  <c i="4" r="J33"/>
  <c i="1" r="AV57"/>
  <c r="AT57"/>
  <c i="5" r="J33"/>
  <c i="1" r="AV58"/>
  <c r="AT58"/>
  <c r="AN58"/>
  <c i="6" r="F33"/>
  <c i="1" r="AZ59"/>
  <c i="6" r="J33"/>
  <c i="1" r="AV59"/>
  <c r="AT59"/>
  <c i="2" l="1" r="BK107"/>
  <c r="J107"/>
  <c r="J60"/>
  <c r="R106"/>
  <c i="1" r="AN57"/>
  <c r="AN56"/>
  <c i="2" r="P106"/>
  <c i="1" r="AU55"/>
  <c r="AU54"/>
  <c i="2" r="T106"/>
  <c i="1" r="AZ54"/>
  <c r="AV54"/>
  <c r="AK29"/>
  <c i="3" r="J39"/>
  <c i="4" r="J39"/>
  <c i="1" r="AW54"/>
  <c r="AK30"/>
  <c r="AY54"/>
  <c r="W31"/>
  <c i="5" r="J39"/>
  <c i="2" r="BK106"/>
  <c r="J106"/>
  <c r="J59"/>
  <c i="6" r="BK84"/>
  <c r="J84"/>
  <c r="J59"/>
  <c i="1" l="1" r="W29"/>
  <c i="6" r="J30"/>
  <c i="1" r="AG59"/>
  <c r="AN59"/>
  <c i="2" r="J30"/>
  <c i="1" r="AG55"/>
  <c r="AN55"/>
  <c r="AT54"/>
  <c l="1" r="AG54"/>
  <c r="AK26"/>
  <c r="AK35"/>
  <c i="2" r="J39"/>
  <c i="6" r="J39"/>
  <c i="1"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<sst xmlns="http://schemas.openxmlformats.org/spreadsheetml/2006/main">
  <si>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</si>
  <si>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</si>
  <si>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</si>
  <si>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</si>
  <si>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</si>
  <si>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{479c745b-7673-487b-8b35-819e5c86766d}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</si>
  <si>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</si>
  <si>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</si>
  <si>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</si>
  <si>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</si>
  <si>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</si>
  <si>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</si>
  <si>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</si>
  <si>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</si>
  <si>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2018113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</si>
  <si>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</si>
  <si>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</si>
  <si>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obj. ŠD č.p. 355</t>
  </si>
  <si>
    <t>KSO:</t>
  </si>
  <si>
    <t/>
  </si>
  <si>
    <t>CC-CZ:</t>
  </si>
  <si>
    <t>Místo:</t>
  </si>
  <si>
    <t>Nový Bor</t>
  </si>
  <si>
    <t>Datum:</t>
  </si>
  <si>
    <t>13. 11. 2018</t>
  </si>
  <si>
    <t>Zadavatel:</t>
  </si>
  <si>
    <t>IČ:</t>
  </si>
  <si>
    <t>Město N. Bor</t>
  </si>
  <si>
    <t>DIČ:</t>
  </si>
  <si>
    <t>Uchazeč:</t>
  </si>
  <si>
    <t>Vyplň údaj</t>
  </si>
  <si>
    <t>Projektant:</t>
  </si>
  <si>
    <t>R. Voce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</si>
  <si>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</si>
  <si>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</si>
  <si>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</si>
  <si>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</si>
  <si>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</si>
  <si>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</si>
  <si>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</si>
  <si>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</si>
  <si>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</si>
  <si>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</si>
  <si>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</si>
  <si>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</si>
  <si>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</si>
  <si>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</si>
  <si>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</si>
  <si>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</si>
  <si>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</si>
  <si>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</si>
  <si>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</si>
  <si>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</si>
  <si>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</si>
  <si>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</si>
  <si>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</si>
  <si>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</si>
  <si>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</si>
  <si>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</si>
  <si>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</si>
  <si>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</si>
  <si>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</si>
  <si>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</si>
  <si>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</si>
  <si>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</si>
  <si>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</si>
  <si>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</si>
  <si>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</si>
  <si>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</si>
  <si>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</si>
  <si>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</si>
  <si>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</si>
  <si>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</si>
  <si>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</si>
  <si>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</si>
  <si>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</si>
  <si>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</si>
  <si>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</si>
  <si>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</si>
  <si>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</si>
  <si>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{7ce2c6b2-ebec-4a20-b16a-70135897d406}</t>
  </si>
  <si>
    <t>2</t>
  </si>
  <si>
    <t>02</t>
  </si>
  <si>
    <t>Ochrana před bleskem</t>
  </si>
  <si>
    <t>{7aa8eaf6-39db-4aec-80b9-cb35093571b0}</t>
  </si>
  <si>
    <t>03</t>
  </si>
  <si>
    <t>Venkovní úpravy el.instalace</t>
  </si>
  <si>
    <t>{6ebd8a33-bf04-4b06-8a05-c72d8eb2e7f6}</t>
  </si>
  <si>
    <t>04</t>
  </si>
  <si>
    <t>střešní plášť</t>
  </si>
  <si>
    <t>{0578ede8-c41a-4804-a76d-d967ce71a153}</t>
  </si>
  <si>
    <t>05</t>
  </si>
  <si>
    <t>VRN</t>
  </si>
  <si>
    <t>{4b0a3d02-0a72-4235-8f12-d790bd0ec07d}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</si>
  <si>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</si>
  <si>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</si>
  <si>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</si>
  <si>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</si>
  <si>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</si>
  <si>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</si>
  <si>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</si>
  <si>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</si>
  <si>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</si>
  <si>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</si>
  <si>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  31 - Zdi podpěrné a volné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</si>
  <si>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</si>
  <si>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</si>
  <si>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</si>
  <si>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</si>
  <si>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</si>
  <si>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</si>
  <si>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</si>
  <si>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</si>
  <si>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</si>
  <si>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</si>
  <si>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Elektromontáže - vzdušné vedení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</si>
  <si>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</si>
  <si>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</si>
  <si>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</si>
  <si>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</si>
  <si>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</si>
  <si>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</si>
  <si>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</si>
  <si>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</si>
  <si>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</si>
  <si>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</si>
  <si>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</si>
  <si>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</si>
  <si>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</si>
  <si>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</si>
  <si>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</si>
  <si>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</si>
  <si>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</si>
  <si>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</si>
  <si>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</si>
  <si>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</si>
  <si>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</si>
  <si>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</si>
  <si>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</si>
  <si>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</si>
  <si>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</si>
  <si>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</si>
  <si>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</si>
  <si>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</si>
  <si>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</si>
  <si>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</si>
  <si>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</si>
  <si>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</si>
  <si>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</si>
  <si>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2018 01</t>
  </si>
  <si>
    <t>4</t>
  </si>
  <si>
    <t>2051322589</t>
  </si>
  <si>
    <t>PP</t>
  </si>
  <si>
    <t>Rozebrání dlažeb nebo dílců komunikací pro pěší z betonových nebo kamenných dlaždic</t>
  </si>
  <si>
    <t>VV</t>
  </si>
  <si>
    <t>(7,34+4,7+3,2)*0,5</t>
  </si>
  <si>
    <t>113106123</t>
  </si>
  <si>
    <t>Rozebrání dlažeb ze zámkových dlaždic komunikací pro pěší ručně</t>
  </si>
  <si>
    <t>199877337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</si>
  <si>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</si>
  <si>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0,5*3+0,6*2+3*0,3+0,5</t>
  </si>
  <si>
    <t>3</t>
  </si>
  <si>
    <t>122201101</t>
  </si>
  <si>
    <t>Odkopávky a prokopávky nezapažené v hornině tř. 3 objem do 100 m3</t>
  </si>
  <si>
    <t>m3</t>
  </si>
  <si>
    <t>249813772</t>
  </si>
  <si>
    <t>Odkopávky a prokopávky nezapažené s přehozením výkopku na vzdálenost do 3 m nebo s naložením na dopravní prostředek v hornině tř. 3 do 100 m3</t>
  </si>
  <si>
    <t>1,3*3*1,2*0,6 "bouraný světlík"</t>
  </si>
  <si>
    <t>131203101</t>
  </si>
  <si>
    <t>Hloubení jam ručním nebo pneum nářadím v soudržných horninách tř. 3</t>
  </si>
  <si>
    <t>1079961007</t>
  </si>
  <si>
    <t>Hloubení zapažených i nezapažených jam ručním nebo pneumatickým nářadím s urovnáním dna do předepsaného profilu a spádu v horninách tř. 3 soudržných</t>
  </si>
  <si>
    <t>0,5*0,5*0,5*4</t>
  </si>
  <si>
    <t>5</t>
  </si>
  <si>
    <t>162701105</t>
  </si>
  <si>
    <t>Vodorovné přemístění do 10000 m výkopku/sypaniny z horniny tř. 1 až 4</t>
  </si>
  <si>
    <t>-349185085</t>
  </si>
  <si>
    <t>6</t>
  </si>
  <si>
    <t>162701109</t>
  </si>
  <si>
    <t>Příplatek k vodorovnému přemístění výkopku/sypaniny z horniny tř. 1 až 4 ZKD 1000 m přes 10000 m</t>
  </si>
  <si>
    <t>-1160820335</t>
  </si>
  <si>
    <t>3,3</t>
  </si>
  <si>
    <t>3,3*5 "Přepočtené koeficientem množství</t>
  </si>
  <si>
    <t>7</t>
  </si>
  <si>
    <t>171201201</t>
  </si>
  <si>
    <t>Uložení sypaniny na skládky</t>
  </si>
  <si>
    <t>-478919225</t>
  </si>
  <si>
    <t>8</t>
  </si>
  <si>
    <t>171201211</t>
  </si>
  <si>
    <t>Poplatek za uložení stavebního odpadu - zeminy a kameniva na skládce</t>
  </si>
  <si>
    <t>t</t>
  </si>
  <si>
    <t>-1672141793</t>
  </si>
  <si>
    <t>Poplatek za uložení odpadu ze sypaniny na skládce (skládkovné)</t>
  </si>
  <si>
    <t>3,3*1,8 "Přepočtené koeficientem množství</t>
  </si>
  <si>
    <t>9</t>
  </si>
  <si>
    <t>174101101</t>
  </si>
  <si>
    <t>Zásyp jam, šachet rýh nebo kolem objektů sypaninou se zhutněním</t>
  </si>
  <si>
    <t>512891543</t>
  </si>
  <si>
    <t>10</t>
  </si>
  <si>
    <t>M</t>
  </si>
  <si>
    <t>58331200</t>
  </si>
  <si>
    <t>štěrkopísek netříděný zásypový materiál</t>
  </si>
  <si>
    <t>1582948757</t>
  </si>
  <si>
    <t>Svislé a kompletní konstrukce</t>
  </si>
  <si>
    <t>11</t>
  </si>
  <si>
    <t>310236251</t>
  </si>
  <si>
    <t>Zazdívka otvorů pl do 0,09 m2 ve zdivu nadzákladovém cihlami pálenými tl do 450 mm</t>
  </si>
  <si>
    <t>kus</t>
  </si>
  <si>
    <t>-1033106346</t>
  </si>
  <si>
    <t>Zazdívka otvorů ve zdivu nadzákladovém cihlami pálenými plochy přes 0,0225 m2 do 0,09 m2, ve zdi tl. přes 300 do 450 mm</t>
  </si>
  <si>
    <t>2"102</t>
  </si>
  <si>
    <t>12</t>
  </si>
  <si>
    <t>310236261</t>
  </si>
  <si>
    <t>Zazdívka otvorů pl do 0,09 m2 ve zdivu nadzákladovém cihlami pálenými tl do 600 mm</t>
  </si>
  <si>
    <t>5294469</t>
  </si>
  <si>
    <t>Zazdívka otvorů ve zdivu nadzákladovém cihlami pálenými plochy přes 0,0225 m2 do 0,09 m2, ve zdi tl. přes 450 do 600 mm</t>
  </si>
  <si>
    <t>1"104</t>
  </si>
  <si>
    <t>31</t>
  </si>
  <si>
    <t>Zdi podpěrné a volné</t>
  </si>
  <si>
    <t>13</t>
  </si>
  <si>
    <t>310238211</t>
  </si>
  <si>
    <t>Zazdívka otvorů pl do 1 m2 ve zdivu nadzákladovém cihlami pálenými na MVC</t>
  </si>
  <si>
    <t>-300977207</t>
  </si>
  <si>
    <t>Zazdívka otvorů ve zdivu nadzákladovém cihlami pálenými plochy přes 0,25 m2 do 1 m2 na maltu vápenocementovou</t>
  </si>
  <si>
    <t>0,94*0,5*0,3</t>
  </si>
  <si>
    <t>0,94*0,4*0,3</t>
  </si>
  <si>
    <t>0,6*0,6*0,3</t>
  </si>
  <si>
    <t>Součet</t>
  </si>
  <si>
    <t>Komunikace</t>
  </si>
  <si>
    <t>14</t>
  </si>
  <si>
    <t>596212210</t>
  </si>
  <si>
    <t>Kladení zámkové dlažby pozemních komunikací tl 80 mm skupiny A pl do 50 m2</t>
  </si>
  <si>
    <t>-256785373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</si>
  <si>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</si>
  <si>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7,62+1,25*2*0,6+1,8*0,3</t>
  </si>
  <si>
    <t>592452920</t>
  </si>
  <si>
    <t>dlažba zámková vlnová 22,5 x 11,2 x 8 cm přírodní</t>
  </si>
  <si>
    <t>-1868721760</t>
  </si>
  <si>
    <t xml:space="preserve">dlaždice betonové dlažba zámková (ČSN EN 1338) dlažba vibrolisovaná BEST standardní povrch (uzavřený hladký povrch) provedení: přírodní s dvojitým zámkem BASE                   22,5 x 11,2 x 8</t>
  </si>
  <si>
    <t>16</t>
  </si>
  <si>
    <t>596811220</t>
  </si>
  <si>
    <t>Kladení betonové dlažby komunikací pro pěší do lože z kameniva vel do 0,25 m2 plochy do 50 m2</t>
  </si>
  <si>
    <t>859318577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</si>
  <si>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</si>
  <si>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17</t>
  </si>
  <si>
    <t>592456010</t>
  </si>
  <si>
    <t>dlažba desková betonová 50x50x5cm přírodní</t>
  </si>
  <si>
    <t>299153754</t>
  </si>
  <si>
    <t>dlaždice betonové dlažba desková betonová HBB 50 x 50 x 5 šedá</t>
  </si>
  <si>
    <t>Úpravy povrchů, podlahy a osazování výplní</t>
  </si>
  <si>
    <t>18</t>
  </si>
  <si>
    <t>612325302</t>
  </si>
  <si>
    <t>Vápenocementová štuková omítka ostění nebo nadpraží</t>
  </si>
  <si>
    <t>1720158824</t>
  </si>
  <si>
    <t>(1,2+1,8*2)*0,4*24</t>
  </si>
  <si>
    <t>(1+1,8*2)*0,4*1</t>
  </si>
  <si>
    <t>(0,9+0,85*2)*0,4*4</t>
  </si>
  <si>
    <t>1,5*3*0,4*2</t>
  </si>
  <si>
    <t>(1+1,5*2)*0,4*8</t>
  </si>
  <si>
    <t>(0,6+0,9*2)*0,4*6</t>
  </si>
  <si>
    <t>0,6*3*0,4</t>
  </si>
  <si>
    <t>19</t>
  </si>
  <si>
    <t>612821012</t>
  </si>
  <si>
    <t>Vnitřní sanační štuková omítka pro vlhké a zasolené zdivo prováděná ručně</t>
  </si>
  <si>
    <t>180535303</t>
  </si>
  <si>
    <t>Sanační omítka vnitřních ploch stěn pro vlhké a zasolené zdivo, prováděná ve dvou vrstvách, tl. jádrové omítky do 30 mm ručně štuková</t>
  </si>
  <si>
    <t>20</t>
  </si>
  <si>
    <t>621211021</t>
  </si>
  <si>
    <t>Montáž kontaktního zateplení vnějších podhledů z polystyrénových desek tl do 120 mm</t>
  </si>
  <si>
    <t>42140565</t>
  </si>
  <si>
    <t>Montáž kontaktního zateplení z polystyrenových desek na vnější podhledy, tloušťky desek přes 80 do 120 mm</t>
  </si>
  <si>
    <t>283759380</t>
  </si>
  <si>
    <t>deska EPS 70 fasádní λ=0,039 tl 100mm</t>
  </si>
  <si>
    <t>-887680516</t>
  </si>
  <si>
    <t>desky z lehčených plastů desky fasádní polystyrénové typ EPS 70 F fasádní, stabilizovaný, samozhášivý objemová hmotnost 15 až 20 kg/m3 1000 x 500 x 100 mm</t>
  </si>
  <si>
    <t>2,7*1,02 "Přepočtené koeficientem množství</t>
  </si>
  <si>
    <t>22</t>
  </si>
  <si>
    <t>621531011</t>
  </si>
  <si>
    <t>Tenkovrstvá silikonová zrnitá omítka tl. 1,5 mm včetně penetrace vnějších podhledů</t>
  </si>
  <si>
    <t>-1349494460</t>
  </si>
  <si>
    <t>Omítka tenkovrstvá silikonová vnějších ploch probarvená, včetně penetrace podkladu zrnitá, tloušťky 1,5 mm podhledů</t>
  </si>
  <si>
    <t>23</t>
  </si>
  <si>
    <t>622131101</t>
  </si>
  <si>
    <t>Cementový postřik vnějších stěn nanášený celoplošně ručně</t>
  </si>
  <si>
    <t>1409167739</t>
  </si>
  <si>
    <t>24</t>
  </si>
  <si>
    <t>622135001</t>
  </si>
  <si>
    <t>Vyrovnání podkladu vnějších stěn maltou vápenocementovou tl do 10 mm</t>
  </si>
  <si>
    <t>-1560932100</t>
  </si>
  <si>
    <t>25</t>
  </si>
  <si>
    <t>622211031</t>
  </si>
  <si>
    <t>Montáž kontaktního zateplení vnějších stěn z polystyrénových desek tl do 160 mm</t>
  </si>
  <si>
    <t>-429188161</t>
  </si>
  <si>
    <t>Montáž kontaktního zateplení z polystyrenových desek na vnější stěny, tloušťky desek přes 120 do 160 mm</t>
  </si>
  <si>
    <t>"JZ" 103,22+43,3</t>
  </si>
  <si>
    <t>"JV" 111,83+38,73</t>
  </si>
  <si>
    <t>"SV" 99,45+43,25</t>
  </si>
  <si>
    <t>"SZ" 113,37+38,85</t>
  </si>
  <si>
    <t>"odečet okna SD" -1,1*1,7*12-0,8*0,75*2-1,2*2,1-1,47*2,55</t>
  </si>
  <si>
    <t>"odečet oken GW" -1,1*1,7*12-0,9*1,7-0,8*0,75*2-1,4*1,4*2-0,9*1,4*8-0,5*0,8*6-0,5*0,5*1</t>
  </si>
  <si>
    <t>26</t>
  </si>
  <si>
    <t>28376078</t>
  </si>
  <si>
    <t xml:space="preserve">deska EPS grafitová fasadní  λ=0,031  tl 140mm</t>
  </si>
  <si>
    <t>823105879</t>
  </si>
  <si>
    <t xml:space="preserve">deska EPS grafitová fasadní  ?=0,031  tl 140mm</t>
  </si>
  <si>
    <t>103,22+111,83+1,67+99,45+113,37-41,82</t>
  </si>
  <si>
    <t>387,72*1,02 "Přepočtené koeficientem množství</t>
  </si>
  <si>
    <t>27</t>
  </si>
  <si>
    <t>283760420</t>
  </si>
  <si>
    <t xml:space="preserve">deska EPS fasadní  λ=0,032  tl 140mm</t>
  </si>
  <si>
    <t>1213440024</t>
  </si>
  <si>
    <t>desky z lehčených plastů desky fasádní polystyrénové - speciální EPS 70 NEO - BASF (systém MultiTherm NEO) 1000 x 500 x 140 mm prodyšný</t>
  </si>
  <si>
    <t>43,3+38,73+43,25+38,85-23,64-1,2*2,1-1,47*2,55-9,2</t>
  </si>
  <si>
    <t>125,022*1,02 "Přepočtené koeficientem množství</t>
  </si>
  <si>
    <t>28</t>
  </si>
  <si>
    <t>283760440</t>
  </si>
  <si>
    <t xml:space="preserve">deska EPS grafitová fasadní  λ=0,032  tl 160mm</t>
  </si>
  <si>
    <t>1045387435</t>
  </si>
  <si>
    <t>desky z lehčených plastů desky fasádní polystyrénové - speciální EPS 70 NEO - BASF (systém MultiTherm NEO) 1000 x 500 x 160 mm</t>
  </si>
  <si>
    <t>0,46*8*2,5 "rohy"</t>
  </si>
  <si>
    <t>9,2*1,02 "Přepočtené koeficientem množství</t>
  </si>
  <si>
    <t>29</t>
  </si>
  <si>
    <t>283764240</t>
  </si>
  <si>
    <t>deska z polystyrénu XPS, hrana polodrážková a hladký povrch tl 140mm</t>
  </si>
  <si>
    <t>-767222811</t>
  </si>
  <si>
    <t>desky z lehčených plastů desky z extrudovaného polystyrenu desky z extrudovaného polystyrenu BACHL BACHL XPS 30 SF hladký povrch, ozub po celém obvodu 1265 x 615 mm (krycí plocha 0,75 m2) 140 mm</t>
  </si>
  <si>
    <t>6,6*0,3+2,7*0,3</t>
  </si>
  <si>
    <t>30</t>
  </si>
  <si>
    <t>622212051</t>
  </si>
  <si>
    <t>Montáž kontaktního zateplení vnějšího ostění hl. špalety do 400 mm z polystyrenu tl do 40 mm</t>
  </si>
  <si>
    <t>m</t>
  </si>
  <si>
    <t>-944532426</t>
  </si>
  <si>
    <t>Montáž kontaktního zateplení vnějšího ostění nebo nadpraží z polystyrenových desek hloubky špalet přes 200 do 400 mm, tloušťky desek do 40 mm</t>
  </si>
  <si>
    <t>(1,74+2,55*2)</t>
  </si>
  <si>
    <t>(1,2+2,1*2)</t>
  </si>
  <si>
    <t>53,3</t>
  </si>
  <si>
    <t>283760340</t>
  </si>
  <si>
    <t xml:space="preserve">deska EPS grafitová fasadní  λ=0,032  tl 60mm</t>
  </si>
  <si>
    <t>-1127013325</t>
  </si>
  <si>
    <t>desky z lehčených plastů desky fasádní polystyrénové - speciální EPS 70 NEO - BASF (systém MultiTherm NEO) 1000 x 500 x 60 mm</t>
  </si>
  <si>
    <t>5,166</t>
  </si>
  <si>
    <t>5,166*1,02 "Přepočtené koeficientem množství</t>
  </si>
  <si>
    <t>32</t>
  </si>
  <si>
    <t>283764150</t>
  </si>
  <si>
    <t>deska z polystyrénu XPS, hrana polodrážková a hladký povrch tl 30mm</t>
  </si>
  <si>
    <t>377049980</t>
  </si>
  <si>
    <t>desky z lehčených plastů desky z extrudovaného polystyrenu desky z extrudovaného polystyrenu BACHL BACHL XPS 30 SF hladký povrch, ozub po celém obvodu 1265 x 615 mm (krycí plocha 0,75 m2) 30 mm</t>
  </si>
  <si>
    <t>53,3*0,14 "parapety"</t>
  </si>
  <si>
    <t>33</t>
  </si>
  <si>
    <t>622252001</t>
  </si>
  <si>
    <t>Montáž zakládacích soklových lišt kontaktního zateplení</t>
  </si>
  <si>
    <t>-783559036</t>
  </si>
  <si>
    <t>Montáž zakládacích soklových lišt zateplení</t>
  </si>
  <si>
    <t>34</t>
  </si>
  <si>
    <t>590516340</t>
  </si>
  <si>
    <t xml:space="preserve">lišta zakládací pro telpelně izolační desky do roviny 143 mm </t>
  </si>
  <si>
    <t>434140144</t>
  </si>
  <si>
    <t xml:space="preserve">lišta zakládací LO 153 mm  dle PBŘ</t>
  </si>
  <si>
    <t>61,78*1,05 "Přepočtené koeficientem množství</t>
  </si>
  <si>
    <t>35</t>
  </si>
  <si>
    <t>622252002</t>
  </si>
  <si>
    <t>Montáž ostatních lišt kontaktního zateplení</t>
  </si>
  <si>
    <t>-1232501367</t>
  </si>
  <si>
    <t>Montáž ostatních lišt zateplení</t>
  </si>
  <si>
    <t>187,4+241+53,3+53,3</t>
  </si>
  <si>
    <t>36</t>
  </si>
  <si>
    <t>590514760</t>
  </si>
  <si>
    <t>profil okenní začišťovací se sklovláknitou armovací tkaninou 9 mm/2,4 m</t>
  </si>
  <si>
    <t>-830937530</t>
  </si>
  <si>
    <t xml:space="preserve">profil okenní s tkaninou  APU lišta 9 mm</t>
  </si>
  <si>
    <t>(1,2+1,8*2)*24</t>
  </si>
  <si>
    <t>(1+1,8*2)*1</t>
  </si>
  <si>
    <t>(0,9+0,85*2)*4</t>
  </si>
  <si>
    <t>1,5*3*2</t>
  </si>
  <si>
    <t>(1+1,5*2)*8</t>
  </si>
  <si>
    <t>(0,6+0,9*2)*6</t>
  </si>
  <si>
    <t>0,6*3</t>
  </si>
  <si>
    <t>37</t>
  </si>
  <si>
    <t>59051480</t>
  </si>
  <si>
    <t>profil rohový Al s tkaninou kontaktního zateplení</t>
  </si>
  <si>
    <t>263012520</t>
  </si>
  <si>
    <t>187,4+54</t>
  </si>
  <si>
    <t>38</t>
  </si>
  <si>
    <t>59051510</t>
  </si>
  <si>
    <t>profil okenní s nepřiznanou podomítkovou okapnicí PVC 2,0 m</t>
  </si>
  <si>
    <t>579757013</t>
  </si>
  <si>
    <t>39</t>
  </si>
  <si>
    <t>59051512</t>
  </si>
  <si>
    <t>profil parapetní se sklovláknitou armovací tkaninou PVC 2 m</t>
  </si>
  <si>
    <t>-444014494</t>
  </si>
  <si>
    <t>40</t>
  </si>
  <si>
    <t>622321111R</t>
  </si>
  <si>
    <t>Odvětrávaný omítaný plášť soklu ve skladbě viz PD</t>
  </si>
  <si>
    <t>-1384010287</t>
  </si>
  <si>
    <t>14,24+9,89+3,89+3,89-0,94*0,5*5 "kompletní skladba vč. lišt a povrchu"</t>
  </si>
  <si>
    <t>41</t>
  </si>
  <si>
    <t>622511101</t>
  </si>
  <si>
    <t>Tenkovrstvá akrylátová mozaiková jemnozrnná omítka včetně penetrace vnějších stěn</t>
  </si>
  <si>
    <t>-1405413083</t>
  </si>
  <si>
    <t>Omítka tenkovrstvá akrylátová vnějších ploch probarvená, včetně penetrace podkladu mozaiková jemnozrnná stěn</t>
  </si>
  <si>
    <t>5,9*0,1+1,6*0,1</t>
  </si>
  <si>
    <t>42</t>
  </si>
  <si>
    <t>622531011</t>
  </si>
  <si>
    <t>Tenkovrstvá silikonová zrnitá omítka tl. 1,5 mm včetně penetrace vnějších stěn</t>
  </si>
  <si>
    <t>410310162</t>
  </si>
  <si>
    <t>541,14+187,4*0,15-14,6-0,75</t>
  </si>
  <si>
    <t>43</t>
  </si>
  <si>
    <t>622621001</t>
  </si>
  <si>
    <t>Lepení dekoračních fasádních profilů délkových výšky do 150 mm na stěny</t>
  </si>
  <si>
    <t>1821394478</t>
  </si>
  <si>
    <t>Lepení fasádních profilů dekoračních s převažujícím délkovým rozměrem výšky (šířky) lepené plochy do 150 mm, na vnější stěny</t>
  </si>
  <si>
    <t>7,35*4+2,95*2+17,4</t>
  </si>
  <si>
    <t>8,23*2+7,35*2</t>
  </si>
  <si>
    <t>4,7</t>
  </si>
  <si>
    <t>44</t>
  </si>
  <si>
    <t>283741320R</t>
  </si>
  <si>
    <t>fasádní dekorační profily z EPS 30mm vč. výztužné tkaniny a lepidla</t>
  </si>
  <si>
    <t>449836278</t>
  </si>
  <si>
    <t>30+13,2+13+2</t>
  </si>
  <si>
    <t>45</t>
  </si>
  <si>
    <t>622635091</t>
  </si>
  <si>
    <t>Oprava spárování komínového zdiva MC v rozsahu do 50 %</t>
  </si>
  <si>
    <t>-1159742484</t>
  </si>
  <si>
    <t>Oprava spárování cihelného zdiva cementovou maltou včetně vysekání a vyčištění spár komínového nad střechou, v rozsahu opravované plochy přes 40 do 50 %</t>
  </si>
  <si>
    <t>(0,55+0,82)*2*1,6</t>
  </si>
  <si>
    <t>46</t>
  </si>
  <si>
    <t>629991011</t>
  </si>
  <si>
    <t>Zakrytí výplní otvorů a svislých ploch fólií přilepenou lepící páskou</t>
  </si>
  <si>
    <t>44262277</t>
  </si>
  <si>
    <t>47</t>
  </si>
  <si>
    <t>629995101</t>
  </si>
  <si>
    <t>Očištění vnějších ploch tlakovou vodou</t>
  </si>
  <si>
    <t>329410974</t>
  </si>
  <si>
    <t>Očištění vnějších ploch omytím tlakovou vodou</t>
  </si>
  <si>
    <t>48</t>
  </si>
  <si>
    <t>6299952R</t>
  </si>
  <si>
    <t>Ochrana zpevněných ploch proti znečištění</t>
  </si>
  <si>
    <t>-1775727502</t>
  </si>
  <si>
    <t>45*2</t>
  </si>
  <si>
    <t>49</t>
  </si>
  <si>
    <t>62999901</t>
  </si>
  <si>
    <t>Zpětná montáž tabulek</t>
  </si>
  <si>
    <t>217234811</t>
  </si>
  <si>
    <t>50</t>
  </si>
  <si>
    <t>629999022R</t>
  </si>
  <si>
    <t>nespecifikované práce a přípomoce vč. drobného materiálu</t>
  </si>
  <si>
    <t>hr</t>
  </si>
  <si>
    <t>-508087564</t>
  </si>
  <si>
    <t>51</t>
  </si>
  <si>
    <t>6299990R</t>
  </si>
  <si>
    <t>Zpětná montáž vitriny</t>
  </si>
  <si>
    <t>1618385340</t>
  </si>
  <si>
    <t>52</t>
  </si>
  <si>
    <t>632451435</t>
  </si>
  <si>
    <t>Potěr pískocementový tl do 30 mm tř. C 20 běžný</t>
  </si>
  <si>
    <t>1560672273</t>
  </si>
  <si>
    <t>2,2 "schodiště"</t>
  </si>
  <si>
    <t>53</t>
  </si>
  <si>
    <t>644941112</t>
  </si>
  <si>
    <t>Osazování ventilačních mřížek velikosti do 300 x 300 mm</t>
  </si>
  <si>
    <t>624441084</t>
  </si>
  <si>
    <t>54</t>
  </si>
  <si>
    <t>553414220</t>
  </si>
  <si>
    <t>průvětrník bez klapek se sítí 30x30cm</t>
  </si>
  <si>
    <t>-2097022709</t>
  </si>
  <si>
    <t>průvětrník bez klapek se sítí 30x30 cm</t>
  </si>
  <si>
    <t>55</t>
  </si>
  <si>
    <t>553414310R</t>
  </si>
  <si>
    <t>klapka PER 200 W s prodloužením DN 200</t>
  </si>
  <si>
    <t>1897053282</t>
  </si>
  <si>
    <t>Ostatní konstrukce a práce-bourání</t>
  </si>
  <si>
    <t>56</t>
  </si>
  <si>
    <t>941211111</t>
  </si>
  <si>
    <t>Montáž lešení řadového rámového lehkého zatížení do 200 kg/m2 š do 0,9 m v do 10 m</t>
  </si>
  <si>
    <t>-2117173776</t>
  </si>
  <si>
    <t>(19,5+19,5)*10</t>
  </si>
  <si>
    <t>15,8*2*11</t>
  </si>
  <si>
    <t>57</t>
  </si>
  <si>
    <t>941211211</t>
  </si>
  <si>
    <t>Příplatek k lešení řadovému rámovému lehkému š 0,9 m v do 25 m za první a ZKD den použití</t>
  </si>
  <si>
    <t>-209786232</t>
  </si>
  <si>
    <t>737,6</t>
  </si>
  <si>
    <t>737,6*120 "Přepočtené koeficientem množství</t>
  </si>
  <si>
    <t>58</t>
  </si>
  <si>
    <t>941211811</t>
  </si>
  <si>
    <t>Demontáž lešení řadového rámového lehkého zatížení do 200 kg/m2 š do 0,9 m v do 10 m</t>
  </si>
  <si>
    <t>-1429966884</t>
  </si>
  <si>
    <t>59</t>
  </si>
  <si>
    <t>944511111</t>
  </si>
  <si>
    <t>Montáž ochranné sítě z textilie z umělých vláken</t>
  </si>
  <si>
    <t>-1819257617</t>
  </si>
  <si>
    <t>60</t>
  </si>
  <si>
    <t>944511211</t>
  </si>
  <si>
    <t>Příplatek k ochranné síti za první a ZKD den použití</t>
  </si>
  <si>
    <t>1050585705</t>
  </si>
  <si>
    <t>61</t>
  </si>
  <si>
    <t>944511811</t>
  </si>
  <si>
    <t>Demontáž ochranné sítě z textilie z umělých vláken</t>
  </si>
  <si>
    <t>957873948</t>
  </si>
  <si>
    <t>62</t>
  </si>
  <si>
    <t>944711111</t>
  </si>
  <si>
    <t>Montáž záchytné stříšky š do 1,5 m</t>
  </si>
  <si>
    <t>1577007913</t>
  </si>
  <si>
    <t>63</t>
  </si>
  <si>
    <t>944711211</t>
  </si>
  <si>
    <t>Příplatek k záchytné stříšce š do 1,5 m za první a ZKD den použití</t>
  </si>
  <si>
    <t>1579705450</t>
  </si>
  <si>
    <t>7*120 "Přepočtené koeficientem množství</t>
  </si>
  <si>
    <t>64</t>
  </si>
  <si>
    <t>944711811</t>
  </si>
  <si>
    <t>Demontáž záchytné stříšky š do 1,5 m</t>
  </si>
  <si>
    <t>-1410223314</t>
  </si>
  <si>
    <t>65</t>
  </si>
  <si>
    <t>949101111</t>
  </si>
  <si>
    <t>Lešení pomocné pro objekty pozemních staveb s lešeňovou podlahou v do 1,9 m zatížení do 150 kg/m2</t>
  </si>
  <si>
    <t>1157676600</t>
  </si>
  <si>
    <t>Lešení pomocné pracovní pro objekty pozemních staveb pro zatížení do 150 kg/m2, o výšce lešeňové podlahy do 1,9 m</t>
  </si>
  <si>
    <t>150</t>
  </si>
  <si>
    <t>66</t>
  </si>
  <si>
    <t>949211111</t>
  </si>
  <si>
    <t>Montáž lešeňové podlahy s příčníky pro trubková lešení v do 10 m</t>
  </si>
  <si>
    <t>1705912720</t>
  </si>
  <si>
    <t>Montáž lešeňové podlahy pro trubková lešení z fošen, prken nebo dřevěných sbíjených lešeňových dílců s příčníky nebo podélníky, ve výšce do 10 m</t>
  </si>
  <si>
    <t>6,4 "podlaha v podhledu"</t>
  </si>
  <si>
    <t>67</t>
  </si>
  <si>
    <t>949521112</t>
  </si>
  <si>
    <t>Montáž podchodu u dílcových lešení š do 2 m</t>
  </si>
  <si>
    <t>-888976923</t>
  </si>
  <si>
    <t>68</t>
  </si>
  <si>
    <t>949521212</t>
  </si>
  <si>
    <t>Příplatek k podchodu u dílcových lešení š do 2 m za první a ZKD den použití</t>
  </si>
  <si>
    <t>-968738470</t>
  </si>
  <si>
    <t>1,5</t>
  </si>
  <si>
    <t>1,5*120 "Přepočtené koeficientem množství</t>
  </si>
  <si>
    <t>69</t>
  </si>
  <si>
    <t>949521812</t>
  </si>
  <si>
    <t>Demontáž podchodu u dílcových lešení š do 2 m</t>
  </si>
  <si>
    <t>1989231734</t>
  </si>
  <si>
    <t>70</t>
  </si>
  <si>
    <t>952901111</t>
  </si>
  <si>
    <t>Vyčištění budov bytové a občanské výstavby při výšce podlaží do 4 m</t>
  </si>
  <si>
    <t>1347616454</t>
  </si>
  <si>
    <t>171*4</t>
  </si>
  <si>
    <t>71</t>
  </si>
  <si>
    <t>953941209</t>
  </si>
  <si>
    <t>Osazování kovových komínových dvířek bez jejich dodání</t>
  </si>
  <si>
    <t>1905424241</t>
  </si>
  <si>
    <t>Osazování kovových dvířek bez jejich dodání</t>
  </si>
  <si>
    <t>72</t>
  </si>
  <si>
    <t>59882133R</t>
  </si>
  <si>
    <t>dvířka plechová nerezová s rámeme rozváděčů</t>
  </si>
  <si>
    <t>1362139231</t>
  </si>
  <si>
    <t>73</t>
  </si>
  <si>
    <t>953941212</t>
  </si>
  <si>
    <t>Osazovaní kovových mříží v rámu nebo z jednotlivých tyčí bez jejich dodání</t>
  </si>
  <si>
    <t>-1256917295</t>
  </si>
  <si>
    <t>Osazování drobných kovových předmětů se zalitím maltou cementovou, do vysekaných kapes nebo připravených otvorů mříží v rámu nebo z jednotlivých tyčí</t>
  </si>
  <si>
    <t>5 "1PP"</t>
  </si>
  <si>
    <t>74</t>
  </si>
  <si>
    <t>2866193R</t>
  </si>
  <si>
    <t>mříž 940x500 Z3</t>
  </si>
  <si>
    <t>-116907788</t>
  </si>
  <si>
    <t>75</t>
  </si>
  <si>
    <t>2866193R2</t>
  </si>
  <si>
    <t>mříž 940x400 Z4</t>
  </si>
  <si>
    <t>-1852229673</t>
  </si>
  <si>
    <t>76</t>
  </si>
  <si>
    <t>953961113</t>
  </si>
  <si>
    <t>Kotvy chemickým tmelem M 12 hl 110 mm do betonu, ŽB nebo kamene s vyvrtáním otvoru</t>
  </si>
  <si>
    <t>1868774257</t>
  </si>
  <si>
    <t>Kotvy chemické s vyvrtáním otvoru do betonu, železobetonu nebo tvrdého kamene tmel, velikost M 12, hloubka 110 mm</t>
  </si>
  <si>
    <t>77</t>
  </si>
  <si>
    <t>953961114</t>
  </si>
  <si>
    <t>Kotvy chemickým tmelem M 16 hl 125 mm do betonu, ŽB nebo kamene s vyvrtáním otvoru</t>
  </si>
  <si>
    <t>-829512008</t>
  </si>
  <si>
    <t>Kotvy chemické s vyvrtáním otvoru do betonu, železobetonu nebo tvrdého kamene tmel, velikost M 16, hloubka 125 mm</t>
  </si>
  <si>
    <t>78</t>
  </si>
  <si>
    <t>953965124</t>
  </si>
  <si>
    <t>Kotevní šroub pro chemické kotvy M 12 dl 300 mm</t>
  </si>
  <si>
    <t>-66460463</t>
  </si>
  <si>
    <t>Kotvy chemické s vyvrtáním otvoru kotevní šrouby pro chemické kotvy, velikost M 12, délka 300 mm</t>
  </si>
  <si>
    <t>79</t>
  </si>
  <si>
    <t>953965134</t>
  </si>
  <si>
    <t>Kotevní šroub pro chemické kotvy M 16 dl 350 mm</t>
  </si>
  <si>
    <t>-82614696</t>
  </si>
  <si>
    <t>Kotvy chemické s vyvrtáním otvoru kotevní šrouby pro chemické kotvy, velikost M 16, délka 350 mm</t>
  </si>
  <si>
    <t>80</t>
  </si>
  <si>
    <t>961044111</t>
  </si>
  <si>
    <t>Bourání základů z betonu prostého</t>
  </si>
  <si>
    <t>1965477716</t>
  </si>
  <si>
    <t>Bourání základů z betonu prostého</t>
  </si>
  <si>
    <t>2,5*0,6*0,2+1,5*0,3*0,2</t>
  </si>
  <si>
    <t>81</t>
  </si>
  <si>
    <t>962032230</t>
  </si>
  <si>
    <t>Bourání zdiva z cihel pálených nebo vápenopískových na MV nebo MVC do 1 m3</t>
  </si>
  <si>
    <t>1759466756</t>
  </si>
  <si>
    <t>Bourání zdiva nadzákladového z cihel nebo tvárnic z cihel pálených nebo vápenopískových, na maltu vápennou nebo vápenocementovou, objemu do 1 m3</t>
  </si>
  <si>
    <t>0,3*1,3*2*1,2+1*0,3*1,2 "angl. dvorek"</t>
  </si>
  <si>
    <t>0,36*1*2 "zídka"</t>
  </si>
  <si>
    <t>82</t>
  </si>
  <si>
    <t>962032631</t>
  </si>
  <si>
    <t>Bourání zdiva komínového nad střechou z cihel na MV nebo MVC</t>
  </si>
  <si>
    <t>1494597392</t>
  </si>
  <si>
    <t>Bourání zdiva nadzákladového z cihel nebo tvárnic komínového z cihel pálených, šamotových nebo vápenopískových nad střechou na maltu vápennou nebo vápenocementovou</t>
  </si>
  <si>
    <t>0,85*0,55*1,9</t>
  </si>
  <si>
    <t>0,94*0,55*2,9</t>
  </si>
  <si>
    <t>83</t>
  </si>
  <si>
    <t>965081323</t>
  </si>
  <si>
    <t>Bourání podlah z dlaždic betonových, teracových nebo čedičových tl do 25 mm plochy přes 1 m2</t>
  </si>
  <si>
    <t>60776196</t>
  </si>
  <si>
    <t>Bourání podlah ostatních bez podkladního lože nebo mazaniny z dlaždic s jakoukoliv výplní spár betonových, teracových nebo čedičových tl. do 25 mm, plochy přes 1 m2</t>
  </si>
  <si>
    <t>2,2</t>
  </si>
  <si>
    <t>84</t>
  </si>
  <si>
    <t>967031732</t>
  </si>
  <si>
    <t>Přisekání plošné zdiva z cihel pálených na MV nebo MVC tl do 100 mm</t>
  </si>
  <si>
    <t>-831810164</t>
  </si>
  <si>
    <t>Přisekání (špicování) plošné nebo rovných ostění zdiva z cihel pálených plošné, na maltu vápennou nebo vápenocementovou, tl. na maltu vápennou nebo vápenocementovou, tl. do 100 mm</t>
  </si>
  <si>
    <t>(6+6+4,6+6,5+3,6+3,9)*0,7 "pod bedněním"</t>
  </si>
  <si>
    <t>85</t>
  </si>
  <si>
    <t>967032974</t>
  </si>
  <si>
    <t>Odsekání plošných fasádních prvků předsazených před líc zdiva 80 mm</t>
  </si>
  <si>
    <t>-2020102727</t>
  </si>
  <si>
    <t>Odsekání plošných fasádních prvků předsazených před líc zdiva do 80 mm</t>
  </si>
  <si>
    <t>3,46*4</t>
  </si>
  <si>
    <t>3,71*2+3,35</t>
  </si>
  <si>
    <t>3,79*2</t>
  </si>
  <si>
    <t>2,39+3,28</t>
  </si>
  <si>
    <t>1,22</t>
  </si>
  <si>
    <t>86</t>
  </si>
  <si>
    <t>967032975</t>
  </si>
  <si>
    <t>Odsekání plošných fasádních prvků předsazených před líc zdiva přes 80 mm</t>
  </si>
  <si>
    <t>1018648728</t>
  </si>
  <si>
    <t>1,57*2+0,78*2+1</t>
  </si>
  <si>
    <t>2,12*2+1,21</t>
  </si>
  <si>
    <t>1,93+1,26+1,04*2</t>
  </si>
  <si>
    <t>1,2+2,21*2+0,2*5</t>
  </si>
  <si>
    <t>87</t>
  </si>
  <si>
    <t>968062375</t>
  </si>
  <si>
    <t>Vybourání dřevěných rámů oken zdvojených včetně křídel pl do 2 m2</t>
  </si>
  <si>
    <t>-465386319</t>
  </si>
  <si>
    <t>Vybourání dřevěných rámů oken s křídly, dveřních zárubní, vrat, stěn, ostění nebo obkladů rámů oken s křídly zdvojených, plochy do 2 m2</t>
  </si>
  <si>
    <t>79,056</t>
  </si>
  <si>
    <t>88</t>
  </si>
  <si>
    <t>968072455</t>
  </si>
  <si>
    <t>Vybourání kovových dveřních zárubní pl do 2 m2</t>
  </si>
  <si>
    <t>1330688766</t>
  </si>
  <si>
    <t>Vybourání kovových rámů oken s křídly, dveřních zárubní, vrat, stěn, ostění nebo obkladů dveřních zárubní, plochy do 2 m2</t>
  </si>
  <si>
    <t>89</t>
  </si>
  <si>
    <t>968072456</t>
  </si>
  <si>
    <t>Vybourání kovových dveřních zárubní pl přes 2 m2</t>
  </si>
  <si>
    <t>1029602040</t>
  </si>
  <si>
    <t>Vybourání kovových rámů oken s křídly, dveřních zárubní, vrat, stěn, ostění nebo obkladů dveřních zárubní, plochy přes 2 m2</t>
  </si>
  <si>
    <t>2,2*1,8</t>
  </si>
  <si>
    <t>90</t>
  </si>
  <si>
    <t>968072875</t>
  </si>
  <si>
    <t>Vybourání mříží pl do 2 m2</t>
  </si>
  <si>
    <t>784420216</t>
  </si>
  <si>
    <t>0,5*0,95*5</t>
  </si>
  <si>
    <t>0,9*0,85*2</t>
  </si>
  <si>
    <t>91</t>
  </si>
  <si>
    <t>968072876</t>
  </si>
  <si>
    <t>Vybourání mříží pl přes 2 m2</t>
  </si>
  <si>
    <t>-344371696</t>
  </si>
  <si>
    <t>1,2*1,8*6</t>
  </si>
  <si>
    <t>92</t>
  </si>
  <si>
    <t>968082015R</t>
  </si>
  <si>
    <t>Demontáž mřížek ventilací</t>
  </si>
  <si>
    <t>1372183487</t>
  </si>
  <si>
    <t>93</t>
  </si>
  <si>
    <t>977151125</t>
  </si>
  <si>
    <t>Jádrové vrty diamantovými korunkami do D 200 mm do stavebních materiálů</t>
  </si>
  <si>
    <t>643569908</t>
  </si>
  <si>
    <t>Jádrové vrty diamantovými korunkami do stavebních materiálů (železobetonu, betonu, cihel, obkladů, dlažeb, kamene) průměru přes 180 do 200 mm</t>
  </si>
  <si>
    <t>0,47*2 "větrání skladu"</t>
  </si>
  <si>
    <t>94</t>
  </si>
  <si>
    <t>977211111</t>
  </si>
  <si>
    <t>Řezání ŽB kcí hl do 200 mm stěnovou pilou do průměru výztuže 16 mm</t>
  </si>
  <si>
    <t>-724583050</t>
  </si>
  <si>
    <t>Řezání železobetonových konstrukcí stěnovou pilou do průměru řezané výztuže 16 mm hloubka řezu do 200 mm</t>
  </si>
  <si>
    <t>95</t>
  </si>
  <si>
    <t>977211191</t>
  </si>
  <si>
    <t>Příplatek k řezání ŽB kcí za práci ve stísněném prostoru</t>
  </si>
  <si>
    <t>788227670</t>
  </si>
  <si>
    <t>Řezání železobetonových konstrukcí stěnovou pilou do průměru řezané výztuže 16 mm Příplatek k cenám za práci ve stísněném prostoru</t>
  </si>
  <si>
    <t>96</t>
  </si>
  <si>
    <t>978012191</t>
  </si>
  <si>
    <t>Otlučení (osekání) vnitřní vápenné nebo vápenocementové omítky stropů rákosových v rozsahu do 100 %</t>
  </si>
  <si>
    <t>1656684554</t>
  </si>
  <si>
    <t>Otlučení omítek vápenných nebo vápenocementových stěn, stropů vnitřních stropů rákosovaných, v rozsahu do 100 %</t>
  </si>
  <si>
    <t>11,9</t>
  </si>
  <si>
    <t>97</t>
  </si>
  <si>
    <t>978013191</t>
  </si>
  <si>
    <t>Otlučení (osekání) vnitřní vápenné nebo vápenocementové omítky stěn v rozsahu do 100 %</t>
  </si>
  <si>
    <t>283226811</t>
  </si>
  <si>
    <t>Otlučení omítek vápenných nebo vápenocementových stěn, stropů vnitřních stěn s vyškrabáním spar, s očištěním zdiva, v rozsahu do 100 %</t>
  </si>
  <si>
    <t>(0,94+0,5*2)*0,9*6+74,96</t>
  </si>
  <si>
    <t>98</t>
  </si>
  <si>
    <t>978015391</t>
  </si>
  <si>
    <t>Otlučení (osekání) vnější vápenné nebo vápenocementové omítky stupně členitosti 1 a 2 do 100%</t>
  </si>
  <si>
    <t>-1002241916</t>
  </si>
  <si>
    <t>Otlučení vnějších omítek MV nebo MVC průčelí v rozsahu do 100 %</t>
  </si>
  <si>
    <t>7,69+40,87+27,51+40,97+13,58+2,5-1,2*1,8*8-0,6-0,6-0,9*0,5*2</t>
  </si>
  <si>
    <t>104,65+23,98+8,32-1,2*1,8*9-1,7*2,55-0,6*0,9*2-1*1,5*4+1,52</t>
  </si>
  <si>
    <t>139,11-0,9*0,85-1,2*1,8*2-1,5*1,5*2-1,2*2,1</t>
  </si>
  <si>
    <t>29,47+104,69+1,55-1,2*1,8*6-0,6*0,9*2-1*1,5*4+4,5-0,9*0,85*3</t>
  </si>
  <si>
    <t>99</t>
  </si>
  <si>
    <t>978059511</t>
  </si>
  <si>
    <t>Odsekání a odebrání obkladů stěn z vnitřních obkládaček plochy do 1 m2</t>
  </si>
  <si>
    <t>-182531350</t>
  </si>
  <si>
    <t>Odsekání obkladů stěn včetně otlučení podkladní omítky až na zdivo z obkládaček vnitřních, z jakýchkoliv materiálů, plochy do 1 m2</t>
  </si>
  <si>
    <t>(0,9+2)*0,25+(1,2+1,1*2)*0,41*6</t>
  </si>
  <si>
    <t>0,9*3*0,24+(1,2+2)*0,25*3</t>
  </si>
  <si>
    <t>(0,9+2)*0,24</t>
  </si>
  <si>
    <t>100</t>
  </si>
  <si>
    <t>979054451</t>
  </si>
  <si>
    <t>Očištění vybouraných zámkových dlaždic s původním spárováním z kameniva těženého</t>
  </si>
  <si>
    <t>1121096343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</si>
  <si>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</si>
  <si>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101</t>
  </si>
  <si>
    <t>985131111</t>
  </si>
  <si>
    <t>Očištění ploch stěn, rubu kleneb a podlah tlakovou vodou</t>
  </si>
  <si>
    <t>-190997100</t>
  </si>
  <si>
    <t>541,14</t>
  </si>
  <si>
    <t>Přesun hmot</t>
  </si>
  <si>
    <t>102</t>
  </si>
  <si>
    <t>997013211</t>
  </si>
  <si>
    <t>Vnitrostaveništní doprava suti a vybouraných hmot pro budovy v do 6 m ručně</t>
  </si>
  <si>
    <t>-2093599279</t>
  </si>
  <si>
    <t>103</t>
  </si>
  <si>
    <t>997013219</t>
  </si>
  <si>
    <t>Příplatek k vnitrostaveništní dopravě suti a vybouraných hmot za zvětšenou dopravu suti ZKD 10 m</t>
  </si>
  <si>
    <t>-2124233161</t>
  </si>
  <si>
    <t>66,783*2 "Přepočtené koeficientem množství</t>
  </si>
  <si>
    <t>104</t>
  </si>
  <si>
    <t>997013501</t>
  </si>
  <si>
    <t>Odvoz suti a vybouraných hmot na skládku nebo meziskládku do 1 km se složením</t>
  </si>
  <si>
    <t>-876278707</t>
  </si>
  <si>
    <t>Odvoz suti na skládku a vybouraných hmot nebo meziskládku do 1 km se složením</t>
  </si>
  <si>
    <t>105</t>
  </si>
  <si>
    <t>997013509</t>
  </si>
  <si>
    <t>Příplatek k odvozu suti a vybouraných hmot na skládku ZKD 1 km přes 1 km</t>
  </si>
  <si>
    <t>-2086459106</t>
  </si>
  <si>
    <t>66,783*5 "Přepočtené koeficientem množství</t>
  </si>
  <si>
    <t>106</t>
  </si>
  <si>
    <t>997013801</t>
  </si>
  <si>
    <t>Poplatek za uložení na skládce (skládkovné) stavebního odpadu betonového kód odpadu 170 101</t>
  </si>
  <si>
    <t>-1631206434</t>
  </si>
  <si>
    <t>Poplatek za uložení stavebního betonového odpadu na skládce (skládkovné)</t>
  </si>
  <si>
    <t>66,783*0,8 "Přepočtené koeficientem množství</t>
  </si>
  <si>
    <t>107</t>
  </si>
  <si>
    <t>997013822</t>
  </si>
  <si>
    <t xml:space="preserve">Poplatek za uložení stavebního odpadu s oleji nebo ropnými látkami  na skládce (skládkovné)</t>
  </si>
  <si>
    <t>-1558552179</t>
  </si>
  <si>
    <t>Poplatek za uložení stavebního odpadu s oleji nebo ropnými látkami na skládce (skládkovné)</t>
  </si>
  <si>
    <t>66,783*0,02 "Přepočtené koeficientem množství</t>
  </si>
  <si>
    <t>108</t>
  </si>
  <si>
    <t>997013831</t>
  </si>
  <si>
    <t>Poplatek za uložení na skládce (skládkovné) stavebního odpadu směsného kód odpadu 170 904</t>
  </si>
  <si>
    <t>-376377182</t>
  </si>
  <si>
    <t>Poplatek za uložení stavebního směsného odpadu na skládce (skládkovné)</t>
  </si>
  <si>
    <t>66,783*0,18 "Přepočtené koeficientem množství</t>
  </si>
  <si>
    <t>109</t>
  </si>
  <si>
    <t>998011002</t>
  </si>
  <si>
    <t>Přesun hmot pro budovy zděné v do 12 m</t>
  </si>
  <si>
    <t>1275941092</t>
  </si>
  <si>
    <t>997</t>
  </si>
  <si>
    <t>Přesun sutě</t>
  </si>
  <si>
    <t>110</t>
  </si>
  <si>
    <t>997013311</t>
  </si>
  <si>
    <t>Montáž a demontáž shozu suti v do 10 m</t>
  </si>
  <si>
    <t>1770360120</t>
  </si>
  <si>
    <t>Shoz suti montáž a demontáž shozu výšky do 10 m</t>
  </si>
  <si>
    <t>111</t>
  </si>
  <si>
    <t>997013321</t>
  </si>
  <si>
    <t>Příplatek k shozu suti v do 10 m za první a ZKD den použití</t>
  </si>
  <si>
    <t>687135019</t>
  </si>
  <si>
    <t>Shoz suti montáž a demontáž shozu výšky Příplatek za první a každý další den použití shozu k ceně -3311</t>
  </si>
  <si>
    <t>6*30 "Přepočtené koeficientem množství</t>
  </si>
  <si>
    <t>PSV</t>
  </si>
  <si>
    <t>Práce a dodávky PSV</t>
  </si>
  <si>
    <t>711</t>
  </si>
  <si>
    <t>Izolace proti vodě, vlhkosti a plynům</t>
  </si>
  <si>
    <t>112</t>
  </si>
  <si>
    <t>711112001</t>
  </si>
  <si>
    <t>Provedení izolace proti zemní vlhkosti svislé za studena nátěrem penetračním</t>
  </si>
  <si>
    <t>154391677</t>
  </si>
  <si>
    <t>Provedení izolace proti zemní vlhkosti natěradly a tmely za studena na ploše svislé S nátěrem penetračním</t>
  </si>
  <si>
    <t>2*1,5</t>
  </si>
  <si>
    <t>4,7*0,5</t>
  </si>
  <si>
    <t>113</t>
  </si>
  <si>
    <t>111631500</t>
  </si>
  <si>
    <t>lak asfaltový penetrační</t>
  </si>
  <si>
    <t>-965144003</t>
  </si>
  <si>
    <t>výrobky asfaltové izolační a zálivkové hmoty asfalty oxidované stavebně-izolační k penetraci suchých a očištěných podkladů pod asfaltové izolační krytiny a izolace ALP/9 bal 9 kg</t>
  </si>
  <si>
    <t>5,35*0,00035 "Přepočtené koeficientem množství</t>
  </si>
  <si>
    <t>114</t>
  </si>
  <si>
    <t>711132101</t>
  </si>
  <si>
    <t>Provedení izolace proti zemní vlhkosti pásy na sucho svislé AIP nebo tkaninou</t>
  </si>
  <si>
    <t>556362971</t>
  </si>
  <si>
    <t>Provedení izolace proti zemní vlhkosti pásy na sucho AIP nebo tkaniny na ploše svislé S</t>
  </si>
  <si>
    <t>115</t>
  </si>
  <si>
    <t>69311070</t>
  </si>
  <si>
    <t>geotextilie netkaná PP 400g/m2</t>
  </si>
  <si>
    <t>1015524670</t>
  </si>
  <si>
    <t>2,4</t>
  </si>
  <si>
    <t>116</t>
  </si>
  <si>
    <t>711142559</t>
  </si>
  <si>
    <t>Provedení izolace proti zemní vlhkosti pásy přitavením svislé NAIP</t>
  </si>
  <si>
    <t>1593950853</t>
  </si>
  <si>
    <t>Provedení izolace proti zemní vlhkosti pásy přitavením NAIP na ploše svislé S</t>
  </si>
  <si>
    <t>117</t>
  </si>
  <si>
    <t>628522540</t>
  </si>
  <si>
    <t>pásy s modifikovaným asfaltem tl. 4,0 mm vložka polyesterové rouno minerální jemnozrnný posyp</t>
  </si>
  <si>
    <t>-1606500510</t>
  </si>
  <si>
    <t>pásy s modifikovaným asfaltem vložka textilie asfaltované pásy modifikované special(-25°C) Elastodek 40 special mineral</t>
  </si>
  <si>
    <t>5,35*1,2 "Přepočtené koeficientem množství</t>
  </si>
  <si>
    <t>118</t>
  </si>
  <si>
    <t>998711102</t>
  </si>
  <si>
    <t>Přesun hmot tonážní pro izolace proti vodě, vlhkosti a plynům v objektech výšky do 12 m</t>
  </si>
  <si>
    <t>1677831587</t>
  </si>
  <si>
    <t>Přesun hmot pro izolace proti vodě, vlhkosti a plynům stanovený z hmotnosti přesunovaného materiálu vodorovná dopravní vzdálenost do 50 m v objektech výšky přes 6 do 12 m</t>
  </si>
  <si>
    <t>712</t>
  </si>
  <si>
    <t>Povlakové krytiny</t>
  </si>
  <si>
    <t>119</t>
  </si>
  <si>
    <t>712300832</t>
  </si>
  <si>
    <t>Odstranění povlakové krytiny střech do 10° dvouvrstvé</t>
  </si>
  <si>
    <t>-1457925091</t>
  </si>
  <si>
    <t>Odstranění ze střech plochých do 10 st. krytiny povlakové dvouvrstvé</t>
  </si>
  <si>
    <t>120</t>
  </si>
  <si>
    <t>712341559</t>
  </si>
  <si>
    <t>Provedení povlakové krytiny střech do 10° pásy NAIP přitavením v plné ploše</t>
  </si>
  <si>
    <t>540468857</t>
  </si>
  <si>
    <t>Provedení povlakové krytiny střech plochých do 10 st. pásy přitavením NAIP v plné ploše</t>
  </si>
  <si>
    <t>6,6*2,01*2</t>
  </si>
  <si>
    <t>121</t>
  </si>
  <si>
    <t>628522580</t>
  </si>
  <si>
    <t>pásy s modifikovaným asfaltem tl. 5,2 mm vložka polyesterové rouno barevný minerální hrubozrnný posyp</t>
  </si>
  <si>
    <t>242673767</t>
  </si>
  <si>
    <t>pásy s modifikovaným asfaltem vložka textilie asfaltované pásy modifikované special(-25°C) Elastodek 50 special dekor</t>
  </si>
  <si>
    <t>13,266*1,15 "Přepočtené koeficientem množství</t>
  </si>
  <si>
    <t>122</t>
  </si>
  <si>
    <t>-1906915987</t>
  </si>
  <si>
    <t>13,26</t>
  </si>
  <si>
    <t>13,26*1,15 "Přepočtené koeficientem množství</t>
  </si>
  <si>
    <t>123</t>
  </si>
  <si>
    <t>712841559</t>
  </si>
  <si>
    <t>Provedení povlakové krytiny vytažením na konstrukce pásy přitavením NAIP</t>
  </si>
  <si>
    <t>-742299041</t>
  </si>
  <si>
    <t>Provedení povlakové krytiny střech samostatným vytažením izolačního povlaku pásy přitavením na konstrukce převyšující úroveň střechy, NAIP</t>
  </si>
  <si>
    <t>6,6*0,25</t>
  </si>
  <si>
    <t>124</t>
  </si>
  <si>
    <t>-13655843</t>
  </si>
  <si>
    <t>1,65*1,2 "Přepočtené koeficientem množství</t>
  </si>
  <si>
    <t>125</t>
  </si>
  <si>
    <t>998712102</t>
  </si>
  <si>
    <t>Přesun hmot tonážní tonážní pro krytiny povlakové v objektech v do 12 m</t>
  </si>
  <si>
    <t>1366381049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</si>
  <si>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</si>
  <si>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</si>
  <si>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</si>
  <si>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126</t>
  </si>
  <si>
    <t>713111121</t>
  </si>
  <si>
    <t>Montáž izolace tepelné spodem stropů s uchycením drátem rohoží, pásů, dílců, desek</t>
  </si>
  <si>
    <t>276154165</t>
  </si>
  <si>
    <t>Montáž tepelné izolace stropů rohožemi, pásy, dílci, deskami, bloky (izolační materiál ve specifikaci) rovných spodem s uchycením (drátem, páskou apod.)</t>
  </si>
  <si>
    <t>127</t>
  </si>
  <si>
    <t>63148153</t>
  </si>
  <si>
    <t>deska izolační minerální univerzální λ=0,035 tl 80mm</t>
  </si>
  <si>
    <t>-2130043121</t>
  </si>
  <si>
    <t>deska izolační minerální univerzální ?=0,035 tl 80mm</t>
  </si>
  <si>
    <t>128</t>
  </si>
  <si>
    <t>713131141</t>
  </si>
  <si>
    <t>Montáž izolace tepelné stěn a základů lepením celoplošně rohoží, pásů, dílců, desek</t>
  </si>
  <si>
    <t>888903764</t>
  </si>
  <si>
    <t>Montáž tepelné izolace stěn rohožemi, pásy, deskami, dílci, bloky (izolační materiál ve specifikaci) lepením celoplošně</t>
  </si>
  <si>
    <t>6,6*0,15</t>
  </si>
  <si>
    <t>129</t>
  </si>
  <si>
    <t>28376442</t>
  </si>
  <si>
    <t>deska z polystyrénu XPS, hrana rovná a strukturovaný povrch tl 80mm</t>
  </si>
  <si>
    <t>1573270814</t>
  </si>
  <si>
    <t>0,99*1,02 "Přepočtené koeficientem množství</t>
  </si>
  <si>
    <t>130</t>
  </si>
  <si>
    <t>713141131</t>
  </si>
  <si>
    <t>Montáž izolace tepelné střech plochých lepené za studena 1 vrstva rohoží, pásů, dílců, desek</t>
  </si>
  <si>
    <t>-2011231458</t>
  </si>
  <si>
    <t>Montáž tepelné izolace střech plochých rohožemi, pásy, deskami, dílci, bloky (izolační materiál ve specifikaci) přilepenými za studena zplna, jednovrstvá</t>
  </si>
  <si>
    <t>6*0,5*2 "pozednice pult"</t>
  </si>
  <si>
    <t>131</t>
  </si>
  <si>
    <t>28376079</t>
  </si>
  <si>
    <t xml:space="preserve">deska EPS grafitová fasadní  λ=0,031 tl 160mm</t>
  </si>
  <si>
    <t>-1278567332</t>
  </si>
  <si>
    <t xml:space="preserve">deska EPS grafitová fasadní  ?=0,031 tl 160mm</t>
  </si>
  <si>
    <t>6,12</t>
  </si>
  <si>
    <t>132</t>
  </si>
  <si>
    <t>713151164</t>
  </si>
  <si>
    <t>Montáž izolace tepelné střech šikmých přišroubované nad krokve z desek sklonu do 45° tl do 140 mm</t>
  </si>
  <si>
    <t>-2084773290</t>
  </si>
  <si>
    <t>Montáž tepelné izolace střech šikmých rohožemi, pásy, deskami (izolační materiál ve specifikaci) přišroubovanými šrouby nad krokve, sklonu střechy přes 30° do 45° tloušťky izolace přes 120 do 140 mm</t>
  </si>
  <si>
    <t>133</t>
  </si>
  <si>
    <t>28376526</t>
  </si>
  <si>
    <t xml:space="preserve">deska izolační   nadkrokevní izolace140mm</t>
  </si>
  <si>
    <t>332081865</t>
  </si>
  <si>
    <t xml:space="preserve">deska izolační  dle PD 140mm</t>
  </si>
  <si>
    <t>312,8*1,15 "Přepočtené koeficientem množství</t>
  </si>
  <si>
    <t>134</t>
  </si>
  <si>
    <t>59660032</t>
  </si>
  <si>
    <t>Vrut DuoTwin 7/300</t>
  </si>
  <si>
    <t>100 kus</t>
  </si>
  <si>
    <t>-1653249997</t>
  </si>
  <si>
    <t>135</t>
  </si>
  <si>
    <t>596600R</t>
  </si>
  <si>
    <t>Vrut 90° 8/300</t>
  </si>
  <si>
    <t>479244012</t>
  </si>
  <si>
    <t>136</t>
  </si>
  <si>
    <t>59071004</t>
  </si>
  <si>
    <t>pěna PUR izolační jednosložková pistolová</t>
  </si>
  <si>
    <t>litr</t>
  </si>
  <si>
    <t>-1488183349</t>
  </si>
  <si>
    <t>137</t>
  </si>
  <si>
    <t>5907104R</t>
  </si>
  <si>
    <t>Hřebenový/úžlabní pás, šířka 300 mm</t>
  </si>
  <si>
    <t>-1341907669</t>
  </si>
  <si>
    <t>138</t>
  </si>
  <si>
    <t>713151211</t>
  </si>
  <si>
    <t>Montáž izolace tepelné nad krokvemi střech šikmých reflexní s difúzní spojovací páskou tl do 5 mm</t>
  </si>
  <si>
    <t>1070064405</t>
  </si>
  <si>
    <t>Montáž tepelné izolace střech šikmých rohožemi, pásy, deskami (izolační materiál ve specifikaci) připevněné sponkami reflexní nad krokve s difúzní spojovací páskou, tloušťka izolace do 5 mm</t>
  </si>
  <si>
    <t>139</t>
  </si>
  <si>
    <t>2835530R</t>
  </si>
  <si>
    <t>vzduchotěsná folie dle specifikace v TZ 1,5x50m</t>
  </si>
  <si>
    <t>704602168</t>
  </si>
  <si>
    <t>vzduchotěsná folie dle specifikace v TZ 1,5x50m.</t>
  </si>
  <si>
    <t>140</t>
  </si>
  <si>
    <t>5905420R</t>
  </si>
  <si>
    <t>Lepicí páska Clima Tape, šířka 60 mm</t>
  </si>
  <si>
    <t>1373523366</t>
  </si>
  <si>
    <t>141</t>
  </si>
  <si>
    <t>5905421R</t>
  </si>
  <si>
    <t xml:space="preserve">Lepicí tmel venkovní Fix A </t>
  </si>
  <si>
    <t>-303725389</t>
  </si>
  <si>
    <t>Lepicí tmel venkovní Fix A</t>
  </si>
  <si>
    <t>142</t>
  </si>
  <si>
    <t>5905421R1</t>
  </si>
  <si>
    <t>Utěsňovací pás 20x50 mm</t>
  </si>
  <si>
    <t>1983489254</t>
  </si>
  <si>
    <t>143</t>
  </si>
  <si>
    <t>5905421R2</t>
  </si>
  <si>
    <t>Těsnicí páska pod kontralatě</t>
  </si>
  <si>
    <t>-1118041112</t>
  </si>
  <si>
    <t>144</t>
  </si>
  <si>
    <t>998713102</t>
  </si>
  <si>
    <t>Přesun hmot tonážní pro izolace tepelné v objektech v do 12 m</t>
  </si>
  <si>
    <t>-1503123264</t>
  </si>
  <si>
    <t>Přesun hmot tonážní tonážní pro izolace tepelné v objektech v do 12 m</t>
  </si>
  <si>
    <t>721</t>
  </si>
  <si>
    <t>Zdravotechnika - vnitřní kanalizace</t>
  </si>
  <si>
    <t>145</t>
  </si>
  <si>
    <t>721173316</t>
  </si>
  <si>
    <t>Potrubí kanalizační z PVC SN 4 dešťové DN 125</t>
  </si>
  <si>
    <t>-834698083</t>
  </si>
  <si>
    <t>Potrubí z plastových trub KG Systém (SN4) dešťové DN 125</t>
  </si>
  <si>
    <t>146</t>
  </si>
  <si>
    <t>721242115</t>
  </si>
  <si>
    <t>Lapač střešních splavenin z PP se zápachovou klapkou a lapacím košem DN 110</t>
  </si>
  <si>
    <t>-1511374349</t>
  </si>
  <si>
    <t>Lapače střešních splavenin z polypropylenu (PP) DN 110 (HL 600)</t>
  </si>
  <si>
    <t>147</t>
  </si>
  <si>
    <t>721300922</t>
  </si>
  <si>
    <t>Pročištění svodů ležatých do DN 300</t>
  </si>
  <si>
    <t>2041770789</t>
  </si>
  <si>
    <t>Pročištění ležatých svodů do DN 300</t>
  </si>
  <si>
    <t>741</t>
  </si>
  <si>
    <t>Elektromontáže - vzdušné vedení</t>
  </si>
  <si>
    <t>148</t>
  </si>
  <si>
    <t>741911110R</t>
  </si>
  <si>
    <t>Ochrana vzdušného vedení při práci na lešení</t>
  </si>
  <si>
    <t>soubor</t>
  </si>
  <si>
    <t>633370645</t>
  </si>
  <si>
    <t>751</t>
  </si>
  <si>
    <t>Vzduchotechnika</t>
  </si>
  <si>
    <t>149</t>
  </si>
  <si>
    <t>751398051</t>
  </si>
  <si>
    <t>Mtž protidešťové žaluzie potrubí do 0,150 m2</t>
  </si>
  <si>
    <t>1527887656</t>
  </si>
  <si>
    <t>Montáž ostatních zařízení protidešťové žaluzie nebo žaluziové klapky na čtyřhranné potrubí, průřezu do 0,150 m2</t>
  </si>
  <si>
    <t>42982405R</t>
  </si>
  <si>
    <t>žaluzie Pz VZT 400x200mm</t>
  </si>
  <si>
    <t>-1017702286</t>
  </si>
  <si>
    <t>151</t>
  </si>
  <si>
    <t>751398054R</t>
  </si>
  <si>
    <t>Dmtž protidešťové žaluzie potrubí do 0,600 m2</t>
  </si>
  <si>
    <t>-1673208866</t>
  </si>
  <si>
    <t>152</t>
  </si>
  <si>
    <t>751510013</t>
  </si>
  <si>
    <t>Vzduchotechnické potrubí pozink čtyřhranné průřezu do 0,13 m2</t>
  </si>
  <si>
    <t>-722920527</t>
  </si>
  <si>
    <t>Vzduchotechnické potrubí z pozinkovaného plechu čtyřhranné s přírubou, průřezu přes 0,07 do 0,13 m2</t>
  </si>
  <si>
    <t>153</t>
  </si>
  <si>
    <t>751510862</t>
  </si>
  <si>
    <t>Demontáž vzduchotechnického potrubí plechového čtyřhranného do suti průřezu do 0,50 m2</t>
  </si>
  <si>
    <t>-516075495</t>
  </si>
  <si>
    <t>Demontáž vzduchotechnického potrubí plechového do suti čtyřhranného s přírubou, průřezu přes 0,13 do 0,50 m2</t>
  </si>
  <si>
    <t>762</t>
  </si>
  <si>
    <t>Konstrukce tesařské</t>
  </si>
  <si>
    <t>154</t>
  </si>
  <si>
    <t>762083111</t>
  </si>
  <si>
    <t>Impregnace řeziva proti dřevokaznému hmyzu a houbám máčením třída ohrožení 1 a 2</t>
  </si>
  <si>
    <t>-1826563120</t>
  </si>
  <si>
    <t>Práce společné pro tesařské konstrukce impregnace řeziva máčením proti dřevokaznému hmyzu a houbám, třída ohrožení 1 a 2 (dřevo v interiéru)</t>
  </si>
  <si>
    <t>155</t>
  </si>
  <si>
    <t>762332132</t>
  </si>
  <si>
    <t>Montáž vázaných kcí krovů pravidelných z hraněného řeziva průřezové plochy do 224 cm2</t>
  </si>
  <si>
    <t>-294006933</t>
  </si>
  <si>
    <t>Montáž vázaných konstrukcí krovů střech pultových, sedlových, valbových, stanových čtvercového nebo obdélníkového půdorysu, z řeziva hraněného průřezové plochy přes 120 do 224 cm2</t>
  </si>
  <si>
    <t>12,6+4,6+7,2+6,6"14x14</t>
  </si>
  <si>
    <t>11,2"12x16</t>
  </si>
  <si>
    <t>16,4+4,6+4,1+1,5+2,4+29,6+4,6+8,6+6"10x14</t>
  </si>
  <si>
    <t>12"14x12</t>
  </si>
  <si>
    <t>16,8+6,6</t>
  </si>
  <si>
    <t>156</t>
  </si>
  <si>
    <t>60511166</t>
  </si>
  <si>
    <t>řezivo jehličnaté hranol dl 4 - 6 m jakost I.</t>
  </si>
  <si>
    <t>1181587199</t>
  </si>
  <si>
    <t>(12,6+4,6+7,2+6,6)*0,14*0,14"14x14</t>
  </si>
  <si>
    <t>11,2*0,12*0,16"12x16</t>
  </si>
  <si>
    <t>(16,4+4,6+4,1+1,5+2,4+29,6+4,6+8,6+6)*0,1*0,14"10x14</t>
  </si>
  <si>
    <t>12*0,14*0,12"14x12</t>
  </si>
  <si>
    <t>0,108+0,042"8x8</t>
  </si>
  <si>
    <t>2,264*1,1 "Přepočtené koeficientem množství</t>
  </si>
  <si>
    <t>157</t>
  </si>
  <si>
    <t>762341016</t>
  </si>
  <si>
    <t>Bednění střech rovných z desek OSB tl 22 mm na sraz šroubovaných na krokve</t>
  </si>
  <si>
    <t>2050186657</t>
  </si>
  <si>
    <t>Bednění a laťování bednění střech rovných sklonu do 60 st. s vyřezáním otvorů z dřevoštěpkových desek OSB šroubovaných na krokve na sraz, tloušťky desky 22 mm</t>
  </si>
  <si>
    <t>158</t>
  </si>
  <si>
    <t>762341811</t>
  </si>
  <si>
    <t>Demontáž bednění střech z prken</t>
  </si>
  <si>
    <t>725548373</t>
  </si>
  <si>
    <t>Demontáž bednění a laťování bednění střech rovných, obloukových, sklonu do 60 st. se všemi nadstřešními konstrukcemi z prken hrubých, hoblovaných tl. do 32 mm</t>
  </si>
  <si>
    <t>149"okap, úžlabí</t>
  </si>
  <si>
    <t>159</t>
  </si>
  <si>
    <t>762342214</t>
  </si>
  <si>
    <t>Montáž laťování na střechách jednoduchých sklonu do 60° osové vzdálenosti do 360 mm</t>
  </si>
  <si>
    <t>-256886039</t>
  </si>
  <si>
    <t>Bednění a laťování montáž laťování střech jednoduchých sklonu do 60° při osové vzdálenosti latí přes 150 do 360 mm</t>
  </si>
  <si>
    <t>160</t>
  </si>
  <si>
    <t>60514114</t>
  </si>
  <si>
    <t>řezivo jehličnaté latě střešní impregnované dl 4 m</t>
  </si>
  <si>
    <t>1111214200</t>
  </si>
  <si>
    <t>1377,2*0,04*0,06</t>
  </si>
  <si>
    <t>161</t>
  </si>
  <si>
    <t>762342441</t>
  </si>
  <si>
    <t>Montáž lišt trojúhelníkových nebo kontralatí na střechách sklonu do 60°</t>
  </si>
  <si>
    <t>1779877520</t>
  </si>
  <si>
    <t>Bednění a laťování montáž lišt trojúhelníkových nebo kontralatí</t>
  </si>
  <si>
    <t>464</t>
  </si>
  <si>
    <t>162</t>
  </si>
  <si>
    <t>246326654</t>
  </si>
  <si>
    <t>464,000*0,04*0,06</t>
  </si>
  <si>
    <t>90*0,04*0,06</t>
  </si>
  <si>
    <t>163</t>
  </si>
  <si>
    <t>762343913</t>
  </si>
  <si>
    <t>Zabednění otvorů ve střeše prkny tl do 32mm plochy jednotlivě do 8 m2</t>
  </si>
  <si>
    <t>-1036394354</t>
  </si>
  <si>
    <t>Bednění a laťování střech zabednění jednotlivých otvorů ve střeše prkny tl. do 32 mm (materiál v ceně), otvoru plochy jednotlivě přes 4 do 8 m2</t>
  </si>
  <si>
    <t>164</t>
  </si>
  <si>
    <t>762395000</t>
  </si>
  <si>
    <t>Spojovací prostředky pro montáž krovu, bednění, laťování, světlíky, klíny</t>
  </si>
  <si>
    <t>2028852092</t>
  </si>
  <si>
    <t>Spojovací prostředky krovů, bednění a laťování, nadstřešních konstrukcí svory, prkna, hřebíky, pásová ocel, vruty</t>
  </si>
  <si>
    <t>2,49+3,305+1,33</t>
  </si>
  <si>
    <t>165</t>
  </si>
  <si>
    <t>762421014R</t>
  </si>
  <si>
    <t>Obložení stropu z latí šroubovaných na rošt</t>
  </si>
  <si>
    <t>399307604</t>
  </si>
  <si>
    <t>6,6*1,6 "podhled stříšky vstupu vč. podkladního roštu a závěsů"</t>
  </si>
  <si>
    <t>166</t>
  </si>
  <si>
    <t>762431016</t>
  </si>
  <si>
    <t>Obložení stěn z desek OSB tl 22 mm na sraz přibíjených</t>
  </si>
  <si>
    <t>762165315</t>
  </si>
  <si>
    <t>Obložení stěn z dřevoštěpkových desek OSB přibíjených na sraz, tloušťky desky 22 mm</t>
  </si>
  <si>
    <t>15,625 "lemování střechy"</t>
  </si>
  <si>
    <t>7,8125"maska</t>
  </si>
  <si>
    <t>167</t>
  </si>
  <si>
    <t>762811811</t>
  </si>
  <si>
    <t>Demontáž záklopů stropů z hrubých prken tl do 32 mm</t>
  </si>
  <si>
    <t>-313448366</t>
  </si>
  <si>
    <t>Demontáž záklopů stropů vrchních a zapuštěných z hrubých prken, tl. do 32 mm</t>
  </si>
  <si>
    <t>168</t>
  </si>
  <si>
    <t>998762102</t>
  </si>
  <si>
    <t>Přesun hmot tonážní pro kce tesařské v objektech v do 12 m</t>
  </si>
  <si>
    <t>-323287624</t>
  </si>
  <si>
    <t>763</t>
  </si>
  <si>
    <t>Konstrukce suché výstavby</t>
  </si>
  <si>
    <t>169</t>
  </si>
  <si>
    <t>763131412</t>
  </si>
  <si>
    <t>SDK podhled desky 1xA 12,5 TI 100 mm dvouvrstvá spodní kce profil CD+UD</t>
  </si>
  <si>
    <t>-1722260023</t>
  </si>
  <si>
    <t>Podhled ze sádrokartonových desek dvouvrstvá zavěšená spodní konstrukce z ocelových profilů CD, UD jednoduše opláštěná deskou standardní A, tl. 12,5 mm, TI tl. 100 mm</t>
  </si>
  <si>
    <t>170</t>
  </si>
  <si>
    <t>763131714</t>
  </si>
  <si>
    <t>SDK podhled základní penetrační nátěr</t>
  </si>
  <si>
    <t>1782906831</t>
  </si>
  <si>
    <t>Podhled ze sádrokartonových desek ostatní práce a konstrukce na podhledech ze sádrokartonových desek základní penetrační nátěr</t>
  </si>
  <si>
    <t>171</t>
  </si>
  <si>
    <t>763131751</t>
  </si>
  <si>
    <t>Montáž parotěsné zábrany do SDK podhledu</t>
  </si>
  <si>
    <t>967793678</t>
  </si>
  <si>
    <t>Podhled ze sádrokartonových desek ostatní práce a konstrukce na podhledech ze sádrokartonových desek montáž parotěsné zábrany</t>
  </si>
  <si>
    <t>172</t>
  </si>
  <si>
    <t>283292100</t>
  </si>
  <si>
    <t>folie podstřešní parotěsná PE role 1,5 x 50 m</t>
  </si>
  <si>
    <t>1650178044</t>
  </si>
  <si>
    <t xml:space="preserve">fólie z plastů ostatních a speciálně upravené podstřešní a parotěsné folie parotěsná zábrana bez Al povrstvení rozměr - role 1,5 x 50 m PK-BAR SPECIÁL    110 g/m2</t>
  </si>
  <si>
    <t>11,9*1,1 "Přepočtené koeficientem množství</t>
  </si>
  <si>
    <t>173</t>
  </si>
  <si>
    <t>998763102</t>
  </si>
  <si>
    <t>Přesun hmot tonážní pro dřevostavby v objektech v do 24 m</t>
  </si>
  <si>
    <t>-1126030681</t>
  </si>
  <si>
    <t>Přesun hmot pro dřevostavby stanovený z hmotnosti přesunovaného materiálu vodorovná dopravní vzdálenost do 50 m v objektech výšky přes 12 do 24 m</t>
  </si>
  <si>
    <t>764</t>
  </si>
  <si>
    <t>Konstrukce klempířské</t>
  </si>
  <si>
    <t>174</t>
  </si>
  <si>
    <t>764001821</t>
  </si>
  <si>
    <t>Demontáž krytiny ze svitků nebo tabulí do suti</t>
  </si>
  <si>
    <t>1808776462</t>
  </si>
  <si>
    <t>Demontáž klempířských konstrukcí krytiny ze svitků nebo tabulí do suti</t>
  </si>
  <si>
    <t>6,4*4,6+1,625</t>
  </si>
  <si>
    <t>175</t>
  </si>
  <si>
    <t>764002801</t>
  </si>
  <si>
    <t>Demontáž závětrné lišty do suti</t>
  </si>
  <si>
    <t>-1677984988</t>
  </si>
  <si>
    <t>Demontáž klempířských konstrukcí závětrné lišty do suti</t>
  </si>
  <si>
    <t>2,2*2+5,5*2+3*2+5,5+5,5+3,3+3,2</t>
  </si>
  <si>
    <t>176</t>
  </si>
  <si>
    <t>764002812</t>
  </si>
  <si>
    <t>Demontáž okapového plechu do suti v krytině skládané</t>
  </si>
  <si>
    <t>-1413620072</t>
  </si>
  <si>
    <t>Demontáž klempířských konstrukcí okapového plechu do suti, v krytině skládané</t>
  </si>
  <si>
    <t>177</t>
  </si>
  <si>
    <t>764002851</t>
  </si>
  <si>
    <t>Demontáž oplechování parapetů do suti</t>
  </si>
  <si>
    <t>743778594</t>
  </si>
  <si>
    <t>Demontáž klempířských konstrukcí oplechování parapetů do suti</t>
  </si>
  <si>
    <t>1,2*24+1+0,9*4+1,5*2+1*8+0,6*7+0,94*5</t>
  </si>
  <si>
    <t>178</t>
  </si>
  <si>
    <t>764002861</t>
  </si>
  <si>
    <t>Demontáž oplechování říms a ozdobných prvků do suti</t>
  </si>
  <si>
    <t>-1205747502</t>
  </si>
  <si>
    <t>Demontáž klempířských konstrukcí oplechování říms do suti</t>
  </si>
  <si>
    <t>17,5+11,4+11+9,5+3</t>
  </si>
  <si>
    <t>179</t>
  </si>
  <si>
    <t>764002871</t>
  </si>
  <si>
    <t>Demontáž lemování zdí do suti</t>
  </si>
  <si>
    <t>-1839061079</t>
  </si>
  <si>
    <t>Demontáž klempířských konstrukcí lemování zdí do suti</t>
  </si>
  <si>
    <t>6,6*1,8+6,6 "přístřešek"</t>
  </si>
  <si>
    <t>180</t>
  </si>
  <si>
    <t>764004801</t>
  </si>
  <si>
    <t>Demontáž podokapního žlabu do suti</t>
  </si>
  <si>
    <t>-503611946</t>
  </si>
  <si>
    <t>Demontáž klempířských konstrukcí žlabu podokapního do suti</t>
  </si>
  <si>
    <t>6,2*2+6,5+3,5+4,5+1,8</t>
  </si>
  <si>
    <t>181</t>
  </si>
  <si>
    <t>764004861</t>
  </si>
  <si>
    <t>Demontáž svodu do suti</t>
  </si>
  <si>
    <t>-433270825</t>
  </si>
  <si>
    <t>Demontáž klempířských konstrukcí svodu do suti</t>
  </si>
  <si>
    <t>23+3</t>
  </si>
  <si>
    <t>182</t>
  </si>
  <si>
    <t>764011443</t>
  </si>
  <si>
    <t>Podkladní plech z PZ plechu pro hřebeny, nároží, úžlabí nebo okapové hrany tl. 1,0 mm rš 250 mm</t>
  </si>
  <si>
    <t>1271715875</t>
  </si>
  <si>
    <t>Podkladní plech z pozinkovaného plechu tloušťky 1,0 mm pro TiZn rš 250 mm</t>
  </si>
  <si>
    <t>2,100"K11</t>
  </si>
  <si>
    <t>183</t>
  </si>
  <si>
    <t>764111641</t>
  </si>
  <si>
    <t>Krytina střechy rovné drážkováním ze svitků z Pz plechu s povrchovou úpravou rš 670 mm sklonu do 30°</t>
  </si>
  <si>
    <t>181621480</t>
  </si>
  <si>
    <t>Krytina ze svitků nebo z taškových tabulí z pozinkovaného plechu s povrchovou úpravou s úpravou u okapů, prostupů a výčnělků střechy rovné drážkováním ze svitků rš 670 mm, sklon střechy do 30°</t>
  </si>
  <si>
    <t>7"K16</t>
  </si>
  <si>
    <t>3"K17</t>
  </si>
  <si>
    <t>184</t>
  </si>
  <si>
    <t>764212607</t>
  </si>
  <si>
    <t>Oplechování úžlabí z Pz s povrchovou úpravou rš 670 mm</t>
  </si>
  <si>
    <t>1468375795</t>
  </si>
  <si>
    <t>Oplechování střešních prvků z pozinkovaného plechu s povrchovou úpravou úžlabí rš 670 mm</t>
  </si>
  <si>
    <t>18,4"K3</t>
  </si>
  <si>
    <t>185</t>
  </si>
  <si>
    <t>764212633</t>
  </si>
  <si>
    <t>Oplechování štítu závětrnou lištou z Pz s povrchovou úpravou rš 250 mm</t>
  </si>
  <si>
    <t>109768766</t>
  </si>
  <si>
    <t>Oplechování střešních prvků z pozinkovaného plechu s povrchovou úpravou štítu závětrnou lištou rš 250 mm</t>
  </si>
  <si>
    <t>47,6"K2</t>
  </si>
  <si>
    <t>186</t>
  </si>
  <si>
    <t>764212664</t>
  </si>
  <si>
    <t>Oplechování rovné okapové hrany z Pz s povrchovou úpravou rš 330 mm</t>
  </si>
  <si>
    <t>626395203</t>
  </si>
  <si>
    <t>Oplechování střešních prvků z pozinkovaného plechu s povrchovou úpravou okapu okapovým plechem střechy rovné rš 330 mm</t>
  </si>
  <si>
    <t>187</t>
  </si>
  <si>
    <t>764214603</t>
  </si>
  <si>
    <t>Oplechování horních ploch a atik bez rohů z Pz s povrch úpravou mechanicky kotvené rš 250 mm</t>
  </si>
  <si>
    <t>-580532434</t>
  </si>
  <si>
    <t>Oplechování horních ploch zdí a nadezdívek (atik) z pozinkovaného plechu s povrchovou úpravou mechanicky kotvené rš 250 mm</t>
  </si>
  <si>
    <t>29,66"K8</t>
  </si>
  <si>
    <t>188</t>
  </si>
  <si>
    <t>764311603</t>
  </si>
  <si>
    <t>Lemování rovných zdí střech s krytinou prejzovou nebo vlnitou z Pz s povrchovou úpravou rš 250 mm</t>
  </si>
  <si>
    <t>-1879948019</t>
  </si>
  <si>
    <t>Lemování zdí z pozinkovaného plechu s povrchovou úpravou boční nebo horní rovné, střech s krytinou prejzovou nebo vlnitou rš 250 mm</t>
  </si>
  <si>
    <t>6,65"K13</t>
  </si>
  <si>
    <t>189</t>
  </si>
  <si>
    <t>764311604</t>
  </si>
  <si>
    <t>Lemování rovných zdí střech s krytinou prejzovou nebo vlnitou z Pz s povrchovou úpravou rš 330 mm</t>
  </si>
  <si>
    <t>467885227</t>
  </si>
  <si>
    <t>Lemování zdí z pozinkovaného plechu s povrchovou úpravou boční nebo horní rovné, střech s krytinou prejzovou nebo vlnitou rš 330 mm</t>
  </si>
  <si>
    <t>3,2"K6</t>
  </si>
  <si>
    <t>190</t>
  </si>
  <si>
    <t>764314612</t>
  </si>
  <si>
    <t>Lemování prostupů střech s krytinou skládanou nebo plechovou bez lišty z Pz s povrchovou úpravou</t>
  </si>
  <si>
    <t>1705396537</t>
  </si>
  <si>
    <t>Lemování prostupů z pozinkovaného plechu s povrchovou úpravou bez lišty, střech s krytinou skládanou nebo z plechu</t>
  </si>
  <si>
    <t>0,5*0,5"K4</t>
  </si>
  <si>
    <t>0,65*0,65"K5</t>
  </si>
  <si>
    <t>1*1,5"K18</t>
  </si>
  <si>
    <t>191</t>
  </si>
  <si>
    <t>764512463</t>
  </si>
  <si>
    <t xml:space="preserve">Maska hladká včetně čel  z Pz plechu rš 250 mm</t>
  </si>
  <si>
    <t>1017741567</t>
  </si>
  <si>
    <t>Maska hladká včetně čel z Pz plechu rš 250 mm</t>
  </si>
  <si>
    <t>8,8"K14</t>
  </si>
  <si>
    <t>192</t>
  </si>
  <si>
    <t>76451246R</t>
  </si>
  <si>
    <t xml:space="preserve">Maska hladká včetně čel  z Pz plechu rš 200 mm</t>
  </si>
  <si>
    <t>566827963</t>
  </si>
  <si>
    <t>Maska hladká včetně čel z Pz plechu rš 200 mm</t>
  </si>
  <si>
    <t>10,9"K15</t>
  </si>
  <si>
    <t>193</t>
  </si>
  <si>
    <t>764541303</t>
  </si>
  <si>
    <t>Žlab podokapní půlkruhový z TiZn lesklého plechu rš 250 mm</t>
  </si>
  <si>
    <t>1265041476</t>
  </si>
  <si>
    <t>Žlab podokapní z titanzinkového lesklého válcovaného plechu včetně háků a čel půlkruhový rš 250 mm</t>
  </si>
  <si>
    <t>2,1"K10</t>
  </si>
  <si>
    <t>194</t>
  </si>
  <si>
    <t>764541305</t>
  </si>
  <si>
    <t>Žlab podokapní půlkruhový z TiZn lesklého plechu rš 330 mm</t>
  </si>
  <si>
    <t>663624775</t>
  </si>
  <si>
    <t>Žlab podokapní z titanzinkového lesklého válcovaného plechu včetně háků a čel půlkruhový rš 330 mm</t>
  </si>
  <si>
    <t>6,5+8+12,5+2,6</t>
  </si>
  <si>
    <t>195</t>
  </si>
  <si>
    <t>764548322</t>
  </si>
  <si>
    <t>Svody kruhové včetně objímek, kolen, odskoků z TiZn lesklého plechu průměru 80 mm</t>
  </si>
  <si>
    <t>-985836300</t>
  </si>
  <si>
    <t>Svod z titanzinkového lesklého válcovaného plechu včetně objímek, kolen a odskoků kruhový, průměru 80 mm</t>
  </si>
  <si>
    <t>3,8"K12</t>
  </si>
  <si>
    <t>196</t>
  </si>
  <si>
    <t>764548323</t>
  </si>
  <si>
    <t>Svody kruhové včetně objímek, kolen, odskoků z TiZn lesklého plechu průměru 100 mm</t>
  </si>
  <si>
    <t>1320308273</t>
  </si>
  <si>
    <t>Svod z titanzinkového lesklého válcovaného plechu včetně objímek, kolen a odskoků kruhový, průměru 100 mm</t>
  </si>
  <si>
    <t>7,6+18,6+8,4"K9</t>
  </si>
  <si>
    <t>197</t>
  </si>
  <si>
    <t>998764102</t>
  </si>
  <si>
    <t>Přesun hmot tonážní pro konstrukce klempířské v objektech v do 12 m</t>
  </si>
  <si>
    <t>-1806478152</t>
  </si>
  <si>
    <t>765</t>
  </si>
  <si>
    <t>Konstrukce pokrývačské</t>
  </si>
  <si>
    <t>198</t>
  </si>
  <si>
    <t>76511125R</t>
  </si>
  <si>
    <t>Montáž větrací lišty</t>
  </si>
  <si>
    <t>2130630163</t>
  </si>
  <si>
    <t>Montáž krytiny keramické hřebene větraného na sucho vkládaným pásem</t>
  </si>
  <si>
    <t>199</t>
  </si>
  <si>
    <t>59660006</t>
  </si>
  <si>
    <t>pás větrací 100/18-kartáč 7cm (v barvě)</t>
  </si>
  <si>
    <t>-968575740</t>
  </si>
  <si>
    <t>200</t>
  </si>
  <si>
    <t>998765102</t>
  </si>
  <si>
    <t>Přesun hmot tonážní pro krytiny skládané v objektech v do 12 m</t>
  </si>
  <si>
    <t>-1899408962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</si>
  <si>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</si>
  <si>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</si>
  <si>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</si>
  <si>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201</t>
  </si>
  <si>
    <t>766427112</t>
  </si>
  <si>
    <t>Montáž obložení podhledů podkladového roštu</t>
  </si>
  <si>
    <t>-1676905891</t>
  </si>
  <si>
    <t>Montáž obložení podhledů rošt podkladový - podhled přístřešku</t>
  </si>
  <si>
    <t>202</t>
  </si>
  <si>
    <t>6051410R</t>
  </si>
  <si>
    <t>řezivo jehličnaté lať jakost I 10-25cm2 hoblované</t>
  </si>
  <si>
    <t>222976114</t>
  </si>
  <si>
    <t>203</t>
  </si>
  <si>
    <t>766441821</t>
  </si>
  <si>
    <t>Demontáž parapetních desek dřevěných nebo plastových šířky do 30 cm délky přes 1,0 m</t>
  </si>
  <si>
    <t>1525767372</t>
  </si>
  <si>
    <t>Demontáž parapetních desek dřevěných, laminovaných nebo z plastů šířky do 300 mm délky přes 1m</t>
  </si>
  <si>
    <t>6+11+14</t>
  </si>
  <si>
    <t>204</t>
  </si>
  <si>
    <t>766622131</t>
  </si>
  <si>
    <t>Montáž plastových oken plochy přes 1 m2 otevíravých výšky do 1,5 m s rámem do zdiva</t>
  </si>
  <si>
    <t>-2004683265</t>
  </si>
  <si>
    <t>Montáž oken plastových včetně montáže rámu na polyuretanovou pěnu plochy přes 1 m2 otevíravých nebo sklápěcích do zdiva, výšky do 1,5 m; montáž do otvoru bude splňovat požadavky na připojovací spáry dle ČSN 73 05 40-2 (použití kompletního okenního a těsnícího systému)</t>
  </si>
  <si>
    <t>0,9*0,85*4</t>
  </si>
  <si>
    <t>0,6*0,9*6</t>
  </si>
  <si>
    <t>0,6*0,6</t>
  </si>
  <si>
    <t>0,94*0,5*4</t>
  </si>
  <si>
    <t>0,94*0,4</t>
  </si>
  <si>
    <t>205</t>
  </si>
  <si>
    <t>766622132</t>
  </si>
  <si>
    <t>Montáž plastových oken plochy přes 1 m2 otevíravých výšky do 2,5 m s rámem do zdiva</t>
  </si>
  <si>
    <t>1322884864</t>
  </si>
  <si>
    <t>Montáž oken plastových včetně montáže rámu na polyuretanovou pěnu plochy přes 1 m2 otevíravých nebo sklápěcích do zdiva, výšky přes 1,5 do 2,5 m; montáž do otvoru bude splňovat požadavky na připojovací spáry dle ČSN 73 05 40-2 (použití kompletního okenního a těsnícího systému)</t>
  </si>
  <si>
    <t>1,2*1,8*24</t>
  </si>
  <si>
    <t>1*1,8</t>
  </si>
  <si>
    <t>1,5*1,5*2</t>
  </si>
  <si>
    <t>1*1,5*8</t>
  </si>
  <si>
    <t>206</t>
  </si>
  <si>
    <t>611400020R</t>
  </si>
  <si>
    <t xml:space="preserve">Okno plastové  Po1 dle tabulky oken U=1,2</t>
  </si>
  <si>
    <t>1520109879</t>
  </si>
  <si>
    <t>207</t>
  </si>
  <si>
    <t>611400020R1</t>
  </si>
  <si>
    <t xml:space="preserve">Okno plastové  Po1 dle tabulky oken U=1,2 s bezpeč. zasklením</t>
  </si>
  <si>
    <t>1858020853</t>
  </si>
  <si>
    <t>208</t>
  </si>
  <si>
    <t>611400020R2</t>
  </si>
  <si>
    <t xml:space="preserve">Okno plastové  Po2 dle tabulky oken U=1,2</t>
  </si>
  <si>
    <t>-616519435</t>
  </si>
  <si>
    <t>209</t>
  </si>
  <si>
    <t>611400020R3</t>
  </si>
  <si>
    <t xml:space="preserve">Okno plastové  Po3 dle tabulky oken U=1,2</t>
  </si>
  <si>
    <t>1505395172</t>
  </si>
  <si>
    <t>210</t>
  </si>
  <si>
    <t>611400020R33</t>
  </si>
  <si>
    <t xml:space="preserve">Okno plastové  Po3 dle tabulky oken U=1,2 s bezpeč. sklem</t>
  </si>
  <si>
    <t>216684964</t>
  </si>
  <si>
    <t>211</t>
  </si>
  <si>
    <t>611400020R4</t>
  </si>
  <si>
    <t xml:space="preserve">Okno plastové  Po4 dle tabulky oken U=1,2</t>
  </si>
  <si>
    <t>-131960486</t>
  </si>
  <si>
    <t>212</t>
  </si>
  <si>
    <t>611400020R5</t>
  </si>
  <si>
    <t xml:space="preserve">Okno plastové  Po5 dle tabulky oken U=1,2</t>
  </si>
  <si>
    <t>230810774</t>
  </si>
  <si>
    <t>213</t>
  </si>
  <si>
    <t>611400020R6</t>
  </si>
  <si>
    <t xml:space="preserve">Okno plastové  Po6 dle tabulky oken U=1,2</t>
  </si>
  <si>
    <t>1545052203</t>
  </si>
  <si>
    <t>214</t>
  </si>
  <si>
    <t>611400020R7</t>
  </si>
  <si>
    <t xml:space="preserve">Okno plastové  Po7 dle tabulky oken U=1,2</t>
  </si>
  <si>
    <t>-1031603643</t>
  </si>
  <si>
    <t>215</t>
  </si>
  <si>
    <t>611400020R8</t>
  </si>
  <si>
    <t xml:space="preserve">Okno plastové  Po8 dle tabulky oken U=1,2</t>
  </si>
  <si>
    <t>155335516</t>
  </si>
  <si>
    <t>216</t>
  </si>
  <si>
    <t>611400020R9</t>
  </si>
  <si>
    <t xml:space="preserve">Okno plastové  Po9 dle tabulky oken U=1,2</t>
  </si>
  <si>
    <t>-1144705958</t>
  </si>
  <si>
    <t>217</t>
  </si>
  <si>
    <t>766681121</t>
  </si>
  <si>
    <t>Montáž zárubní rámových pro dveře dvoukřídlové rozměru 1250 mm</t>
  </si>
  <si>
    <t>164926790</t>
  </si>
  <si>
    <t>Montáž zárubní dřevěných, plastových nebo z lamina rámových, pro dveře dvoukřídlové, rozměru 1250 x 1970 mm</t>
  </si>
  <si>
    <t>218</t>
  </si>
  <si>
    <t>553413R</t>
  </si>
  <si>
    <t>dveře plastové Pdv1</t>
  </si>
  <si>
    <t>769381044</t>
  </si>
  <si>
    <t>dveře plastové Pdv1 vč. doplňků a kování dle PD</t>
  </si>
  <si>
    <t>219</t>
  </si>
  <si>
    <t>766694122</t>
  </si>
  <si>
    <t>Montáž parapetních dřevěných nebo plastových šířky přes 30 cm délky do 1,6 m</t>
  </si>
  <si>
    <t>-1150670101</t>
  </si>
  <si>
    <t>Montáž parapetních desek dřevěných, laminovaných šířky přes 30 cm délky do 1,6 m</t>
  </si>
  <si>
    <t>220</t>
  </si>
  <si>
    <t>607941210</t>
  </si>
  <si>
    <t>koncovka PVC k parapetním dřevotřískovým deskám 600 mm</t>
  </si>
  <si>
    <t>-197891965</t>
  </si>
  <si>
    <t>výlisky z hmoty dřevovláknité a dřevotřískové parapety vnitřní dřevotřískové POSTFORMING koncovka PVC k parapetním deskám 600 mm</t>
  </si>
  <si>
    <t>221</t>
  </si>
  <si>
    <t>607941060</t>
  </si>
  <si>
    <t>deska parapetní dřevotřísková vnitřní 0,45 x 1 m</t>
  </si>
  <si>
    <t>2094608961</t>
  </si>
  <si>
    <t>výlisky z hmoty dřevovláknité a dřevotřískové parapety vnitřní dřevotřískové POSTFORMING (hnědá, bílá) rozměr: šířka x 1 m délky 450 mm</t>
  </si>
  <si>
    <t>14*1,2+2*1,5+9*1+5*0,6</t>
  </si>
  <si>
    <t>222</t>
  </si>
  <si>
    <t>607941090</t>
  </si>
  <si>
    <t>deska parapetní dřevotřísková vnitřní 0,6 x 1 m</t>
  </si>
  <si>
    <t>1732334004</t>
  </si>
  <si>
    <t>výlisky z hmoty dřevovláknité a dřevotřískové parapety vnitřní dřevotřískové POSTFORMING (hnědá, bílá) rozměr: šířka x 1 m délky 600 mm</t>
  </si>
  <si>
    <t>1,2+1,2*3</t>
  </si>
  <si>
    <t>223</t>
  </si>
  <si>
    <t>998766102</t>
  </si>
  <si>
    <t>Přesun hmot tonážní pro konstrukce truhlářské v objektech v do 12 m</t>
  </si>
  <si>
    <t>-1871993177</t>
  </si>
  <si>
    <t>767</t>
  </si>
  <si>
    <t>Konstrukce zámečnické</t>
  </si>
  <si>
    <t>224</t>
  </si>
  <si>
    <t>767391112</t>
  </si>
  <si>
    <t>Montáž krytiny z tvarovaných plechů šroubováním</t>
  </si>
  <si>
    <t>1176792036</t>
  </si>
  <si>
    <t>Montáž krytiny střech plechem tvarovaným, uchyceným šroubováním</t>
  </si>
  <si>
    <t>225</t>
  </si>
  <si>
    <t>55350877</t>
  </si>
  <si>
    <t>trapézový plech T20 , tl 0,5 mm</t>
  </si>
  <si>
    <t>680321944</t>
  </si>
  <si>
    <t>7,56</t>
  </si>
  <si>
    <t>226</t>
  </si>
  <si>
    <t>767392802</t>
  </si>
  <si>
    <t>Demontáž krytin střech z plechů šroubovaných</t>
  </si>
  <si>
    <t>981099768</t>
  </si>
  <si>
    <t>227</t>
  </si>
  <si>
    <t>767991911R</t>
  </si>
  <si>
    <t>Opravy zámečnických konstrukcí ostatní - úprava plotového dílce a nové kotvení</t>
  </si>
  <si>
    <t>-587160689</t>
  </si>
  <si>
    <t>Ostatní opravy svařováním</t>
  </si>
  <si>
    <t>228</t>
  </si>
  <si>
    <t>767995113</t>
  </si>
  <si>
    <t>Montáž atypických zámečnických konstrukcí hmotnosti do 20 kg</t>
  </si>
  <si>
    <t>kg</t>
  </si>
  <si>
    <t>-1364257211</t>
  </si>
  <si>
    <t>Montáž ostatních atypických zámečnických konstrukcí hmotnosti přes 10 do 20 kg</t>
  </si>
  <si>
    <t>229</t>
  </si>
  <si>
    <t>1301001R</t>
  </si>
  <si>
    <t>Konstrukce přístřešku pozink</t>
  </si>
  <si>
    <t>-521996050</t>
  </si>
  <si>
    <t>Konstrukce přístřešku pozink Z5</t>
  </si>
  <si>
    <t>230</t>
  </si>
  <si>
    <t>767996801</t>
  </si>
  <si>
    <t>Demontáž atypických zámečnických konstrukcí rozebráním hmotnosti jednotlivých dílů do 50 kg</t>
  </si>
  <si>
    <t>2091765987</t>
  </si>
  <si>
    <t>180 "přístřešek"</t>
  </si>
  <si>
    <t>30 "drobné konstrukce na fasádě"</t>
  </si>
  <si>
    <t>231</t>
  </si>
  <si>
    <t>998767102</t>
  </si>
  <si>
    <t>Přesun hmot tonážní pro zámečnické konstrukce v objektech v do 12 m</t>
  </si>
  <si>
    <t>1551598819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</si>
  <si>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</si>
  <si>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</si>
  <si>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</si>
  <si>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232</t>
  </si>
  <si>
    <t>771554116</t>
  </si>
  <si>
    <t>Montáž podlah z dlaždic teracových lepených flexibilním lepidlem dle TZ</t>
  </si>
  <si>
    <t>845642356</t>
  </si>
  <si>
    <t>Montáž podlah z dlaždic teracových lepených flexibilním lepidlem dle TZ</t>
  </si>
  <si>
    <t>1,5+0,4*1,8 "schody vč. podstupnic"</t>
  </si>
  <si>
    <t>233</t>
  </si>
  <si>
    <t>59247494</t>
  </si>
  <si>
    <t>dlaždice teracová tryskaná impregnovaná protiskluzná 40x40x3,5 cm</t>
  </si>
  <si>
    <t>-687398089</t>
  </si>
  <si>
    <t>2,442</t>
  </si>
  <si>
    <t>234</t>
  </si>
  <si>
    <t>998771102</t>
  </si>
  <si>
    <t>Přesun hmot tonážní pro podlahy z dlaždic v objektech v do 12 m</t>
  </si>
  <si>
    <t>544061563</t>
  </si>
  <si>
    <t>Přesun hmot pro podlahy z dlaždic stanovený z hmotnosti přesunovaného materiálu vodorovná dopravní vzdálenost do 50 m v objektech výšky přes 6 do 12 m</t>
  </si>
  <si>
    <t>781</t>
  </si>
  <si>
    <t>Dokončovací práce - obklady keramické</t>
  </si>
  <si>
    <t>235</t>
  </si>
  <si>
    <t>781474114</t>
  </si>
  <si>
    <t>Montáž obkladů vnitřních keramických hladkých do 22 ks/m2 lepených flexibilním lepidlem</t>
  </si>
  <si>
    <t>-238601086</t>
  </si>
  <si>
    <t>Montáž obkladů vnitřních stěn z dlaždic keramických lepených flexibilním lepidlem režných nebo glazovaných hladkých přes 19 do 22 ks/m2</t>
  </si>
  <si>
    <t>(2)*0,4+(1,2+1,1*2)*0,4*6</t>
  </si>
  <si>
    <t>0,9*2*0,4+(2)*0,4*3</t>
  </si>
  <si>
    <t>(0,9+2)*0,4</t>
  </si>
  <si>
    <t>236</t>
  </si>
  <si>
    <t>59761040</t>
  </si>
  <si>
    <t>obkládačky keramické koupelnové (bílé i barevné) přes 19 do 22 ks/m2</t>
  </si>
  <si>
    <t>-359316490</t>
  </si>
  <si>
    <t>14,564</t>
  </si>
  <si>
    <t>237</t>
  </si>
  <si>
    <t>998781102</t>
  </si>
  <si>
    <t>Přesun hmot tonážní pro obklady keramické v objektech v do 12 m</t>
  </si>
  <si>
    <t>437325505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</si>
  <si>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</si>
  <si>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</si>
  <si>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</si>
  <si>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238</t>
  </si>
  <si>
    <t>783128101</t>
  </si>
  <si>
    <t>Lazurovací jednonásobný akrylátový nátěr truhlářských konstrukcí</t>
  </si>
  <si>
    <t>-1273989565</t>
  </si>
  <si>
    <t>Lazurovací nátěr truhlářských konstrukcí jednonásobný akrylátový</t>
  </si>
  <si>
    <t>10,56*2,6 "podhled"</t>
  </si>
  <si>
    <t>239</t>
  </si>
  <si>
    <t>783128201</t>
  </si>
  <si>
    <t>Lakovací jednonásobný akrylátový nátěr truhlářských konstrukcí</t>
  </si>
  <si>
    <t>-1922783350</t>
  </si>
  <si>
    <t>Lakovací nátěr truhlářských konstrukcí jednonásobný akrylátový</t>
  </si>
  <si>
    <t>240</t>
  </si>
  <si>
    <t>783201201</t>
  </si>
  <si>
    <t>Obroušení tesařských konstrukcí před provedením nátěru</t>
  </si>
  <si>
    <t>1771932030</t>
  </si>
  <si>
    <t>Příprava podkladu tesařských konstrukcí před provedením nátěru broušení</t>
  </si>
  <si>
    <t>136,3</t>
  </si>
  <si>
    <t>241</t>
  </si>
  <si>
    <t>783201811</t>
  </si>
  <si>
    <t>Odstranění nátěru ze zámečnických konstrukcí oškrábáním</t>
  </si>
  <si>
    <t>936240006</t>
  </si>
  <si>
    <t>Odstranění starých nátěrů ze zámečnických konstrukcí oškrabáním</t>
  </si>
  <si>
    <t>242</t>
  </si>
  <si>
    <t>783223121</t>
  </si>
  <si>
    <t>Napouštěcí dvojnásobný akrylátový biocidní nátěr tesařských konstrukcí zabudovaných do konstrukce</t>
  </si>
  <si>
    <t>36530597</t>
  </si>
  <si>
    <t>Napouštěcí nátěr tesařských konstrukcí zabudovaných do konstrukce proti dřevokazným houbám, hmyzu a plísním dvojnásobný akrylátový</t>
  </si>
  <si>
    <t>6*3,5*0,5+6*0,35*4</t>
  </si>
  <si>
    <t>7*2*11*0,5</t>
  </si>
  <si>
    <t>6*0,5*11</t>
  </si>
  <si>
    <t>3,7*4*0,5</t>
  </si>
  <si>
    <t>243</t>
  </si>
  <si>
    <t>783314101</t>
  </si>
  <si>
    <t>Základní jednonásobný syntetický nátěr zámečnických konstrukcí</t>
  </si>
  <si>
    <t>1949976370</t>
  </si>
  <si>
    <t>Základní nátěr zámečnických konstrukcí jednonásobný syntetický</t>
  </si>
  <si>
    <t>8*0,32+6*2*0,2+35*0,1+6,6*1,6</t>
  </si>
  <si>
    <t>244</t>
  </si>
  <si>
    <t>783315101</t>
  </si>
  <si>
    <t>Mezinátěr jednonásobný syntetický standardní zámečnických konstrukcí</t>
  </si>
  <si>
    <t>93842938</t>
  </si>
  <si>
    <t>Mezinátěr zámečnických konstrukcí jednonásobný syntetický standardní</t>
  </si>
  <si>
    <t>245</t>
  </si>
  <si>
    <t>783317101</t>
  </si>
  <si>
    <t>Krycí jednonásobný syntetický standardní nátěr zámečnických konstrukcí</t>
  </si>
  <si>
    <t>994916902</t>
  </si>
  <si>
    <t>Krycí nátěr (email) zámečnických konstrukcí jednonásobný syntetický standardní</t>
  </si>
  <si>
    <t>246</t>
  </si>
  <si>
    <t>783414203</t>
  </si>
  <si>
    <t>Základní antikorozní jednonásobný syntetický samozákladující nátěr klempířských konstrukcí</t>
  </si>
  <si>
    <t>1751427874</t>
  </si>
  <si>
    <t>Základní antikorozní nátěr klempířských konstrukcí jednonásobný syntetický samozákladující</t>
  </si>
  <si>
    <t>247</t>
  </si>
  <si>
    <t>783415101</t>
  </si>
  <si>
    <t>Mezinátěr syntetický jednonásobný mezinátěr klempířských konstrukcí</t>
  </si>
  <si>
    <t>1510967788</t>
  </si>
  <si>
    <t>Mezinátěr klempířských konstrukcí jednonásobný syntetický standardní</t>
  </si>
  <si>
    <t>248</t>
  </si>
  <si>
    <t>783417101</t>
  </si>
  <si>
    <t>Krycí jednonásobný syntetický nátěr klempířských konstrukcí</t>
  </si>
  <si>
    <t>-2035439764</t>
  </si>
  <si>
    <t>Krycí nátěr (email) klempířských konstrukcí jednonásobný syntetický standardní</t>
  </si>
  <si>
    <t>784</t>
  </si>
  <si>
    <t>Dokončovací práce - malby a tapety</t>
  </si>
  <si>
    <t>249</t>
  </si>
  <si>
    <t>784121001</t>
  </si>
  <si>
    <t>Oškrabání malby v mísnostech výšky do 3,80 m</t>
  </si>
  <si>
    <t>-1932660940</t>
  </si>
  <si>
    <t>Oškrabání malby v místnostech výšky do 3,80 m</t>
  </si>
  <si>
    <t>278,1*0,5+7</t>
  </si>
  <si>
    <t>250</t>
  </si>
  <si>
    <t>784211101</t>
  </si>
  <si>
    <t>Dvojnásobné bílé malby ze směsí za mokra výborně otěruvzdorných v místnostech výšky do 3,80 m</t>
  </si>
  <si>
    <t>-1522320863</t>
  </si>
  <si>
    <t>Malby z malířských směsí otěruvzdorných za mokra dvojnásobné, bílé za mokra otěruvzdorné výborně v místnostech výšky do 3,80 m</t>
  </si>
  <si>
    <t>8,5+3,2*5,9</t>
  </si>
  <si>
    <t>251</t>
  </si>
  <si>
    <t>784221101</t>
  </si>
  <si>
    <t xml:space="preserve">Dvojnásobné bílé malby  ze směsí za sucha dobře otěruvzdorných v místnostech do 3,80 m</t>
  </si>
  <si>
    <t>564362857</t>
  </si>
  <si>
    <t>Malby z malířských směsí otěruvzdorných za sucha dvojnásobné, bílé za sucha otěruvzdorné dobře v místnostech výšky do 3,80 m</t>
  </si>
  <si>
    <t>252</t>
  </si>
  <si>
    <t>784221153</t>
  </si>
  <si>
    <t>Příplatek k cenám 2x maleb za sucha otěruvzdorných za barevnou malbu v odstínu středně sytém</t>
  </si>
  <si>
    <t>1033687835</t>
  </si>
  <si>
    <t>Malby z malířských směsí otěruvzdorných za sucha Příplatek k cenám dvojnásobných maleb na tónovacích automatech, v odstínu středně sytém</t>
  </si>
  <si>
    <t>786</t>
  </si>
  <si>
    <t>Dokončovací práce - čalounické úpravy</t>
  </si>
  <si>
    <t>253</t>
  </si>
  <si>
    <t>786612200R</t>
  </si>
  <si>
    <t>Montáž sítí proti hmyzu</t>
  </si>
  <si>
    <t>39903459</t>
  </si>
  <si>
    <t>1,2*1,8*3</t>
  </si>
  <si>
    <t>254</t>
  </si>
  <si>
    <t>709212000R</t>
  </si>
  <si>
    <t>Siť proti hmyzu do plast. oken</t>
  </si>
  <si>
    <t>-1110460808</t>
  </si>
  <si>
    <t>255</t>
  </si>
  <si>
    <t>786624111</t>
  </si>
  <si>
    <t xml:space="preserve">Montáž lamelové žaluzie do oken zdvojených  otevíravých, sklápěcích a vyklápěcích</t>
  </si>
  <si>
    <t>638543374</t>
  </si>
  <si>
    <t>Montáž zastiňujících žaluzií lamelových do oken zdvojených otevíravých, sklápěcích nebo vyklápěcích</t>
  </si>
  <si>
    <t>1,2*1,8*10</t>
  </si>
  <si>
    <t>1*1,5*4</t>
  </si>
  <si>
    <t>0,6*0,9</t>
  </si>
  <si>
    <t>256</t>
  </si>
  <si>
    <t>611406R</t>
  </si>
  <si>
    <t xml:space="preserve">žaluzie vnitřní lamelová manuálně ovládaná </t>
  </si>
  <si>
    <t>-134812261</t>
  </si>
  <si>
    <t>žaluzie vnitřní lamelová manuálně ovládaná</t>
  </si>
  <si>
    <t>02 - Ochrana před bleskem</t>
  </si>
  <si>
    <t>Pol1</t>
  </si>
  <si>
    <t>Drát FeZn 8mm</t>
  </si>
  <si>
    <t>715408186</t>
  </si>
  <si>
    <t>Pol2</t>
  </si>
  <si>
    <t>Podpěra vedení PV17-300mm, FeZn</t>
  </si>
  <si>
    <t>ks</t>
  </si>
  <si>
    <t>-1651371860</t>
  </si>
  <si>
    <t>Pol3</t>
  </si>
  <si>
    <t>Podpěra vedení DJD-300mm, FeZn</t>
  </si>
  <si>
    <t>-814997932</t>
  </si>
  <si>
    <t>Pol4</t>
  </si>
  <si>
    <t>Svorka SS, DRÁT/DRÁT, FeZn</t>
  </si>
  <si>
    <t>-1487431954</t>
  </si>
  <si>
    <t>Pol5</t>
  </si>
  <si>
    <t>Svorka ST s nerez.páskem na trubku, FeZn</t>
  </si>
  <si>
    <t>397569721</t>
  </si>
  <si>
    <t>Pol6</t>
  </si>
  <si>
    <t>Svorka SP připojovací, FeZn</t>
  </si>
  <si>
    <t>-474885157</t>
  </si>
  <si>
    <t>Pol7</t>
  </si>
  <si>
    <t>Svorka na okapové žlaby Soc, FeZn</t>
  </si>
  <si>
    <t>1181937779</t>
  </si>
  <si>
    <t>Pol8</t>
  </si>
  <si>
    <t>Vrtání otvoru do zdi pro podpery DJD/PV17-300, FeZn</t>
  </si>
  <si>
    <t>465248940</t>
  </si>
  <si>
    <t>Pol9</t>
  </si>
  <si>
    <t>Svorka zkušební ZS, FeZn + číslo svodu</t>
  </si>
  <si>
    <t>-810617528</t>
  </si>
  <si>
    <t>Pol10</t>
  </si>
  <si>
    <t>Podpěra vedení PV11, FeZn</t>
  </si>
  <si>
    <t>1352784702</t>
  </si>
  <si>
    <t>Pol11</t>
  </si>
  <si>
    <t>Podpěra vedení PV15, FeZn</t>
  </si>
  <si>
    <t>-2074584780</t>
  </si>
  <si>
    <t>Pol12</t>
  </si>
  <si>
    <t>Ochranná trubka OT17, FeZn</t>
  </si>
  <si>
    <t>-1441084926</t>
  </si>
  <si>
    <t>Pol13</t>
  </si>
  <si>
    <t>Jímací tyč JR4, FeZn</t>
  </si>
  <si>
    <t>1513755416</t>
  </si>
  <si>
    <t>Pol14</t>
  </si>
  <si>
    <t>Držák jímací tyče na střešní krov DJ4h (horní), FeZn</t>
  </si>
  <si>
    <t>-1986000402</t>
  </si>
  <si>
    <t>Pol15</t>
  </si>
  <si>
    <t>Držák jímací tyče na střešní krov DJ4d (dolní), FeZn</t>
  </si>
  <si>
    <t>1280561903</t>
  </si>
  <si>
    <t>Pol16</t>
  </si>
  <si>
    <t>Ochranná stříška horní OSH, FeZn</t>
  </si>
  <si>
    <t>2085845877</t>
  </si>
  <si>
    <t>Pol17</t>
  </si>
  <si>
    <t>Ochranná stříška dolní OSD, FeZn</t>
  </si>
  <si>
    <t>1091806455</t>
  </si>
  <si>
    <t>Pol18</t>
  </si>
  <si>
    <t>Demontáž stáv.ochrany před bleskem</t>
  </si>
  <si>
    <t>x</t>
  </si>
  <si>
    <t>-964890248</t>
  </si>
  <si>
    <t>Pol19</t>
  </si>
  <si>
    <t>Antikorozní nátěry</t>
  </si>
  <si>
    <t>l</t>
  </si>
  <si>
    <t>-2050443227</t>
  </si>
  <si>
    <t>03 - Venkovní úpravy el.instalace</t>
  </si>
  <si>
    <t>Pol20</t>
  </si>
  <si>
    <t>Demontáž + montáž venk.čidel</t>
  </si>
  <si>
    <t>1352059720</t>
  </si>
  <si>
    <t>Pol21</t>
  </si>
  <si>
    <t>Drážka 40mm do zdi pro kab.vedení</t>
  </si>
  <si>
    <t>2099450682</t>
  </si>
  <si>
    <t>Pol22</t>
  </si>
  <si>
    <t>Zazdění a začištění drážky ve zdi/průrazu</t>
  </si>
  <si>
    <t>1045013595</t>
  </si>
  <si>
    <t>Pol23</t>
  </si>
  <si>
    <t>Zajištění kabelu při souběhu</t>
  </si>
  <si>
    <t>2084938723</t>
  </si>
  <si>
    <t>Pol24</t>
  </si>
  <si>
    <t>Krabice Kopos do zatep.izolace typ. KEZ, včetně upevnění</t>
  </si>
  <si>
    <t>-1477255178</t>
  </si>
  <si>
    <t>Pol25</t>
  </si>
  <si>
    <t>Krabice Kopos do zatep.izolace typ. KEZ-3, včetně upevnění</t>
  </si>
  <si>
    <t>400459222</t>
  </si>
  <si>
    <t>Pol26</t>
  </si>
  <si>
    <t>Krabice Kopos do zatep.izolace typ. MDZ, včetně upevnění</t>
  </si>
  <si>
    <t>-1905704092</t>
  </si>
  <si>
    <t>Pol27</t>
  </si>
  <si>
    <t>Podružný mat. pro prodloužení a spojkování vodičů</t>
  </si>
  <si>
    <t>1889030727</t>
  </si>
  <si>
    <t>Pol28</t>
  </si>
  <si>
    <t xml:space="preserve">Demontáž+opět.montáž jímacího vedení FeZn 8mm  včetně svodů</t>
  </si>
  <si>
    <t>1870532308</t>
  </si>
  <si>
    <t>Demontáž+opět.montáž jímacího vedení FeZn 8mm včetně svodů</t>
  </si>
  <si>
    <t>Pol29</t>
  </si>
  <si>
    <t>Podružný mat. pro upevnění podpěr vedení</t>
  </si>
  <si>
    <t>347399994</t>
  </si>
  <si>
    <t>Pol30</t>
  </si>
  <si>
    <t>Demontáž + montáž venk. svítidlo s čidlem</t>
  </si>
  <si>
    <t>-2135035812</t>
  </si>
  <si>
    <t>Pol31</t>
  </si>
  <si>
    <t>Demontáž + montáž domácí telefon vyložení + nové napojení el.zámku na nové dveře</t>
  </si>
  <si>
    <t>2061938789</t>
  </si>
  <si>
    <t>Pol32</t>
  </si>
  <si>
    <t>Demontáž + montáž antény (WIFI v ostění okna)</t>
  </si>
  <si>
    <t>1640118628</t>
  </si>
  <si>
    <t>Pol33</t>
  </si>
  <si>
    <t>Demontáž + montáž sirény EZS</t>
  </si>
  <si>
    <t>-126118136</t>
  </si>
  <si>
    <t>Pol34</t>
  </si>
  <si>
    <t>Venkovní nástěnný LED reflektor s PIR čidlem</t>
  </si>
  <si>
    <t>-651097160</t>
  </si>
  <si>
    <t>Pol35</t>
  </si>
  <si>
    <t>Venkovní instalační krabice do zdi (KU68 s výčkem)</t>
  </si>
  <si>
    <t>100376729</t>
  </si>
  <si>
    <t>04 - střešní plášť</t>
  </si>
  <si>
    <t>764R</t>
  </si>
  <si>
    <t>montáž střechy</t>
  </si>
  <si>
    <t>219451334</t>
  </si>
  <si>
    <t>R4165</t>
  </si>
  <si>
    <t>Střešní šablona mat GR 1324 x 410mm (Spotřeba: 2,15 ks/m2)+5% prořez</t>
  </si>
  <si>
    <t>-1276546964</t>
  </si>
  <si>
    <t>R4167</t>
  </si>
  <si>
    <t>Ukončovací lišta 120mm levá mat GR</t>
  </si>
  <si>
    <t>1616184064</t>
  </si>
  <si>
    <t>R4169</t>
  </si>
  <si>
    <t>Ukončovací lišta 120mm pravá mat GR</t>
  </si>
  <si>
    <t>1059369436</t>
  </si>
  <si>
    <t>R4172</t>
  </si>
  <si>
    <t>Hřebenáč kulatý 1MOD 206mm mat GR</t>
  </si>
  <si>
    <t>1473237565</t>
  </si>
  <si>
    <t>R4182</t>
  </si>
  <si>
    <t>Hřebenáč začáteční 206mm mat GR</t>
  </si>
  <si>
    <t>-2016754759</t>
  </si>
  <si>
    <t>R4183</t>
  </si>
  <si>
    <t>Hřebenáč zakončovací 206mm mat GR</t>
  </si>
  <si>
    <t>601558159</t>
  </si>
  <si>
    <t>R5024</t>
  </si>
  <si>
    <t>Okapní plech krytiny 55 mm mat GR</t>
  </si>
  <si>
    <t>1422396945</t>
  </si>
  <si>
    <t>38704</t>
  </si>
  <si>
    <t>Okapnice plechová 2.75 m ČE</t>
  </si>
  <si>
    <t>1677571067</t>
  </si>
  <si>
    <t>R4522</t>
  </si>
  <si>
    <t>Nosný prvek stoup. plošiny mat GR</t>
  </si>
  <si>
    <t>-238476648</t>
  </si>
  <si>
    <t>32032</t>
  </si>
  <si>
    <t>Držák stoupací plošiny ČE</t>
  </si>
  <si>
    <t>-1739997106</t>
  </si>
  <si>
    <t>32030</t>
  </si>
  <si>
    <t>Stoupací plošina 88 cm ČE</t>
  </si>
  <si>
    <t>1948985464</t>
  </si>
  <si>
    <t>R5029</t>
  </si>
  <si>
    <t>Prostup san. odvětrání 160 mat GR</t>
  </si>
  <si>
    <t>-739047327</t>
  </si>
  <si>
    <t>R4501</t>
  </si>
  <si>
    <t>Vruty balení 500ks GR</t>
  </si>
  <si>
    <t>-1407934242</t>
  </si>
  <si>
    <t>R5071</t>
  </si>
  <si>
    <t>Klempířský utěsňovací vrut 100ks GR</t>
  </si>
  <si>
    <t>-314934896</t>
  </si>
  <si>
    <t>35722</t>
  </si>
  <si>
    <t>Větrací pás hřebene-5m ČE</t>
  </si>
  <si>
    <t>rol</t>
  </si>
  <si>
    <t>568329261</t>
  </si>
  <si>
    <t>30373</t>
  </si>
  <si>
    <t>Držák hřebenové latě 40/210 s hřebem</t>
  </si>
  <si>
    <t>1006135144</t>
  </si>
  <si>
    <t>30473</t>
  </si>
  <si>
    <t>Větrací pás okapní 100 mm ČE</t>
  </si>
  <si>
    <t>-373392067</t>
  </si>
  <si>
    <t>32685</t>
  </si>
  <si>
    <t>Utěsňovací klínový pás 30x60mm 1m</t>
  </si>
  <si>
    <t>-416896314</t>
  </si>
  <si>
    <t>39895</t>
  </si>
  <si>
    <t>Výlezové okno 60x60cm- Alu 60 AN</t>
  </si>
  <si>
    <t>2053293641</t>
  </si>
  <si>
    <t>34223</t>
  </si>
  <si>
    <t>Sada bezpečnostního háku ČE</t>
  </si>
  <si>
    <t>-576930807</t>
  </si>
  <si>
    <t>30404</t>
  </si>
  <si>
    <t>Spojovací svorka mříže sněholamu ČE</t>
  </si>
  <si>
    <t>1747116373</t>
  </si>
  <si>
    <t>30446</t>
  </si>
  <si>
    <t>Mříž sněholamu 3m ČE</t>
  </si>
  <si>
    <t>640161117</t>
  </si>
  <si>
    <t>R4363</t>
  </si>
  <si>
    <t>Držák mříže sněholamu GR</t>
  </si>
  <si>
    <t>-1704905468</t>
  </si>
  <si>
    <t>R4505</t>
  </si>
  <si>
    <t>Opravný lak mat GR</t>
  </si>
  <si>
    <t>2093333659</t>
  </si>
  <si>
    <t>R4525</t>
  </si>
  <si>
    <t>Hřebíky balení 500ks ČE</t>
  </si>
  <si>
    <t>2022101268</t>
  </si>
  <si>
    <t>R4702</t>
  </si>
  <si>
    <t>Odvětrávací prvek 2M75 mat GR</t>
  </si>
  <si>
    <t>-465977096</t>
  </si>
  <si>
    <t>05 - VRN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</si>
  <si>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</si>
  <si>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</si>
  <si>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</si>
  <si>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</si>
  <si>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</si>
  <si>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</si>
  <si>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044002000</t>
  </si>
  <si>
    <t>Revize hromosvodu</t>
  </si>
  <si>
    <t>Kč</t>
  </si>
  <si>
    <t>1024</t>
  </si>
  <si>
    <t>-848642541</t>
  </si>
  <si>
    <t>Revize</t>
  </si>
  <si>
    <t>045203000</t>
  </si>
  <si>
    <t>Kompletační činnost</t>
  </si>
  <si>
    <t>287445823</t>
  </si>
  <si>
    <t>045303000</t>
  </si>
  <si>
    <t>Koordinační činnost</t>
  </si>
  <si>
    <t>1301083026</t>
  </si>
  <si>
    <t>051503000</t>
  </si>
  <si>
    <t>Pojištění stavby</t>
  </si>
  <si>
    <t>1409887807</t>
  </si>
  <si>
    <t>071203000</t>
  </si>
  <si>
    <t>Provoz dalšího subjektu</t>
  </si>
  <si>
    <t>1578228895</t>
  </si>
  <si>
    <t>091003000</t>
  </si>
  <si>
    <t>Fotodokumentace díla</t>
  </si>
  <si>
    <t>262144</t>
  </si>
  <si>
    <t>-451014772</t>
  </si>
  <si>
    <t>091703002</t>
  </si>
  <si>
    <t xml:space="preserve">Publicita -  informační tabule na objektu</t>
  </si>
  <si>
    <t>1485568289</t>
  </si>
  <si>
    <t>Publicita - informační tabule na objektu</t>
  </si>
  <si>
    <t>VRN1</t>
  </si>
  <si>
    <t>Průzkumné, geodetické a projektové práce</t>
  </si>
  <si>
    <t>012103000</t>
  </si>
  <si>
    <t>Geodetické práce před výstavbou - vytyčení sítí</t>
  </si>
  <si>
    <t>-838720402</t>
  </si>
  <si>
    <t>Průzkumné, geodetické a projektové práce geodetické práce před výstavbou</t>
  </si>
  <si>
    <t>013254000</t>
  </si>
  <si>
    <t>Dokumentace skutečného provedení stavby</t>
  </si>
  <si>
    <t>1337010632</t>
  </si>
  <si>
    <t>VRN3</t>
  </si>
  <si>
    <t>Zařízení staveniště</t>
  </si>
  <si>
    <t>032002000</t>
  </si>
  <si>
    <t>Vybavení staveniště</t>
  </si>
  <si>
    <t>1544783800</t>
  </si>
  <si>
    <t>Hlavní tituly průvodních činností a nákladů zařízení staveniště vybavení staveniště</t>
  </si>
  <si>
    <t>034403000</t>
  </si>
  <si>
    <t>Dopravní značení na staveništi</t>
  </si>
  <si>
    <t>1460904071</t>
  </si>
  <si>
    <t>Zařízení staveniště zabezpečení staveniště dopravní značení na staveništi</t>
  </si>
  <si>
    <t>VRN6</t>
  </si>
  <si>
    <t>Územní vlivy</t>
  </si>
  <si>
    <t>063303000</t>
  </si>
  <si>
    <t>Práce ve výškách, v hloubkách</t>
  </si>
  <si>
    <t>-173719136</t>
  </si>
  <si>
    <t>Práce ve výškách, v hloubkách - použití plošiny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</si>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</sst>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2018113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Snížení energetické náročnosti obj. ŠD č.p. 355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13. 11. 2018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N.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R. Voce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ROUNDUP(SUM(AS55:AS59),2)</f>
        <v>0</v>
      </c>
      <c r="AT54" s="106">
        <f>ROUNDUP(SUM(AV54:AW54),2)</f>
        <v>0</v>
      </c>
      <c r="AU54" s="107">
        <f>ROUNDUP(SUM(AU55:AU59),5)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ROUNDUP(SUM(AZ55:AZ59),2)</f>
        <v>0</v>
      </c>
      <c r="BA54" s="106">
        <f>ROUNDUP(SUM(BA55:BA59),2)</f>
        <v>0</v>
      </c>
      <c r="BB54" s="106">
        <f>ROUNDUP(SUM(BB55:BB59),2)</f>
        <v>0</v>
      </c>
      <c r="BC54" s="106">
        <f>ROUNDUP(SUM(BC55:BC59),2)</f>
        <v>0</v>
      </c>
      <c r="BD54" s="108">
        <f>ROUNDUP(SUM(BD55:BD59),2)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část'!J30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ROUNDUP(SUM(AV55:AW55),2)</f>
        <v>0</v>
      </c>
      <c r="AU55" s="121">
        <f>'01 - Stavební část'!P106</f>
        <v>0</v>
      </c>
      <c r="AV55" s="120">
        <f>'01 - Stavební část'!J33</f>
        <v>0</v>
      </c>
      <c r="AW55" s="120">
        <f>'01 - Stavební část'!J34</f>
        <v>0</v>
      </c>
      <c r="AX55" s="120">
        <f>'01 - Stavební část'!J35</f>
        <v>0</v>
      </c>
      <c r="AY55" s="120">
        <f>'01 - Stavební část'!J36</f>
        <v>0</v>
      </c>
      <c r="AZ55" s="120">
        <f>'01 - Stavební část'!F33</f>
        <v>0</v>
      </c>
      <c r="BA55" s="120">
        <f>'01 - Stavební část'!F34</f>
        <v>0</v>
      </c>
      <c r="BB55" s="120">
        <f>'01 - Stavební část'!F35</f>
        <v>0</v>
      </c>
      <c r="BC55" s="120">
        <f>'01 - Stavební část'!F36</f>
        <v>0</v>
      </c>
      <c r="BD55" s="122">
        <f>'01 - Stavební část'!F37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Ochrana před bleskem'!J30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ROUNDUP(SUM(AV56:AW56),2)</f>
        <v>0</v>
      </c>
      <c r="AU56" s="121">
        <f>'02 - Ochrana před bleskem'!P79</f>
        <v>0</v>
      </c>
      <c r="AV56" s="120">
        <f>'02 - Ochrana před bleskem'!J33</f>
        <v>0</v>
      </c>
      <c r="AW56" s="120">
        <f>'02 - Ochrana před bleskem'!J34</f>
        <v>0</v>
      </c>
      <c r="AX56" s="120">
        <f>'02 - Ochrana před bleskem'!J35</f>
        <v>0</v>
      </c>
      <c r="AY56" s="120">
        <f>'02 - Ochrana před bleskem'!J36</f>
        <v>0</v>
      </c>
      <c r="AZ56" s="120">
        <f>'02 - Ochrana před bleskem'!F33</f>
        <v>0</v>
      </c>
      <c r="BA56" s="120">
        <f>'02 - Ochrana před bleskem'!F34</f>
        <v>0</v>
      </c>
      <c r="BB56" s="120">
        <f>'02 - Ochrana před bleskem'!F35</f>
        <v>0</v>
      </c>
      <c r="BC56" s="120">
        <f>'02 - Ochrana před bleskem'!F36</f>
        <v>0</v>
      </c>
      <c r="BD56" s="122">
        <f>'02 - Ochrana před bleskem'!F37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Venkovní úpravy el.i...'!J30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ROUNDUP(SUM(AV57:AW57),2)</f>
        <v>0</v>
      </c>
      <c r="AU57" s="121">
        <f>'03 - Venkovní úpravy el.i...'!P79</f>
        <v>0</v>
      </c>
      <c r="AV57" s="120">
        <f>'03 - Venkovní úpravy el.i...'!J33</f>
        <v>0</v>
      </c>
      <c r="AW57" s="120">
        <f>'03 - Venkovní úpravy el.i...'!J34</f>
        <v>0</v>
      </c>
      <c r="AX57" s="120">
        <f>'03 - Venkovní úpravy el.i...'!J35</f>
        <v>0</v>
      </c>
      <c r="AY57" s="120">
        <f>'03 - Venkovní úpravy el.i...'!J36</f>
        <v>0</v>
      </c>
      <c r="AZ57" s="120">
        <f>'03 - Venkovní úpravy el.i...'!F33</f>
        <v>0</v>
      </c>
      <c r="BA57" s="120">
        <f>'03 - Venkovní úpravy el.i...'!F34</f>
        <v>0</v>
      </c>
      <c r="BB57" s="120">
        <f>'03 - Venkovní úpravy el.i...'!F35</f>
        <v>0</v>
      </c>
      <c r="BC57" s="120">
        <f>'03 - Venkovní úpravy el.i...'!F36</f>
        <v>0</v>
      </c>
      <c r="BD57" s="122">
        <f>'03 - Venkovní úpravy el.i...'!F37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16.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střešní plášť'!J30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ROUNDUP(SUM(AV58:AW58),2)</f>
        <v>0</v>
      </c>
      <c r="AU58" s="121">
        <f>'04 - střešní plášť'!P79</f>
        <v>0</v>
      </c>
      <c r="AV58" s="120">
        <f>'04 - střešní plášť'!J33</f>
        <v>0</v>
      </c>
      <c r="AW58" s="120">
        <f>'04 - střešní plášť'!J34</f>
        <v>0</v>
      </c>
      <c r="AX58" s="120">
        <f>'04 - střešní plášť'!J35</f>
        <v>0</v>
      </c>
      <c r="AY58" s="120">
        <f>'04 - střešní plášť'!J36</f>
        <v>0</v>
      </c>
      <c r="AZ58" s="120">
        <f>'04 - střešní plášť'!F33</f>
        <v>0</v>
      </c>
      <c r="BA58" s="120">
        <f>'04 - střešní plášť'!F34</f>
        <v>0</v>
      </c>
      <c r="BB58" s="120">
        <f>'04 - střešní plášť'!F35</f>
        <v>0</v>
      </c>
      <c r="BC58" s="120">
        <f>'04 - střešní plášť'!F36</f>
        <v>0</v>
      </c>
      <c r="BD58" s="122">
        <f>'04 - střešní plášť'!F37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16.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VRN'!J30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24">
        <v>0</v>
      </c>
      <c r="AT59" s="125">
        <f>ROUNDUP(SUM(AV59:AW59),2)</f>
        <v>0</v>
      </c>
      <c r="AU59" s="126">
        <f>'05 - VRN'!P84</f>
        <v>0</v>
      </c>
      <c r="AV59" s="125">
        <f>'05 - VRN'!J33</f>
        <v>0</v>
      </c>
      <c r="AW59" s="125">
        <f>'05 - VRN'!J34</f>
        <v>0</v>
      </c>
      <c r="AX59" s="125">
        <f>'05 - VRN'!J35</f>
        <v>0</v>
      </c>
      <c r="AY59" s="125">
        <f>'05 - VRN'!J36</f>
        <v>0</v>
      </c>
      <c r="AZ59" s="125">
        <f>'05 - VRN'!F33</f>
        <v>0</v>
      </c>
      <c r="BA59" s="125">
        <f>'05 - VRN'!F34</f>
        <v>0</v>
      </c>
      <c r="BB59" s="125">
        <f>'05 - VRN'!F35</f>
        <v>0</v>
      </c>
      <c r="BC59" s="125">
        <f>'05 - VRN'!F36</f>
        <v>0</v>
      </c>
      <c r="BD59" s="127">
        <f>'05 - VRN'!F37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K0YMsJ0dOYtrHNQFczrfYsP7wi4t+B40kPr/ib0OYotPMtu4kSEYeAb8NTcFEvdD4/sEP+jKdybIJgWOvAfEvw==" hashValue="aQzOk/2QUDNTTmej53phNbNH62hNUgKcS+v1xQWH7+B5CRv3HfVHm5z3lkkAcpyB+AAYvjRMBptSV5LbKPst4A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Ochrana před bleskem'!C2" display="/"/>
    <hyperlink ref="A57" location="'03 - Venkovní úpravy el.i...'!C2" display="/"/>
    <hyperlink ref="A58" location="'04 - střešní plášť'!C2" display="/"/>
    <hyperlink ref="A59" location="'0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94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Snížení energetické náročnosti obj. ŠD č.p. 355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95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96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13. 11. 2018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tr">
        <f>IF('Rekapitulace stavby'!AN19="","",'Rekapitulace stavby'!AN19)</f>
        <v/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39" t="str">
        <f>IF('Rekapitulace stavby'!AN20="","",'Rekapitulace stavby'!AN20)</f>
        <v/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ROUNDUP(J106,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ROUNDUP((SUM(BE106:BE898)),  2)</f>
        <v>0</v>
      </c>
      <c r="G33" s="38"/>
      <c r="H33" s="38"/>
      <c r="I33" s="155">
        <v>0.20999999999999999</v>
      </c>
      <c r="J33" s="154">
        <f>ROUNDUP(((SUM(BE106:BE898))*I33),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ROUNDUP((SUM(BF106:BF898)),  2)</f>
        <v>0</v>
      </c>
      <c r="G34" s="38"/>
      <c r="H34" s="38"/>
      <c r="I34" s="155">
        <v>0.14999999999999999</v>
      </c>
      <c r="J34" s="154">
        <f>ROUNDUP(((SUM(BF106:BF898))*I34),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ROUNDUP((SUM(BG106:BG898)),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ROUNDUP((SUM(BH106:BH898)),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ROUNDUP((SUM(BI106:BI898)),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Snížení energetické náročnosti obj. ŠD č.p. 355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Stavební část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140" t="s">
        <v>23</v>
      </c>
      <c r="J52" s="72" t="str">
        <f>IF(J12="","",J12)</f>
        <v>13. 11. 2018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R. Voce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 xml:space="preserve"> 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98</v>
      </c>
      <c r="D57" s="172"/>
      <c r="E57" s="172"/>
      <c r="F57" s="172"/>
      <c r="G57" s="172"/>
      <c r="H57" s="172"/>
      <c r="I57" s="173"/>
      <c r="J57" s="174" t="s">
        <v>99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J106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76"/>
      <c r="C60" s="177"/>
      <c r="D60" s="178" t="s">
        <v>101</v>
      </c>
      <c r="E60" s="179"/>
      <c r="F60" s="179"/>
      <c r="G60" s="179"/>
      <c r="H60" s="179"/>
      <c r="I60" s="180"/>
      <c r="J60" s="181">
        <f>J107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102</v>
      </c>
      <c r="E61" s="186"/>
      <c r="F61" s="186"/>
      <c r="G61" s="186"/>
      <c r="H61" s="186"/>
      <c r="I61" s="187"/>
      <c r="J61" s="188">
        <f>J108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103</v>
      </c>
      <c r="E62" s="186"/>
      <c r="F62" s="186"/>
      <c r="G62" s="186"/>
      <c r="H62" s="186"/>
      <c r="I62" s="187"/>
      <c r="J62" s="188">
        <f>J139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3"/>
      <c r="C63" s="184"/>
      <c r="D63" s="185" t="s">
        <v>104</v>
      </c>
      <c r="E63" s="186"/>
      <c r="F63" s="186"/>
      <c r="G63" s="186"/>
      <c r="H63" s="186"/>
      <c r="I63" s="187"/>
      <c r="J63" s="188">
        <f>J146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105</v>
      </c>
      <c r="E64" s="186"/>
      <c r="F64" s="186"/>
      <c r="G64" s="186"/>
      <c r="H64" s="186"/>
      <c r="I64" s="187"/>
      <c r="J64" s="188">
        <f>J153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106</v>
      </c>
      <c r="E65" s="186"/>
      <c r="F65" s="186"/>
      <c r="G65" s="186"/>
      <c r="H65" s="186"/>
      <c r="I65" s="187"/>
      <c r="J65" s="188">
        <f>J163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107</v>
      </c>
      <c r="E66" s="186"/>
      <c r="F66" s="186"/>
      <c r="G66" s="186"/>
      <c r="H66" s="186"/>
      <c r="I66" s="187"/>
      <c r="J66" s="188">
        <f>J295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84"/>
      <c r="D67" s="185" t="s">
        <v>108</v>
      </c>
      <c r="E67" s="186"/>
      <c r="F67" s="186"/>
      <c r="G67" s="186"/>
      <c r="H67" s="186"/>
      <c r="I67" s="187"/>
      <c r="J67" s="188">
        <f>J444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84"/>
      <c r="D68" s="185" t="s">
        <v>109</v>
      </c>
      <c r="E68" s="186"/>
      <c r="F68" s="186"/>
      <c r="G68" s="186"/>
      <c r="H68" s="186"/>
      <c r="I68" s="187"/>
      <c r="J68" s="188">
        <f>J466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110</v>
      </c>
      <c r="E69" s="179"/>
      <c r="F69" s="179"/>
      <c r="G69" s="179"/>
      <c r="H69" s="179"/>
      <c r="I69" s="180"/>
      <c r="J69" s="181">
        <f>J472</f>
        <v>0</v>
      </c>
      <c r="K69" s="177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84"/>
      <c r="D70" s="185" t="s">
        <v>111</v>
      </c>
      <c r="E70" s="186"/>
      <c r="F70" s="186"/>
      <c r="G70" s="186"/>
      <c r="H70" s="186"/>
      <c r="I70" s="187"/>
      <c r="J70" s="188">
        <f>J473</f>
        <v>0</v>
      </c>
      <c r="K70" s="184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84"/>
      <c r="D71" s="185" t="s">
        <v>112</v>
      </c>
      <c r="E71" s="186"/>
      <c r="F71" s="186"/>
      <c r="G71" s="186"/>
      <c r="H71" s="186"/>
      <c r="I71" s="187"/>
      <c r="J71" s="188">
        <f>J494</f>
        <v>0</v>
      </c>
      <c r="K71" s="184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84"/>
      <c r="D72" s="185" t="s">
        <v>113</v>
      </c>
      <c r="E72" s="186"/>
      <c r="F72" s="186"/>
      <c r="G72" s="186"/>
      <c r="H72" s="186"/>
      <c r="I72" s="187"/>
      <c r="J72" s="188">
        <f>J515</f>
        <v>0</v>
      </c>
      <c r="K72" s="184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84"/>
      <c r="D73" s="185" t="s">
        <v>114</v>
      </c>
      <c r="E73" s="186"/>
      <c r="F73" s="186"/>
      <c r="G73" s="186"/>
      <c r="H73" s="186"/>
      <c r="I73" s="187"/>
      <c r="J73" s="188">
        <f>J560</f>
        <v>0</v>
      </c>
      <c r="K73" s="184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84"/>
      <c r="D74" s="185" t="s">
        <v>115</v>
      </c>
      <c r="E74" s="186"/>
      <c r="F74" s="186"/>
      <c r="G74" s="186"/>
      <c r="H74" s="186"/>
      <c r="I74" s="187"/>
      <c r="J74" s="188">
        <f>J567</f>
        <v>0</v>
      </c>
      <c r="K74" s="184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84"/>
      <c r="D75" s="185" t="s">
        <v>116</v>
      </c>
      <c r="E75" s="186"/>
      <c r="F75" s="186"/>
      <c r="G75" s="186"/>
      <c r="H75" s="186"/>
      <c r="I75" s="187"/>
      <c r="J75" s="188">
        <f>J570</f>
        <v>0</v>
      </c>
      <c r="K75" s="184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84"/>
      <c r="D76" s="185" t="s">
        <v>117</v>
      </c>
      <c r="E76" s="186"/>
      <c r="F76" s="186"/>
      <c r="G76" s="186"/>
      <c r="H76" s="186"/>
      <c r="I76" s="187"/>
      <c r="J76" s="188">
        <f>J582</f>
        <v>0</v>
      </c>
      <c r="K76" s="184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84"/>
      <c r="D77" s="185" t="s">
        <v>118</v>
      </c>
      <c r="E77" s="186"/>
      <c r="F77" s="186"/>
      <c r="G77" s="186"/>
      <c r="H77" s="186"/>
      <c r="I77" s="187"/>
      <c r="J77" s="188">
        <f>J641</f>
        <v>0</v>
      </c>
      <c r="K77" s="184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84"/>
      <c r="D78" s="185" t="s">
        <v>119</v>
      </c>
      <c r="E78" s="186"/>
      <c r="F78" s="186"/>
      <c r="G78" s="186"/>
      <c r="H78" s="186"/>
      <c r="I78" s="187"/>
      <c r="J78" s="188">
        <f>J656</f>
        <v>0</v>
      </c>
      <c r="K78" s="184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84"/>
      <c r="D79" s="185" t="s">
        <v>120</v>
      </c>
      <c r="E79" s="186"/>
      <c r="F79" s="186"/>
      <c r="G79" s="186"/>
      <c r="H79" s="186"/>
      <c r="I79" s="187"/>
      <c r="J79" s="188">
        <f>J732</f>
        <v>0</v>
      </c>
      <c r="K79" s="184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84"/>
      <c r="D80" s="185" t="s">
        <v>121</v>
      </c>
      <c r="E80" s="186"/>
      <c r="F80" s="186"/>
      <c r="G80" s="186"/>
      <c r="H80" s="186"/>
      <c r="I80" s="187"/>
      <c r="J80" s="188">
        <f>J740</f>
        <v>0</v>
      </c>
      <c r="K80" s="184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84"/>
      <c r="D81" s="185" t="s">
        <v>122</v>
      </c>
      <c r="E81" s="186"/>
      <c r="F81" s="186"/>
      <c r="G81" s="186"/>
      <c r="H81" s="186"/>
      <c r="I81" s="187"/>
      <c r="J81" s="188">
        <f>J801</f>
        <v>0</v>
      </c>
      <c r="K81" s="184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84"/>
      <c r="D82" s="185" t="s">
        <v>123</v>
      </c>
      <c r="E82" s="186"/>
      <c r="F82" s="186"/>
      <c r="G82" s="186"/>
      <c r="H82" s="186"/>
      <c r="I82" s="187"/>
      <c r="J82" s="188">
        <f>J822</f>
        <v>0</v>
      </c>
      <c r="K82" s="184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84"/>
      <c r="D83" s="185" t="s">
        <v>124</v>
      </c>
      <c r="E83" s="186"/>
      <c r="F83" s="186"/>
      <c r="G83" s="186"/>
      <c r="H83" s="186"/>
      <c r="I83" s="187"/>
      <c r="J83" s="188">
        <f>J831</f>
        <v>0</v>
      </c>
      <c r="K83" s="184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84"/>
      <c r="D84" s="185" t="s">
        <v>125</v>
      </c>
      <c r="E84" s="186"/>
      <c r="F84" s="186"/>
      <c r="G84" s="186"/>
      <c r="H84" s="186"/>
      <c r="I84" s="187"/>
      <c r="J84" s="188">
        <f>J843</f>
        <v>0</v>
      </c>
      <c r="K84" s="184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84"/>
      <c r="D85" s="185" t="s">
        <v>126</v>
      </c>
      <c r="E85" s="186"/>
      <c r="F85" s="186"/>
      <c r="G85" s="186"/>
      <c r="H85" s="186"/>
      <c r="I85" s="187"/>
      <c r="J85" s="188">
        <f>J874</f>
        <v>0</v>
      </c>
      <c r="K85" s="184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84"/>
      <c r="D86" s="185" t="s">
        <v>127</v>
      </c>
      <c r="E86" s="186"/>
      <c r="F86" s="186"/>
      <c r="G86" s="186"/>
      <c r="H86" s="186"/>
      <c r="I86" s="187"/>
      <c r="J86" s="188">
        <f>J885</f>
        <v>0</v>
      </c>
      <c r="K86" s="184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166"/>
      <c r="J88" s="60"/>
      <c r="K88" s="6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92" s="2" customFormat="1" ht="6.96" customHeight="1">
      <c r="A92" s="38"/>
      <c r="B92" s="61"/>
      <c r="C92" s="62"/>
      <c r="D92" s="62"/>
      <c r="E92" s="62"/>
      <c r="F92" s="62"/>
      <c r="G92" s="62"/>
      <c r="H92" s="62"/>
      <c r="I92" s="169"/>
      <c r="J92" s="62"/>
      <c r="K92" s="62"/>
      <c r="L92" s="137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4.96" customHeight="1">
      <c r="A93" s="38"/>
      <c r="B93" s="39"/>
      <c r="C93" s="23" t="s">
        <v>128</v>
      </c>
      <c r="D93" s="40"/>
      <c r="E93" s="40"/>
      <c r="F93" s="40"/>
      <c r="G93" s="40"/>
      <c r="H93" s="40"/>
      <c r="I93" s="136"/>
      <c r="J93" s="40"/>
      <c r="K93" s="40"/>
      <c r="L93" s="1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36"/>
      <c r="J94" s="40"/>
      <c r="K94" s="40"/>
      <c r="L94" s="137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16</v>
      </c>
      <c r="D95" s="40"/>
      <c r="E95" s="40"/>
      <c r="F95" s="40"/>
      <c r="G95" s="40"/>
      <c r="H95" s="40"/>
      <c r="I95" s="136"/>
      <c r="J95" s="40"/>
      <c r="K95" s="40"/>
      <c r="L95" s="137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40"/>
      <c r="D96" s="40"/>
      <c r="E96" s="170" t="str">
        <f>E7</f>
        <v>Snížení energetické náročnosti obj. ŠD č.p. 355</v>
      </c>
      <c r="F96" s="32"/>
      <c r="G96" s="32"/>
      <c r="H96" s="32"/>
      <c r="I96" s="136"/>
      <c r="J96" s="40"/>
      <c r="K96" s="40"/>
      <c r="L96" s="137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2" customHeight="1">
      <c r="A97" s="38"/>
      <c r="B97" s="39"/>
      <c r="C97" s="32" t="s">
        <v>95</v>
      </c>
      <c r="D97" s="40"/>
      <c r="E97" s="40"/>
      <c r="F97" s="40"/>
      <c r="G97" s="40"/>
      <c r="H97" s="40"/>
      <c r="I97" s="136"/>
      <c r="J97" s="40"/>
      <c r="K97" s="40"/>
      <c r="L97" s="137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6.5" customHeight="1">
      <c r="A98" s="38"/>
      <c r="B98" s="39"/>
      <c r="C98" s="40"/>
      <c r="D98" s="40"/>
      <c r="E98" s="69" t="str">
        <f>E9</f>
        <v>01 - Stavební část</v>
      </c>
      <c r="F98" s="40"/>
      <c r="G98" s="40"/>
      <c r="H98" s="40"/>
      <c r="I98" s="136"/>
      <c r="J98" s="40"/>
      <c r="K98" s="40"/>
      <c r="L98" s="1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136"/>
      <c r="J99" s="40"/>
      <c r="K99" s="40"/>
      <c r="L99" s="137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21</v>
      </c>
      <c r="D100" s="40"/>
      <c r="E100" s="40"/>
      <c r="F100" s="27" t="str">
        <f>F12</f>
        <v>Nový Bor</v>
      </c>
      <c r="G100" s="40"/>
      <c r="H100" s="40"/>
      <c r="I100" s="140" t="s">
        <v>23</v>
      </c>
      <c r="J100" s="72" t="str">
        <f>IF(J12="","",J12)</f>
        <v>13. 11. 2018</v>
      </c>
      <c r="K100" s="40"/>
      <c r="L100" s="137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136"/>
      <c r="J101" s="40"/>
      <c r="K101" s="40"/>
      <c r="L101" s="137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5.15" customHeight="1">
      <c r="A102" s="38"/>
      <c r="B102" s="39"/>
      <c r="C102" s="32" t="s">
        <v>25</v>
      </c>
      <c r="D102" s="40"/>
      <c r="E102" s="40"/>
      <c r="F102" s="27" t="str">
        <f>E15</f>
        <v>Město N. Bor</v>
      </c>
      <c r="G102" s="40"/>
      <c r="H102" s="40"/>
      <c r="I102" s="140" t="s">
        <v>31</v>
      </c>
      <c r="J102" s="36" t="str">
        <f>E21</f>
        <v>R. Voce</v>
      </c>
      <c r="K102" s="40"/>
      <c r="L102" s="1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5.15" customHeight="1">
      <c r="A103" s="38"/>
      <c r="B103" s="39"/>
      <c r="C103" s="32" t="s">
        <v>29</v>
      </c>
      <c r="D103" s="40"/>
      <c r="E103" s="40"/>
      <c r="F103" s="27" t="str">
        <f>IF(E18="","",E18)</f>
        <v>Vyplň údaj</v>
      </c>
      <c r="G103" s="40"/>
      <c r="H103" s="40"/>
      <c r="I103" s="140" t="s">
        <v>34</v>
      </c>
      <c r="J103" s="36" t="str">
        <f>E24</f>
        <v xml:space="preserve"> </v>
      </c>
      <c r="K103" s="40"/>
      <c r="L103" s="137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0.32" customHeight="1">
      <c r="A104" s="38"/>
      <c r="B104" s="39"/>
      <c r="C104" s="40"/>
      <c r="D104" s="40"/>
      <c r="E104" s="40"/>
      <c r="F104" s="40"/>
      <c r="G104" s="40"/>
      <c r="H104" s="40"/>
      <c r="I104" s="136"/>
      <c r="J104" s="40"/>
      <c r="K104" s="40"/>
      <c r="L104" s="137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11" customFormat="1" ht="29.28" customHeight="1">
      <c r="A105" s="190"/>
      <c r="B105" s="191"/>
      <c r="C105" s="192" t="s">
        <v>129</v>
      </c>
      <c r="D105" s="193" t="s">
        <v>56</v>
      </c>
      <c r="E105" s="193" t="s">
        <v>52</v>
      </c>
      <c r="F105" s="193" t="s">
        <v>53</v>
      </c>
      <c r="G105" s="193" t="s">
        <v>130</v>
      </c>
      <c r="H105" s="193" t="s">
        <v>131</v>
      </c>
      <c r="I105" s="194" t="s">
        <v>132</v>
      </c>
      <c r="J105" s="193" t="s">
        <v>99</v>
      </c>
      <c r="K105" s="195" t="s">
        <v>133</v>
      </c>
      <c r="L105" s="196"/>
      <c r="M105" s="92" t="s">
        <v>19</v>
      </c>
      <c r="N105" s="93" t="s">
        <v>41</v>
      </c>
      <c r="O105" s="93" t="s">
        <v>134</v>
      </c>
      <c r="P105" s="93" t="s">
        <v>135</v>
      </c>
      <c r="Q105" s="93" t="s">
        <v>136</v>
      </c>
      <c r="R105" s="93" t="s">
        <v>137</v>
      </c>
      <c r="S105" s="93" t="s">
        <v>138</v>
      </c>
      <c r="T105" s="94" t="s">
        <v>139</v>
      </c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</row>
    <row r="106" s="2" customFormat="1" ht="22.8" customHeight="1">
      <c r="A106" s="38"/>
      <c r="B106" s="39"/>
      <c r="C106" s="99" t="s">
        <v>140</v>
      </c>
      <c r="D106" s="40"/>
      <c r="E106" s="40"/>
      <c r="F106" s="40"/>
      <c r="G106" s="40"/>
      <c r="H106" s="40"/>
      <c r="I106" s="136"/>
      <c r="J106" s="197">
        <f>BK106</f>
        <v>0</v>
      </c>
      <c r="K106" s="40"/>
      <c r="L106" s="44"/>
      <c r="M106" s="95"/>
      <c r="N106" s="198"/>
      <c r="O106" s="96"/>
      <c r="P106" s="199">
        <f>P107+P472</f>
        <v>0</v>
      </c>
      <c r="Q106" s="96"/>
      <c r="R106" s="199">
        <f>R107+R472</f>
        <v>52.345506650000011</v>
      </c>
      <c r="S106" s="96"/>
      <c r="T106" s="200">
        <f>T107+T472</f>
        <v>66.783121600000001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70</v>
      </c>
      <c r="AU106" s="17" t="s">
        <v>100</v>
      </c>
      <c r="BK106" s="201">
        <f>BK107+BK472</f>
        <v>0</v>
      </c>
    </row>
    <row r="107" s="12" customFormat="1" ht="25.92" customHeight="1">
      <c r="A107" s="12"/>
      <c r="B107" s="202"/>
      <c r="C107" s="203"/>
      <c r="D107" s="204" t="s">
        <v>70</v>
      </c>
      <c r="E107" s="205" t="s">
        <v>141</v>
      </c>
      <c r="F107" s="205" t="s">
        <v>142</v>
      </c>
      <c r="G107" s="203"/>
      <c r="H107" s="203"/>
      <c r="I107" s="206"/>
      <c r="J107" s="207">
        <f>BK107</f>
        <v>0</v>
      </c>
      <c r="K107" s="203"/>
      <c r="L107" s="208"/>
      <c r="M107" s="209"/>
      <c r="N107" s="210"/>
      <c r="O107" s="210"/>
      <c r="P107" s="211">
        <f>P108+P139+P153+P163+P295+P444+P466</f>
        <v>0</v>
      </c>
      <c r="Q107" s="210"/>
      <c r="R107" s="211">
        <f>R108+R139+R153+R163+R295+R444+R466</f>
        <v>39.13258324000001</v>
      </c>
      <c r="S107" s="210"/>
      <c r="T107" s="212">
        <f>T108+T139+T153+T163+T295+T444+T466</f>
        <v>63.100041000000004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79</v>
      </c>
      <c r="AT107" s="214" t="s">
        <v>70</v>
      </c>
      <c r="AU107" s="214" t="s">
        <v>71</v>
      </c>
      <c r="AY107" s="213" t="s">
        <v>143</v>
      </c>
      <c r="BK107" s="215">
        <f>BK108+BK139+BK153+BK163+BK295+BK444+BK466</f>
        <v>0</v>
      </c>
    </row>
    <row r="108" s="12" customFormat="1" ht="22.8" customHeight="1">
      <c r="A108" s="12"/>
      <c r="B108" s="202"/>
      <c r="C108" s="203"/>
      <c r="D108" s="204" t="s">
        <v>70</v>
      </c>
      <c r="E108" s="216" t="s">
        <v>79</v>
      </c>
      <c r="F108" s="216" t="s">
        <v>144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SUM(P109:P138)</f>
        <v>0</v>
      </c>
      <c r="Q108" s="210"/>
      <c r="R108" s="211">
        <f>SUM(R109:R138)</f>
        <v>5.9400000000000004</v>
      </c>
      <c r="S108" s="210"/>
      <c r="T108" s="212">
        <f>SUM(T109:T138)</f>
        <v>3.0091000000000001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79</v>
      </c>
      <c r="AT108" s="214" t="s">
        <v>70</v>
      </c>
      <c r="AU108" s="214" t="s">
        <v>79</v>
      </c>
      <c r="AY108" s="213" t="s">
        <v>143</v>
      </c>
      <c r="BK108" s="215">
        <f>SUM(BK109:BK138)</f>
        <v>0</v>
      </c>
    </row>
    <row r="109" s="2" customFormat="1" ht="16.5" customHeight="1">
      <c r="A109" s="38"/>
      <c r="B109" s="39"/>
      <c r="C109" s="218" t="s">
        <v>79</v>
      </c>
      <c r="D109" s="218" t="s">
        <v>145</v>
      </c>
      <c r="E109" s="219" t="s">
        <v>146</v>
      </c>
      <c r="F109" s="220" t="s">
        <v>147</v>
      </c>
      <c r="G109" s="221" t="s">
        <v>148</v>
      </c>
      <c r="H109" s="222">
        <v>7.6200000000000001</v>
      </c>
      <c r="I109" s="223"/>
      <c r="J109" s="224">
        <f>ROUND(I109*H109,2)</f>
        <v>0</v>
      </c>
      <c r="K109" s="220" t="s">
        <v>149</v>
      </c>
      <c r="L109" s="44"/>
      <c r="M109" s="225" t="s">
        <v>19</v>
      </c>
      <c r="N109" s="226" t="s">
        <v>42</v>
      </c>
      <c r="O109" s="84"/>
      <c r="P109" s="227">
        <f>O109*H109</f>
        <v>0</v>
      </c>
      <c r="Q109" s="227">
        <v>0</v>
      </c>
      <c r="R109" s="227">
        <f>Q109*H109</f>
        <v>0</v>
      </c>
      <c r="S109" s="227">
        <v>0.255</v>
      </c>
      <c r="T109" s="228">
        <f>S109*H109</f>
        <v>1.9431000000000001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9" t="s">
        <v>150</v>
      </c>
      <c r="AT109" s="229" t="s">
        <v>145</v>
      </c>
      <c r="AU109" s="229" t="s">
        <v>81</v>
      </c>
      <c r="AY109" s="17" t="s">
        <v>143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7" t="s">
        <v>79</v>
      </c>
      <c r="BK109" s="230">
        <f>ROUND(I109*H109,2)</f>
        <v>0</v>
      </c>
      <c r="BL109" s="17" t="s">
        <v>150</v>
      </c>
      <c r="BM109" s="229" t="s">
        <v>151</v>
      </c>
    </row>
    <row r="110" s="2" customFormat="1">
      <c r="A110" s="38"/>
      <c r="B110" s="39"/>
      <c r="C110" s="40"/>
      <c r="D110" s="231" t="s">
        <v>152</v>
      </c>
      <c r="E110" s="40"/>
      <c r="F110" s="232" t="s">
        <v>153</v>
      </c>
      <c r="G110" s="40"/>
      <c r="H110" s="40"/>
      <c r="I110" s="136"/>
      <c r="J110" s="40"/>
      <c r="K110" s="40"/>
      <c r="L110" s="44"/>
      <c r="M110" s="233"/>
      <c r="N110" s="23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81</v>
      </c>
    </row>
    <row r="111" s="13" customFormat="1">
      <c r="A111" s="13"/>
      <c r="B111" s="235"/>
      <c r="C111" s="236"/>
      <c r="D111" s="231" t="s">
        <v>154</v>
      </c>
      <c r="E111" s="237" t="s">
        <v>19</v>
      </c>
      <c r="F111" s="238" t="s">
        <v>155</v>
      </c>
      <c r="G111" s="236"/>
      <c r="H111" s="239">
        <v>7.6200000000000001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154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143</v>
      </c>
    </row>
    <row r="112" s="2" customFormat="1" ht="16.5" customHeight="1">
      <c r="A112" s="38"/>
      <c r="B112" s="39"/>
      <c r="C112" s="218" t="s">
        <v>81</v>
      </c>
      <c r="D112" s="218" t="s">
        <v>145</v>
      </c>
      <c r="E112" s="219" t="s">
        <v>156</v>
      </c>
      <c r="F112" s="220" t="s">
        <v>157</v>
      </c>
      <c r="G112" s="221" t="s">
        <v>148</v>
      </c>
      <c r="H112" s="222">
        <v>4.0999999999999996</v>
      </c>
      <c r="I112" s="223"/>
      <c r="J112" s="224">
        <f>ROUND(I112*H112,2)</f>
        <v>0</v>
      </c>
      <c r="K112" s="220" t="s">
        <v>149</v>
      </c>
      <c r="L112" s="44"/>
      <c r="M112" s="225" t="s">
        <v>19</v>
      </c>
      <c r="N112" s="226" t="s">
        <v>42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0.26000000000000001</v>
      </c>
      <c r="T112" s="228">
        <f>S112*H112</f>
        <v>1.0659999999999998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150</v>
      </c>
      <c r="AT112" s="229" t="s">
        <v>145</v>
      </c>
      <c r="AU112" s="229" t="s">
        <v>81</v>
      </c>
      <c r="AY112" s="17" t="s">
        <v>143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79</v>
      </c>
      <c r="BK112" s="230">
        <f>ROUND(I112*H112,2)</f>
        <v>0</v>
      </c>
      <c r="BL112" s="17" t="s">
        <v>150</v>
      </c>
      <c r="BM112" s="229" t="s">
        <v>158</v>
      </c>
    </row>
    <row r="113" s="2" customFormat="1">
      <c r="A113" s="38"/>
      <c r="B113" s="39"/>
      <c r="C113" s="40"/>
      <c r="D113" s="231" t="s">
        <v>152</v>
      </c>
      <c r="E113" s="40"/>
      <c r="F113" s="232" t="s">
        <v>159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81</v>
      </c>
    </row>
    <row r="114" s="13" customFormat="1">
      <c r="A114" s="13"/>
      <c r="B114" s="235"/>
      <c r="C114" s="236"/>
      <c r="D114" s="231" t="s">
        <v>154</v>
      </c>
      <c r="E114" s="237" t="s">
        <v>19</v>
      </c>
      <c r="F114" s="238" t="s">
        <v>160</v>
      </c>
      <c r="G114" s="236"/>
      <c r="H114" s="239">
        <v>4.0999999999999996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154</v>
      </c>
      <c r="AU114" s="245" t="s">
        <v>81</v>
      </c>
      <c r="AV114" s="13" t="s">
        <v>81</v>
      </c>
      <c r="AW114" s="13" t="s">
        <v>33</v>
      </c>
      <c r="AX114" s="13" t="s">
        <v>79</v>
      </c>
      <c r="AY114" s="245" t="s">
        <v>143</v>
      </c>
    </row>
    <row r="115" s="2" customFormat="1" ht="16.5" customHeight="1">
      <c r="A115" s="38"/>
      <c r="B115" s="39"/>
      <c r="C115" s="218" t="s">
        <v>161</v>
      </c>
      <c r="D115" s="218" t="s">
        <v>145</v>
      </c>
      <c r="E115" s="219" t="s">
        <v>162</v>
      </c>
      <c r="F115" s="220" t="s">
        <v>163</v>
      </c>
      <c r="G115" s="221" t="s">
        <v>164</v>
      </c>
      <c r="H115" s="222">
        <v>2.8079999999999998</v>
      </c>
      <c r="I115" s="223"/>
      <c r="J115" s="224">
        <f>ROUND(I115*H115,2)</f>
        <v>0</v>
      </c>
      <c r="K115" s="220" t="s">
        <v>149</v>
      </c>
      <c r="L115" s="44"/>
      <c r="M115" s="225" t="s">
        <v>19</v>
      </c>
      <c r="N115" s="226" t="s">
        <v>42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150</v>
      </c>
      <c r="AT115" s="229" t="s">
        <v>145</v>
      </c>
      <c r="AU115" s="229" t="s">
        <v>81</v>
      </c>
      <c r="AY115" s="17" t="s">
        <v>143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79</v>
      </c>
      <c r="BK115" s="230">
        <f>ROUND(I115*H115,2)</f>
        <v>0</v>
      </c>
      <c r="BL115" s="17" t="s">
        <v>150</v>
      </c>
      <c r="BM115" s="229" t="s">
        <v>165</v>
      </c>
    </row>
    <row r="116" s="2" customFormat="1">
      <c r="A116" s="38"/>
      <c r="B116" s="39"/>
      <c r="C116" s="40"/>
      <c r="D116" s="231" t="s">
        <v>152</v>
      </c>
      <c r="E116" s="40"/>
      <c r="F116" s="232" t="s">
        <v>166</v>
      </c>
      <c r="G116" s="40"/>
      <c r="H116" s="40"/>
      <c r="I116" s="136"/>
      <c r="J116" s="40"/>
      <c r="K116" s="40"/>
      <c r="L116" s="44"/>
      <c r="M116" s="233"/>
      <c r="N116" s="23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81</v>
      </c>
    </row>
    <row r="117" s="13" customFormat="1">
      <c r="A117" s="13"/>
      <c r="B117" s="235"/>
      <c r="C117" s="236"/>
      <c r="D117" s="231" t="s">
        <v>154</v>
      </c>
      <c r="E117" s="237" t="s">
        <v>19</v>
      </c>
      <c r="F117" s="238" t="s">
        <v>167</v>
      </c>
      <c r="G117" s="236"/>
      <c r="H117" s="239">
        <v>2.8079999999999998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154</v>
      </c>
      <c r="AU117" s="245" t="s">
        <v>81</v>
      </c>
      <c r="AV117" s="13" t="s">
        <v>81</v>
      </c>
      <c r="AW117" s="13" t="s">
        <v>33</v>
      </c>
      <c r="AX117" s="13" t="s">
        <v>79</v>
      </c>
      <c r="AY117" s="245" t="s">
        <v>143</v>
      </c>
    </row>
    <row r="118" s="2" customFormat="1" ht="16.5" customHeight="1">
      <c r="A118" s="38"/>
      <c r="B118" s="39"/>
      <c r="C118" s="218" t="s">
        <v>150</v>
      </c>
      <c r="D118" s="218" t="s">
        <v>145</v>
      </c>
      <c r="E118" s="219" t="s">
        <v>168</v>
      </c>
      <c r="F118" s="220" t="s">
        <v>169</v>
      </c>
      <c r="G118" s="221" t="s">
        <v>164</v>
      </c>
      <c r="H118" s="222">
        <v>0.5</v>
      </c>
      <c r="I118" s="223"/>
      <c r="J118" s="224">
        <f>ROUND(I118*H118,2)</f>
        <v>0</v>
      </c>
      <c r="K118" s="220" t="s">
        <v>149</v>
      </c>
      <c r="L118" s="44"/>
      <c r="M118" s="225" t="s">
        <v>19</v>
      </c>
      <c r="N118" s="226" t="s">
        <v>42</v>
      </c>
      <c r="O118" s="8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150</v>
      </c>
      <c r="AT118" s="229" t="s">
        <v>145</v>
      </c>
      <c r="AU118" s="229" t="s">
        <v>81</v>
      </c>
      <c r="AY118" s="17" t="s">
        <v>143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79</v>
      </c>
      <c r="BK118" s="230">
        <f>ROUND(I118*H118,2)</f>
        <v>0</v>
      </c>
      <c r="BL118" s="17" t="s">
        <v>150</v>
      </c>
      <c r="BM118" s="229" t="s">
        <v>170</v>
      </c>
    </row>
    <row r="119" s="2" customFormat="1">
      <c r="A119" s="38"/>
      <c r="B119" s="39"/>
      <c r="C119" s="40"/>
      <c r="D119" s="231" t="s">
        <v>152</v>
      </c>
      <c r="E119" s="40"/>
      <c r="F119" s="232" t="s">
        <v>171</v>
      </c>
      <c r="G119" s="40"/>
      <c r="H119" s="40"/>
      <c r="I119" s="136"/>
      <c r="J119" s="40"/>
      <c r="K119" s="40"/>
      <c r="L119" s="44"/>
      <c r="M119" s="233"/>
      <c r="N119" s="23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81</v>
      </c>
    </row>
    <row r="120" s="13" customFormat="1">
      <c r="A120" s="13"/>
      <c r="B120" s="235"/>
      <c r="C120" s="236"/>
      <c r="D120" s="231" t="s">
        <v>154</v>
      </c>
      <c r="E120" s="237" t="s">
        <v>19</v>
      </c>
      <c r="F120" s="238" t="s">
        <v>172</v>
      </c>
      <c r="G120" s="236"/>
      <c r="H120" s="239">
        <v>0.5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154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143</v>
      </c>
    </row>
    <row r="121" s="2" customFormat="1" ht="16.5" customHeight="1">
      <c r="A121" s="38"/>
      <c r="B121" s="39"/>
      <c r="C121" s="218" t="s">
        <v>173</v>
      </c>
      <c r="D121" s="218" t="s">
        <v>145</v>
      </c>
      <c r="E121" s="219" t="s">
        <v>174</v>
      </c>
      <c r="F121" s="220" t="s">
        <v>175</v>
      </c>
      <c r="G121" s="221" t="s">
        <v>164</v>
      </c>
      <c r="H121" s="222">
        <v>3.2999999999999998</v>
      </c>
      <c r="I121" s="223"/>
      <c r="J121" s="224">
        <f>ROUND(I121*H121,2)</f>
        <v>0</v>
      </c>
      <c r="K121" s="220" t="s">
        <v>149</v>
      </c>
      <c r="L121" s="44"/>
      <c r="M121" s="225" t="s">
        <v>19</v>
      </c>
      <c r="N121" s="226" t="s">
        <v>42</v>
      </c>
      <c r="O121" s="84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150</v>
      </c>
      <c r="AT121" s="229" t="s">
        <v>145</v>
      </c>
      <c r="AU121" s="229" t="s">
        <v>81</v>
      </c>
      <c r="AY121" s="17" t="s">
        <v>143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79</v>
      </c>
      <c r="BK121" s="230">
        <f>ROUND(I121*H121,2)</f>
        <v>0</v>
      </c>
      <c r="BL121" s="17" t="s">
        <v>150</v>
      </c>
      <c r="BM121" s="229" t="s">
        <v>176</v>
      </c>
    </row>
    <row r="122" s="2" customFormat="1">
      <c r="A122" s="38"/>
      <c r="B122" s="39"/>
      <c r="C122" s="40"/>
      <c r="D122" s="231" t="s">
        <v>152</v>
      </c>
      <c r="E122" s="40"/>
      <c r="F122" s="232" t="s">
        <v>175</v>
      </c>
      <c r="G122" s="40"/>
      <c r="H122" s="40"/>
      <c r="I122" s="136"/>
      <c r="J122" s="40"/>
      <c r="K122" s="40"/>
      <c r="L122" s="44"/>
      <c r="M122" s="233"/>
      <c r="N122" s="23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152</v>
      </c>
      <c r="AU122" s="17" t="s">
        <v>81</v>
      </c>
    </row>
    <row r="123" s="2" customFormat="1" ht="16.5" customHeight="1">
      <c r="A123" s="38"/>
      <c r="B123" s="39"/>
      <c r="C123" s="218" t="s">
        <v>177</v>
      </c>
      <c r="D123" s="218" t="s">
        <v>145</v>
      </c>
      <c r="E123" s="219" t="s">
        <v>178</v>
      </c>
      <c r="F123" s="220" t="s">
        <v>179</v>
      </c>
      <c r="G123" s="221" t="s">
        <v>164</v>
      </c>
      <c r="H123" s="222">
        <v>16.5</v>
      </c>
      <c r="I123" s="223"/>
      <c r="J123" s="224">
        <f>ROUND(I123*H123,2)</f>
        <v>0</v>
      </c>
      <c r="K123" s="220" t="s">
        <v>149</v>
      </c>
      <c r="L123" s="44"/>
      <c r="M123" s="225" t="s">
        <v>19</v>
      </c>
      <c r="N123" s="226" t="s">
        <v>42</v>
      </c>
      <c r="O123" s="84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150</v>
      </c>
      <c r="AT123" s="229" t="s">
        <v>145</v>
      </c>
      <c r="AU123" s="229" t="s">
        <v>81</v>
      </c>
      <c r="AY123" s="17" t="s">
        <v>143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79</v>
      </c>
      <c r="BK123" s="230">
        <f>ROUND(I123*H123,2)</f>
        <v>0</v>
      </c>
      <c r="BL123" s="17" t="s">
        <v>150</v>
      </c>
      <c r="BM123" s="229" t="s">
        <v>180</v>
      </c>
    </row>
    <row r="124" s="2" customFormat="1">
      <c r="A124" s="38"/>
      <c r="B124" s="39"/>
      <c r="C124" s="40"/>
      <c r="D124" s="231" t="s">
        <v>152</v>
      </c>
      <c r="E124" s="40"/>
      <c r="F124" s="232" t="s">
        <v>179</v>
      </c>
      <c r="G124" s="40"/>
      <c r="H124" s="40"/>
      <c r="I124" s="136"/>
      <c r="J124" s="40"/>
      <c r="K124" s="40"/>
      <c r="L124" s="44"/>
      <c r="M124" s="233"/>
      <c r="N124" s="23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152</v>
      </c>
      <c r="AU124" s="17" t="s">
        <v>81</v>
      </c>
    </row>
    <row r="125" s="13" customFormat="1">
      <c r="A125" s="13"/>
      <c r="B125" s="235"/>
      <c r="C125" s="236"/>
      <c r="D125" s="231" t="s">
        <v>154</v>
      </c>
      <c r="E125" s="237" t="s">
        <v>19</v>
      </c>
      <c r="F125" s="238" t="s">
        <v>181</v>
      </c>
      <c r="G125" s="236"/>
      <c r="H125" s="239">
        <v>3.2999999999999998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154</v>
      </c>
      <c r="AU125" s="245" t="s">
        <v>81</v>
      </c>
      <c r="AV125" s="13" t="s">
        <v>81</v>
      </c>
      <c r="AW125" s="13" t="s">
        <v>33</v>
      </c>
      <c r="AX125" s="13" t="s">
        <v>71</v>
      </c>
      <c r="AY125" s="245" t="s">
        <v>143</v>
      </c>
    </row>
    <row r="126" s="13" customFormat="1">
      <c r="A126" s="13"/>
      <c r="B126" s="235"/>
      <c r="C126" s="236"/>
      <c r="D126" s="231" t="s">
        <v>154</v>
      </c>
      <c r="E126" s="237" t="s">
        <v>19</v>
      </c>
      <c r="F126" s="238" t="s">
        <v>182</v>
      </c>
      <c r="G126" s="236"/>
      <c r="H126" s="239">
        <v>16.5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154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143</v>
      </c>
    </row>
    <row r="127" s="2" customFormat="1" ht="16.5" customHeight="1">
      <c r="A127" s="38"/>
      <c r="B127" s="39"/>
      <c r="C127" s="218" t="s">
        <v>183</v>
      </c>
      <c r="D127" s="218" t="s">
        <v>145</v>
      </c>
      <c r="E127" s="219" t="s">
        <v>184</v>
      </c>
      <c r="F127" s="220" t="s">
        <v>185</v>
      </c>
      <c r="G127" s="221" t="s">
        <v>164</v>
      </c>
      <c r="H127" s="222">
        <v>3.2999999999999998</v>
      </c>
      <c r="I127" s="223"/>
      <c r="J127" s="224">
        <f>ROUND(I127*H127,2)</f>
        <v>0</v>
      </c>
      <c r="K127" s="220" t="s">
        <v>149</v>
      </c>
      <c r="L127" s="44"/>
      <c r="M127" s="225" t="s">
        <v>19</v>
      </c>
      <c r="N127" s="226" t="s">
        <v>42</v>
      </c>
      <c r="O127" s="84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145</v>
      </c>
      <c r="AU127" s="229" t="s">
        <v>81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79</v>
      </c>
      <c r="BK127" s="230">
        <f>ROUND(I127*H127,2)</f>
        <v>0</v>
      </c>
      <c r="BL127" s="17" t="s">
        <v>150</v>
      </c>
      <c r="BM127" s="229" t="s">
        <v>186</v>
      </c>
    </row>
    <row r="128" s="2" customFormat="1">
      <c r="A128" s="38"/>
      <c r="B128" s="39"/>
      <c r="C128" s="40"/>
      <c r="D128" s="231" t="s">
        <v>152</v>
      </c>
      <c r="E128" s="40"/>
      <c r="F128" s="232" t="s">
        <v>185</v>
      </c>
      <c r="G128" s="40"/>
      <c r="H128" s="40"/>
      <c r="I128" s="136"/>
      <c r="J128" s="40"/>
      <c r="K128" s="40"/>
      <c r="L128" s="44"/>
      <c r="M128" s="233"/>
      <c r="N128" s="23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81</v>
      </c>
    </row>
    <row r="129" s="13" customFormat="1">
      <c r="A129" s="13"/>
      <c r="B129" s="235"/>
      <c r="C129" s="236"/>
      <c r="D129" s="231" t="s">
        <v>154</v>
      </c>
      <c r="E129" s="237" t="s">
        <v>19</v>
      </c>
      <c r="F129" s="238" t="s">
        <v>181</v>
      </c>
      <c r="G129" s="236"/>
      <c r="H129" s="239">
        <v>3.2999999999999998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154</v>
      </c>
      <c r="AU129" s="245" t="s">
        <v>81</v>
      </c>
      <c r="AV129" s="13" t="s">
        <v>81</v>
      </c>
      <c r="AW129" s="13" t="s">
        <v>33</v>
      </c>
      <c r="AX129" s="13" t="s">
        <v>79</v>
      </c>
      <c r="AY129" s="245" t="s">
        <v>143</v>
      </c>
    </row>
    <row r="130" s="2" customFormat="1" ht="16.5" customHeight="1">
      <c r="A130" s="38"/>
      <c r="B130" s="39"/>
      <c r="C130" s="218" t="s">
        <v>187</v>
      </c>
      <c r="D130" s="218" t="s">
        <v>145</v>
      </c>
      <c r="E130" s="219" t="s">
        <v>188</v>
      </c>
      <c r="F130" s="220" t="s">
        <v>189</v>
      </c>
      <c r="G130" s="221" t="s">
        <v>190</v>
      </c>
      <c r="H130" s="222">
        <v>5.9400000000000004</v>
      </c>
      <c r="I130" s="223"/>
      <c r="J130" s="224">
        <f>ROUND(I130*H130,2)</f>
        <v>0</v>
      </c>
      <c r="K130" s="220" t="s">
        <v>149</v>
      </c>
      <c r="L130" s="44"/>
      <c r="M130" s="225" t="s">
        <v>19</v>
      </c>
      <c r="N130" s="226" t="s">
        <v>42</v>
      </c>
      <c r="O130" s="84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150</v>
      </c>
      <c r="AT130" s="229" t="s">
        <v>145</v>
      </c>
      <c r="AU130" s="229" t="s">
        <v>81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79</v>
      </c>
      <c r="BK130" s="230">
        <f>ROUND(I130*H130,2)</f>
        <v>0</v>
      </c>
      <c r="BL130" s="17" t="s">
        <v>150</v>
      </c>
      <c r="BM130" s="229" t="s">
        <v>191</v>
      </c>
    </row>
    <row r="131" s="2" customFormat="1">
      <c r="A131" s="38"/>
      <c r="B131" s="39"/>
      <c r="C131" s="40"/>
      <c r="D131" s="231" t="s">
        <v>152</v>
      </c>
      <c r="E131" s="40"/>
      <c r="F131" s="232" t="s">
        <v>192</v>
      </c>
      <c r="G131" s="40"/>
      <c r="H131" s="40"/>
      <c r="I131" s="136"/>
      <c r="J131" s="40"/>
      <c r="K131" s="40"/>
      <c r="L131" s="44"/>
      <c r="M131" s="233"/>
      <c r="N131" s="23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81</v>
      </c>
    </row>
    <row r="132" s="13" customFormat="1">
      <c r="A132" s="13"/>
      <c r="B132" s="235"/>
      <c r="C132" s="236"/>
      <c r="D132" s="231" t="s">
        <v>154</v>
      </c>
      <c r="E132" s="237" t="s">
        <v>19</v>
      </c>
      <c r="F132" s="238" t="s">
        <v>181</v>
      </c>
      <c r="G132" s="236"/>
      <c r="H132" s="239">
        <v>3.2999999999999998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154</v>
      </c>
      <c r="AU132" s="245" t="s">
        <v>81</v>
      </c>
      <c r="AV132" s="13" t="s">
        <v>81</v>
      </c>
      <c r="AW132" s="13" t="s">
        <v>33</v>
      </c>
      <c r="AX132" s="13" t="s">
        <v>71</v>
      </c>
      <c r="AY132" s="245" t="s">
        <v>143</v>
      </c>
    </row>
    <row r="133" s="13" customFormat="1">
      <c r="A133" s="13"/>
      <c r="B133" s="235"/>
      <c r="C133" s="236"/>
      <c r="D133" s="231" t="s">
        <v>154</v>
      </c>
      <c r="E133" s="237" t="s">
        <v>19</v>
      </c>
      <c r="F133" s="238" t="s">
        <v>193</v>
      </c>
      <c r="G133" s="236"/>
      <c r="H133" s="239">
        <v>5.9400000000000004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154</v>
      </c>
      <c r="AU133" s="245" t="s">
        <v>81</v>
      </c>
      <c r="AV133" s="13" t="s">
        <v>81</v>
      </c>
      <c r="AW133" s="13" t="s">
        <v>33</v>
      </c>
      <c r="AX133" s="13" t="s">
        <v>79</v>
      </c>
      <c r="AY133" s="245" t="s">
        <v>143</v>
      </c>
    </row>
    <row r="134" s="2" customFormat="1" ht="16.5" customHeight="1">
      <c r="A134" s="38"/>
      <c r="B134" s="39"/>
      <c r="C134" s="218" t="s">
        <v>194</v>
      </c>
      <c r="D134" s="218" t="s">
        <v>145</v>
      </c>
      <c r="E134" s="219" t="s">
        <v>195</v>
      </c>
      <c r="F134" s="220" t="s">
        <v>196</v>
      </c>
      <c r="G134" s="221" t="s">
        <v>164</v>
      </c>
      <c r="H134" s="222">
        <v>3.2999999999999998</v>
      </c>
      <c r="I134" s="223"/>
      <c r="J134" s="224">
        <f>ROUND(I134*H134,2)</f>
        <v>0</v>
      </c>
      <c r="K134" s="220" t="s">
        <v>149</v>
      </c>
      <c r="L134" s="44"/>
      <c r="M134" s="225" t="s">
        <v>19</v>
      </c>
      <c r="N134" s="226" t="s">
        <v>42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150</v>
      </c>
      <c r="AT134" s="229" t="s">
        <v>145</v>
      </c>
      <c r="AU134" s="229" t="s">
        <v>81</v>
      </c>
      <c r="AY134" s="17" t="s">
        <v>143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79</v>
      </c>
      <c r="BK134" s="230">
        <f>ROUND(I134*H134,2)</f>
        <v>0</v>
      </c>
      <c r="BL134" s="17" t="s">
        <v>150</v>
      </c>
      <c r="BM134" s="229" t="s">
        <v>197</v>
      </c>
    </row>
    <row r="135" s="2" customFormat="1">
      <c r="A135" s="38"/>
      <c r="B135" s="39"/>
      <c r="C135" s="40"/>
      <c r="D135" s="231" t="s">
        <v>152</v>
      </c>
      <c r="E135" s="40"/>
      <c r="F135" s="232" t="s">
        <v>196</v>
      </c>
      <c r="G135" s="40"/>
      <c r="H135" s="40"/>
      <c r="I135" s="136"/>
      <c r="J135" s="40"/>
      <c r="K135" s="40"/>
      <c r="L135" s="44"/>
      <c r="M135" s="233"/>
      <c r="N135" s="23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81</v>
      </c>
    </row>
    <row r="136" s="2" customFormat="1" ht="16.5" customHeight="1">
      <c r="A136" s="38"/>
      <c r="B136" s="39"/>
      <c r="C136" s="246" t="s">
        <v>198</v>
      </c>
      <c r="D136" s="246" t="s">
        <v>199</v>
      </c>
      <c r="E136" s="247" t="s">
        <v>200</v>
      </c>
      <c r="F136" s="248" t="s">
        <v>201</v>
      </c>
      <c r="G136" s="249" t="s">
        <v>190</v>
      </c>
      <c r="H136" s="250">
        <v>5.9400000000000004</v>
      </c>
      <c r="I136" s="251"/>
      <c r="J136" s="252">
        <f>ROUND(I136*H136,2)</f>
        <v>0</v>
      </c>
      <c r="K136" s="248" t="s">
        <v>149</v>
      </c>
      <c r="L136" s="253"/>
      <c r="M136" s="254" t="s">
        <v>19</v>
      </c>
      <c r="N136" s="255" t="s">
        <v>42</v>
      </c>
      <c r="O136" s="84"/>
      <c r="P136" s="227">
        <f>O136*H136</f>
        <v>0</v>
      </c>
      <c r="Q136" s="227">
        <v>1</v>
      </c>
      <c r="R136" s="227">
        <f>Q136*H136</f>
        <v>5.9400000000000004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187</v>
      </c>
      <c r="AT136" s="229" t="s">
        <v>199</v>
      </c>
      <c r="AU136" s="229" t="s">
        <v>81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79</v>
      </c>
      <c r="BK136" s="230">
        <f>ROUND(I136*H136,2)</f>
        <v>0</v>
      </c>
      <c r="BL136" s="17" t="s">
        <v>150</v>
      </c>
      <c r="BM136" s="229" t="s">
        <v>202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201</v>
      </c>
      <c r="G137" s="40"/>
      <c r="H137" s="40"/>
      <c r="I137" s="136"/>
      <c r="J137" s="40"/>
      <c r="K137" s="40"/>
      <c r="L137" s="44"/>
      <c r="M137" s="233"/>
      <c r="N137" s="23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81</v>
      </c>
    </row>
    <row r="138" s="13" customFormat="1">
      <c r="A138" s="13"/>
      <c r="B138" s="235"/>
      <c r="C138" s="236"/>
      <c r="D138" s="231" t="s">
        <v>154</v>
      </c>
      <c r="E138" s="237" t="s">
        <v>19</v>
      </c>
      <c r="F138" s="238" t="s">
        <v>193</v>
      </c>
      <c r="G138" s="236"/>
      <c r="H138" s="239">
        <v>5.9400000000000004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154</v>
      </c>
      <c r="AU138" s="245" t="s">
        <v>81</v>
      </c>
      <c r="AV138" s="13" t="s">
        <v>81</v>
      </c>
      <c r="AW138" s="13" t="s">
        <v>33</v>
      </c>
      <c r="AX138" s="13" t="s">
        <v>79</v>
      </c>
      <c r="AY138" s="245" t="s">
        <v>143</v>
      </c>
    </row>
    <row r="139" s="12" customFormat="1" ht="22.8" customHeight="1">
      <c r="A139" s="12"/>
      <c r="B139" s="202"/>
      <c r="C139" s="203"/>
      <c r="D139" s="204" t="s">
        <v>70</v>
      </c>
      <c r="E139" s="216" t="s">
        <v>161</v>
      </c>
      <c r="F139" s="216" t="s">
        <v>203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P140+SUM(P141:P146)</f>
        <v>0</v>
      </c>
      <c r="Q139" s="210"/>
      <c r="R139" s="211">
        <f>R140+SUM(R141:R146)</f>
        <v>0.92385500000000009</v>
      </c>
      <c r="S139" s="210"/>
      <c r="T139" s="212">
        <f>T140+SUM(T141:T146)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79</v>
      </c>
      <c r="AT139" s="214" t="s">
        <v>70</v>
      </c>
      <c r="AU139" s="214" t="s">
        <v>79</v>
      </c>
      <c r="AY139" s="213" t="s">
        <v>143</v>
      </c>
      <c r="BK139" s="215">
        <f>BK140+SUM(BK141:BK146)</f>
        <v>0</v>
      </c>
    </row>
    <row r="140" s="2" customFormat="1" ht="16.5" customHeight="1">
      <c r="A140" s="38"/>
      <c r="B140" s="39"/>
      <c r="C140" s="218" t="s">
        <v>204</v>
      </c>
      <c r="D140" s="218" t="s">
        <v>145</v>
      </c>
      <c r="E140" s="219" t="s">
        <v>205</v>
      </c>
      <c r="F140" s="220" t="s">
        <v>206</v>
      </c>
      <c r="G140" s="221" t="s">
        <v>207</v>
      </c>
      <c r="H140" s="222">
        <v>2</v>
      </c>
      <c r="I140" s="223"/>
      <c r="J140" s="224">
        <f>ROUND(I140*H140,2)</f>
        <v>0</v>
      </c>
      <c r="K140" s="220" t="s">
        <v>149</v>
      </c>
      <c r="L140" s="44"/>
      <c r="M140" s="225" t="s">
        <v>19</v>
      </c>
      <c r="N140" s="226" t="s">
        <v>42</v>
      </c>
      <c r="O140" s="84"/>
      <c r="P140" s="227">
        <f>O140*H140</f>
        <v>0</v>
      </c>
      <c r="Q140" s="227">
        <v>0.073669999999999999</v>
      </c>
      <c r="R140" s="227">
        <f>Q140*H140</f>
        <v>0.14734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81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79</v>
      </c>
      <c r="BK140" s="230">
        <f>ROUND(I140*H140,2)</f>
        <v>0</v>
      </c>
      <c r="BL140" s="17" t="s">
        <v>150</v>
      </c>
      <c r="BM140" s="229" t="s">
        <v>208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209</v>
      </c>
      <c r="G141" s="40"/>
      <c r="H141" s="40"/>
      <c r="I141" s="136"/>
      <c r="J141" s="40"/>
      <c r="K141" s="40"/>
      <c r="L141" s="44"/>
      <c r="M141" s="233"/>
      <c r="N141" s="23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81</v>
      </c>
    </row>
    <row r="142" s="13" customFormat="1">
      <c r="A142" s="13"/>
      <c r="B142" s="235"/>
      <c r="C142" s="236"/>
      <c r="D142" s="231" t="s">
        <v>154</v>
      </c>
      <c r="E142" s="237" t="s">
        <v>19</v>
      </c>
      <c r="F142" s="238" t="s">
        <v>210</v>
      </c>
      <c r="G142" s="236"/>
      <c r="H142" s="239">
        <v>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154</v>
      </c>
      <c r="AU142" s="245" t="s">
        <v>81</v>
      </c>
      <c r="AV142" s="13" t="s">
        <v>81</v>
      </c>
      <c r="AW142" s="13" t="s">
        <v>33</v>
      </c>
      <c r="AX142" s="13" t="s">
        <v>79</v>
      </c>
      <c r="AY142" s="245" t="s">
        <v>143</v>
      </c>
    </row>
    <row r="143" s="2" customFormat="1" ht="16.5" customHeight="1">
      <c r="A143" s="38"/>
      <c r="B143" s="39"/>
      <c r="C143" s="218" t="s">
        <v>211</v>
      </c>
      <c r="D143" s="218" t="s">
        <v>145</v>
      </c>
      <c r="E143" s="219" t="s">
        <v>212</v>
      </c>
      <c r="F143" s="220" t="s">
        <v>213</v>
      </c>
      <c r="G143" s="221" t="s">
        <v>207</v>
      </c>
      <c r="H143" s="222">
        <v>1</v>
      </c>
      <c r="I143" s="223"/>
      <c r="J143" s="224">
        <f>ROUND(I143*H143,2)</f>
        <v>0</v>
      </c>
      <c r="K143" s="220" t="s">
        <v>149</v>
      </c>
      <c r="L143" s="44"/>
      <c r="M143" s="225" t="s">
        <v>19</v>
      </c>
      <c r="N143" s="226" t="s">
        <v>42</v>
      </c>
      <c r="O143" s="84"/>
      <c r="P143" s="227">
        <f>O143*H143</f>
        <v>0</v>
      </c>
      <c r="Q143" s="227">
        <v>0.096860000000000002</v>
      </c>
      <c r="R143" s="227">
        <f>Q143*H143</f>
        <v>0.096860000000000002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150</v>
      </c>
      <c r="AT143" s="229" t="s">
        <v>145</v>
      </c>
      <c r="AU143" s="229" t="s">
        <v>81</v>
      </c>
      <c r="AY143" s="17" t="s">
        <v>143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79</v>
      </c>
      <c r="BK143" s="230">
        <f>ROUND(I143*H143,2)</f>
        <v>0</v>
      </c>
      <c r="BL143" s="17" t="s">
        <v>150</v>
      </c>
      <c r="BM143" s="229" t="s">
        <v>214</v>
      </c>
    </row>
    <row r="144" s="2" customFormat="1">
      <c r="A144" s="38"/>
      <c r="B144" s="39"/>
      <c r="C144" s="40"/>
      <c r="D144" s="231" t="s">
        <v>152</v>
      </c>
      <c r="E144" s="40"/>
      <c r="F144" s="232" t="s">
        <v>215</v>
      </c>
      <c r="G144" s="40"/>
      <c r="H144" s="40"/>
      <c r="I144" s="136"/>
      <c r="J144" s="40"/>
      <c r="K144" s="40"/>
      <c r="L144" s="44"/>
      <c r="M144" s="233"/>
      <c r="N144" s="23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81</v>
      </c>
    </row>
    <row r="145" s="13" customFormat="1">
      <c r="A145" s="13"/>
      <c r="B145" s="235"/>
      <c r="C145" s="236"/>
      <c r="D145" s="231" t="s">
        <v>154</v>
      </c>
      <c r="E145" s="237" t="s">
        <v>19</v>
      </c>
      <c r="F145" s="238" t="s">
        <v>216</v>
      </c>
      <c r="G145" s="236"/>
      <c r="H145" s="239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154</v>
      </c>
      <c r="AU145" s="245" t="s">
        <v>81</v>
      </c>
      <c r="AV145" s="13" t="s">
        <v>81</v>
      </c>
      <c r="AW145" s="13" t="s">
        <v>33</v>
      </c>
      <c r="AX145" s="13" t="s">
        <v>79</v>
      </c>
      <c r="AY145" s="245" t="s">
        <v>143</v>
      </c>
    </row>
    <row r="146" s="12" customFormat="1" ht="20.88" customHeight="1">
      <c r="A146" s="12"/>
      <c r="B146" s="202"/>
      <c r="C146" s="203"/>
      <c r="D146" s="204" t="s">
        <v>70</v>
      </c>
      <c r="E146" s="216" t="s">
        <v>217</v>
      </c>
      <c r="F146" s="216" t="s">
        <v>218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SUM(P147:P152)</f>
        <v>0</v>
      </c>
      <c r="Q146" s="210"/>
      <c r="R146" s="211">
        <f>SUM(R147:R152)</f>
        <v>0.67965500000000001</v>
      </c>
      <c r="S146" s="210"/>
      <c r="T146" s="212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79</v>
      </c>
      <c r="AT146" s="214" t="s">
        <v>70</v>
      </c>
      <c r="AU146" s="214" t="s">
        <v>81</v>
      </c>
      <c r="AY146" s="213" t="s">
        <v>143</v>
      </c>
      <c r="BK146" s="215">
        <f>SUM(BK147:BK152)</f>
        <v>0</v>
      </c>
    </row>
    <row r="147" s="2" customFormat="1" ht="16.5" customHeight="1">
      <c r="A147" s="38"/>
      <c r="B147" s="39"/>
      <c r="C147" s="218" t="s">
        <v>219</v>
      </c>
      <c r="D147" s="218" t="s">
        <v>145</v>
      </c>
      <c r="E147" s="219" t="s">
        <v>220</v>
      </c>
      <c r="F147" s="220" t="s">
        <v>221</v>
      </c>
      <c r="G147" s="221" t="s">
        <v>164</v>
      </c>
      <c r="H147" s="222">
        <v>0.36199999999999999</v>
      </c>
      <c r="I147" s="223"/>
      <c r="J147" s="224">
        <f>ROUND(I147*H147,2)</f>
        <v>0</v>
      </c>
      <c r="K147" s="220" t="s">
        <v>149</v>
      </c>
      <c r="L147" s="44"/>
      <c r="M147" s="225" t="s">
        <v>19</v>
      </c>
      <c r="N147" s="226" t="s">
        <v>42</v>
      </c>
      <c r="O147" s="84"/>
      <c r="P147" s="227">
        <f>O147*H147</f>
        <v>0</v>
      </c>
      <c r="Q147" s="227">
        <v>1.8775</v>
      </c>
      <c r="R147" s="227">
        <f>Q147*H147</f>
        <v>0.67965500000000001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150</v>
      </c>
      <c r="AT147" s="229" t="s">
        <v>145</v>
      </c>
      <c r="AU147" s="229" t="s">
        <v>161</v>
      </c>
      <c r="AY147" s="17" t="s">
        <v>143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79</v>
      </c>
      <c r="BK147" s="230">
        <f>ROUND(I147*H147,2)</f>
        <v>0</v>
      </c>
      <c r="BL147" s="17" t="s">
        <v>150</v>
      </c>
      <c r="BM147" s="229" t="s">
        <v>222</v>
      </c>
    </row>
    <row r="148" s="2" customFormat="1">
      <c r="A148" s="38"/>
      <c r="B148" s="39"/>
      <c r="C148" s="40"/>
      <c r="D148" s="231" t="s">
        <v>152</v>
      </c>
      <c r="E148" s="40"/>
      <c r="F148" s="232" t="s">
        <v>223</v>
      </c>
      <c r="G148" s="40"/>
      <c r="H148" s="40"/>
      <c r="I148" s="136"/>
      <c r="J148" s="40"/>
      <c r="K148" s="40"/>
      <c r="L148" s="44"/>
      <c r="M148" s="233"/>
      <c r="N148" s="23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161</v>
      </c>
    </row>
    <row r="149" s="13" customFormat="1">
      <c r="A149" s="13"/>
      <c r="B149" s="235"/>
      <c r="C149" s="236"/>
      <c r="D149" s="231" t="s">
        <v>154</v>
      </c>
      <c r="E149" s="237" t="s">
        <v>19</v>
      </c>
      <c r="F149" s="238" t="s">
        <v>224</v>
      </c>
      <c r="G149" s="236"/>
      <c r="H149" s="239">
        <v>0.14099999999999999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154</v>
      </c>
      <c r="AU149" s="245" t="s">
        <v>161</v>
      </c>
      <c r="AV149" s="13" t="s">
        <v>81</v>
      </c>
      <c r="AW149" s="13" t="s">
        <v>33</v>
      </c>
      <c r="AX149" s="13" t="s">
        <v>71</v>
      </c>
      <c r="AY149" s="245" t="s">
        <v>143</v>
      </c>
    </row>
    <row r="150" s="13" customFormat="1">
      <c r="A150" s="13"/>
      <c r="B150" s="235"/>
      <c r="C150" s="236"/>
      <c r="D150" s="231" t="s">
        <v>154</v>
      </c>
      <c r="E150" s="237" t="s">
        <v>19</v>
      </c>
      <c r="F150" s="238" t="s">
        <v>225</v>
      </c>
      <c r="G150" s="236"/>
      <c r="H150" s="239">
        <v>0.113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154</v>
      </c>
      <c r="AU150" s="245" t="s">
        <v>161</v>
      </c>
      <c r="AV150" s="13" t="s">
        <v>81</v>
      </c>
      <c r="AW150" s="13" t="s">
        <v>33</v>
      </c>
      <c r="AX150" s="13" t="s">
        <v>71</v>
      </c>
      <c r="AY150" s="245" t="s">
        <v>143</v>
      </c>
    </row>
    <row r="151" s="13" customFormat="1">
      <c r="A151" s="13"/>
      <c r="B151" s="235"/>
      <c r="C151" s="236"/>
      <c r="D151" s="231" t="s">
        <v>154</v>
      </c>
      <c r="E151" s="237" t="s">
        <v>19</v>
      </c>
      <c r="F151" s="238" t="s">
        <v>226</v>
      </c>
      <c r="G151" s="236"/>
      <c r="H151" s="239">
        <v>0.108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154</v>
      </c>
      <c r="AU151" s="245" t="s">
        <v>161</v>
      </c>
      <c r="AV151" s="13" t="s">
        <v>81</v>
      </c>
      <c r="AW151" s="13" t="s">
        <v>33</v>
      </c>
      <c r="AX151" s="13" t="s">
        <v>71</v>
      </c>
      <c r="AY151" s="245" t="s">
        <v>143</v>
      </c>
    </row>
    <row r="152" s="14" customFormat="1">
      <c r="A152" s="14"/>
      <c r="B152" s="256"/>
      <c r="C152" s="257"/>
      <c r="D152" s="231" t="s">
        <v>154</v>
      </c>
      <c r="E152" s="258" t="s">
        <v>19</v>
      </c>
      <c r="F152" s="259" t="s">
        <v>227</v>
      </c>
      <c r="G152" s="257"/>
      <c r="H152" s="260">
        <v>0.36199999999999999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154</v>
      </c>
      <c r="AU152" s="266" t="s">
        <v>161</v>
      </c>
      <c r="AV152" s="14" t="s">
        <v>150</v>
      </c>
      <c r="AW152" s="14" t="s">
        <v>33</v>
      </c>
      <c r="AX152" s="14" t="s">
        <v>79</v>
      </c>
      <c r="AY152" s="266" t="s">
        <v>143</v>
      </c>
    </row>
    <row r="153" s="12" customFormat="1" ht="22.8" customHeight="1">
      <c r="A153" s="12"/>
      <c r="B153" s="202"/>
      <c r="C153" s="203"/>
      <c r="D153" s="204" t="s">
        <v>70</v>
      </c>
      <c r="E153" s="216" t="s">
        <v>173</v>
      </c>
      <c r="F153" s="216" t="s">
        <v>228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SUM(P154:P162)</f>
        <v>0</v>
      </c>
      <c r="Q153" s="210"/>
      <c r="R153" s="211">
        <f>SUM(R154:R162)</f>
        <v>3.4185492000000006</v>
      </c>
      <c r="S153" s="210"/>
      <c r="T153" s="212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79</v>
      </c>
      <c r="AT153" s="214" t="s">
        <v>70</v>
      </c>
      <c r="AU153" s="214" t="s">
        <v>79</v>
      </c>
      <c r="AY153" s="213" t="s">
        <v>143</v>
      </c>
      <c r="BK153" s="215">
        <f>SUM(BK154:BK162)</f>
        <v>0</v>
      </c>
    </row>
    <row r="154" s="2" customFormat="1" ht="16.5" customHeight="1">
      <c r="A154" s="38"/>
      <c r="B154" s="39"/>
      <c r="C154" s="218" t="s">
        <v>229</v>
      </c>
      <c r="D154" s="218" t="s">
        <v>145</v>
      </c>
      <c r="E154" s="219" t="s">
        <v>230</v>
      </c>
      <c r="F154" s="220" t="s">
        <v>231</v>
      </c>
      <c r="G154" s="221" t="s">
        <v>148</v>
      </c>
      <c r="H154" s="222">
        <v>9.6600000000000001</v>
      </c>
      <c r="I154" s="223"/>
      <c r="J154" s="224">
        <f>ROUND(I154*H154,2)</f>
        <v>0</v>
      </c>
      <c r="K154" s="220" t="s">
        <v>149</v>
      </c>
      <c r="L154" s="44"/>
      <c r="M154" s="225" t="s">
        <v>19</v>
      </c>
      <c r="N154" s="226" t="s">
        <v>42</v>
      </c>
      <c r="O154" s="84"/>
      <c r="P154" s="227">
        <f>O154*H154</f>
        <v>0</v>
      </c>
      <c r="Q154" s="227">
        <v>0.10362</v>
      </c>
      <c r="R154" s="227">
        <f>Q154*H154</f>
        <v>1.0009692000000001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81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79</v>
      </c>
      <c r="BK154" s="230">
        <f>ROUND(I154*H154,2)</f>
        <v>0</v>
      </c>
      <c r="BL154" s="17" t="s">
        <v>150</v>
      </c>
      <c r="BM154" s="229" t="s">
        <v>232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233</v>
      </c>
      <c r="G155" s="40"/>
      <c r="H155" s="40"/>
      <c r="I155" s="136"/>
      <c r="J155" s="40"/>
      <c r="K155" s="40"/>
      <c r="L155" s="44"/>
      <c r="M155" s="233"/>
      <c r="N155" s="23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81</v>
      </c>
    </row>
    <row r="156" s="13" customFormat="1">
      <c r="A156" s="13"/>
      <c r="B156" s="235"/>
      <c r="C156" s="236"/>
      <c r="D156" s="231" t="s">
        <v>154</v>
      </c>
      <c r="E156" s="237" t="s">
        <v>19</v>
      </c>
      <c r="F156" s="238" t="s">
        <v>234</v>
      </c>
      <c r="G156" s="236"/>
      <c r="H156" s="239">
        <v>9.6600000000000001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154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143</v>
      </c>
    </row>
    <row r="157" s="2" customFormat="1" ht="16.5" customHeight="1">
      <c r="A157" s="38"/>
      <c r="B157" s="39"/>
      <c r="C157" s="246" t="s">
        <v>8</v>
      </c>
      <c r="D157" s="246" t="s">
        <v>199</v>
      </c>
      <c r="E157" s="247" t="s">
        <v>235</v>
      </c>
      <c r="F157" s="248" t="s">
        <v>236</v>
      </c>
      <c r="G157" s="249" t="s">
        <v>148</v>
      </c>
      <c r="H157" s="250">
        <v>5</v>
      </c>
      <c r="I157" s="251"/>
      <c r="J157" s="252">
        <f>ROUND(I157*H157,2)</f>
        <v>0</v>
      </c>
      <c r="K157" s="248" t="s">
        <v>149</v>
      </c>
      <c r="L157" s="253"/>
      <c r="M157" s="254" t="s">
        <v>19</v>
      </c>
      <c r="N157" s="255" t="s">
        <v>42</v>
      </c>
      <c r="O157" s="84"/>
      <c r="P157" s="227">
        <f>O157*H157</f>
        <v>0</v>
      </c>
      <c r="Q157" s="227">
        <v>0.16500000000000001</v>
      </c>
      <c r="R157" s="227">
        <f>Q157*H157</f>
        <v>0.82500000000000007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187</v>
      </c>
      <c r="AT157" s="229" t="s">
        <v>199</v>
      </c>
      <c r="AU157" s="229" t="s">
        <v>81</v>
      </c>
      <c r="AY157" s="17" t="s">
        <v>143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79</v>
      </c>
      <c r="BK157" s="230">
        <f>ROUND(I157*H157,2)</f>
        <v>0</v>
      </c>
      <c r="BL157" s="17" t="s">
        <v>150</v>
      </c>
      <c r="BM157" s="229" t="s">
        <v>237</v>
      </c>
    </row>
    <row r="158" s="2" customFormat="1">
      <c r="A158" s="38"/>
      <c r="B158" s="39"/>
      <c r="C158" s="40"/>
      <c r="D158" s="231" t="s">
        <v>152</v>
      </c>
      <c r="E158" s="40"/>
      <c r="F158" s="232" t="s">
        <v>238</v>
      </c>
      <c r="G158" s="40"/>
      <c r="H158" s="40"/>
      <c r="I158" s="136"/>
      <c r="J158" s="40"/>
      <c r="K158" s="40"/>
      <c r="L158" s="44"/>
      <c r="M158" s="233"/>
      <c r="N158" s="23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81</v>
      </c>
    </row>
    <row r="159" s="2" customFormat="1" ht="16.5" customHeight="1">
      <c r="A159" s="38"/>
      <c r="B159" s="39"/>
      <c r="C159" s="218" t="s">
        <v>239</v>
      </c>
      <c r="D159" s="218" t="s">
        <v>145</v>
      </c>
      <c r="E159" s="219" t="s">
        <v>240</v>
      </c>
      <c r="F159" s="220" t="s">
        <v>241</v>
      </c>
      <c r="G159" s="221" t="s">
        <v>148</v>
      </c>
      <c r="H159" s="222">
        <v>7.6200000000000001</v>
      </c>
      <c r="I159" s="223"/>
      <c r="J159" s="224">
        <f>ROUND(I159*H159,2)</f>
        <v>0</v>
      </c>
      <c r="K159" s="220" t="s">
        <v>149</v>
      </c>
      <c r="L159" s="44"/>
      <c r="M159" s="225" t="s">
        <v>19</v>
      </c>
      <c r="N159" s="226" t="s">
        <v>42</v>
      </c>
      <c r="O159" s="84"/>
      <c r="P159" s="227">
        <f>O159*H159</f>
        <v>0</v>
      </c>
      <c r="Q159" s="227">
        <v>0.10100000000000001</v>
      </c>
      <c r="R159" s="227">
        <f>Q159*H159</f>
        <v>0.76962000000000008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150</v>
      </c>
      <c r="AT159" s="229" t="s">
        <v>145</v>
      </c>
      <c r="AU159" s="229" t="s">
        <v>81</v>
      </c>
      <c r="AY159" s="17" t="s">
        <v>143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79</v>
      </c>
      <c r="BK159" s="230">
        <f>ROUND(I159*H159,2)</f>
        <v>0</v>
      </c>
      <c r="BL159" s="17" t="s">
        <v>150</v>
      </c>
      <c r="BM159" s="229" t="s">
        <v>242</v>
      </c>
    </row>
    <row r="160" s="2" customFormat="1">
      <c r="A160" s="38"/>
      <c r="B160" s="39"/>
      <c r="C160" s="40"/>
      <c r="D160" s="231" t="s">
        <v>152</v>
      </c>
      <c r="E160" s="40"/>
      <c r="F160" s="232" t="s">
        <v>243</v>
      </c>
      <c r="G160" s="40"/>
      <c r="H160" s="40"/>
      <c r="I160" s="136"/>
      <c r="J160" s="40"/>
      <c r="K160" s="40"/>
      <c r="L160" s="44"/>
      <c r="M160" s="233"/>
      <c r="N160" s="23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81</v>
      </c>
    </row>
    <row r="161" s="2" customFormat="1" ht="16.5" customHeight="1">
      <c r="A161" s="38"/>
      <c r="B161" s="39"/>
      <c r="C161" s="246" t="s">
        <v>244</v>
      </c>
      <c r="D161" s="246" t="s">
        <v>199</v>
      </c>
      <c r="E161" s="247" t="s">
        <v>245</v>
      </c>
      <c r="F161" s="248" t="s">
        <v>246</v>
      </c>
      <c r="G161" s="249" t="s">
        <v>148</v>
      </c>
      <c r="H161" s="250">
        <v>7.6200000000000001</v>
      </c>
      <c r="I161" s="251"/>
      <c r="J161" s="252">
        <f>ROUND(I161*H161,2)</f>
        <v>0</v>
      </c>
      <c r="K161" s="248" t="s">
        <v>149</v>
      </c>
      <c r="L161" s="253"/>
      <c r="M161" s="254" t="s">
        <v>19</v>
      </c>
      <c r="N161" s="255" t="s">
        <v>42</v>
      </c>
      <c r="O161" s="84"/>
      <c r="P161" s="227">
        <f>O161*H161</f>
        <v>0</v>
      </c>
      <c r="Q161" s="227">
        <v>0.108</v>
      </c>
      <c r="R161" s="227">
        <f>Q161*H161</f>
        <v>0.82296000000000002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187</v>
      </c>
      <c r="AT161" s="229" t="s">
        <v>199</v>
      </c>
      <c r="AU161" s="229" t="s">
        <v>81</v>
      </c>
      <c r="AY161" s="17" t="s">
        <v>143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79</v>
      </c>
      <c r="BK161" s="230">
        <f>ROUND(I161*H161,2)</f>
        <v>0</v>
      </c>
      <c r="BL161" s="17" t="s">
        <v>150</v>
      </c>
      <c r="BM161" s="229" t="s">
        <v>247</v>
      </c>
    </row>
    <row r="162" s="2" customFormat="1">
      <c r="A162" s="38"/>
      <c r="B162" s="39"/>
      <c r="C162" s="40"/>
      <c r="D162" s="231" t="s">
        <v>152</v>
      </c>
      <c r="E162" s="40"/>
      <c r="F162" s="232" t="s">
        <v>248</v>
      </c>
      <c r="G162" s="40"/>
      <c r="H162" s="40"/>
      <c r="I162" s="136"/>
      <c r="J162" s="40"/>
      <c r="K162" s="40"/>
      <c r="L162" s="44"/>
      <c r="M162" s="233"/>
      <c r="N162" s="23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81</v>
      </c>
    </row>
    <row r="163" s="12" customFormat="1" ht="22.8" customHeight="1">
      <c r="A163" s="12"/>
      <c r="B163" s="202"/>
      <c r="C163" s="203"/>
      <c r="D163" s="204" t="s">
        <v>70</v>
      </c>
      <c r="E163" s="216" t="s">
        <v>177</v>
      </c>
      <c r="F163" s="216" t="s">
        <v>249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SUM(P164:P294)</f>
        <v>0</v>
      </c>
      <c r="Q163" s="210"/>
      <c r="R163" s="211">
        <f>SUM(R164:R294)</f>
        <v>28.517416440000002</v>
      </c>
      <c r="S163" s="210"/>
      <c r="T163" s="212">
        <f>SUM(T164:T294)</f>
        <v>2.1600000000000001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79</v>
      </c>
      <c r="AT163" s="214" t="s">
        <v>70</v>
      </c>
      <c r="AU163" s="214" t="s">
        <v>79</v>
      </c>
      <c r="AY163" s="213" t="s">
        <v>143</v>
      </c>
      <c r="BK163" s="215">
        <f>SUM(BK164:BK294)</f>
        <v>0</v>
      </c>
    </row>
    <row r="164" s="2" customFormat="1" ht="16.5" customHeight="1">
      <c r="A164" s="38"/>
      <c r="B164" s="39"/>
      <c r="C164" s="218" t="s">
        <v>250</v>
      </c>
      <c r="D164" s="218" t="s">
        <v>145</v>
      </c>
      <c r="E164" s="219" t="s">
        <v>251</v>
      </c>
      <c r="F164" s="220" t="s">
        <v>252</v>
      </c>
      <c r="G164" s="221" t="s">
        <v>148</v>
      </c>
      <c r="H164" s="222">
        <v>74.959999999999994</v>
      </c>
      <c r="I164" s="223"/>
      <c r="J164" s="224">
        <f>ROUND(I164*H164,2)</f>
        <v>0</v>
      </c>
      <c r="K164" s="220" t="s">
        <v>149</v>
      </c>
      <c r="L164" s="44"/>
      <c r="M164" s="225" t="s">
        <v>19</v>
      </c>
      <c r="N164" s="226" t="s">
        <v>42</v>
      </c>
      <c r="O164" s="84"/>
      <c r="P164" s="227">
        <f>O164*H164</f>
        <v>0</v>
      </c>
      <c r="Q164" s="227">
        <v>0.033579999999999999</v>
      </c>
      <c r="R164" s="227">
        <f>Q164*H164</f>
        <v>2.5171567999999995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81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79</v>
      </c>
      <c r="BK164" s="230">
        <f>ROUND(I164*H164,2)</f>
        <v>0</v>
      </c>
      <c r="BL164" s="17" t="s">
        <v>150</v>
      </c>
      <c r="BM164" s="229" t="s">
        <v>253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252</v>
      </c>
      <c r="G165" s="40"/>
      <c r="H165" s="40"/>
      <c r="I165" s="136"/>
      <c r="J165" s="40"/>
      <c r="K165" s="40"/>
      <c r="L165" s="44"/>
      <c r="M165" s="233"/>
      <c r="N165" s="234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81</v>
      </c>
    </row>
    <row r="166" s="13" customFormat="1">
      <c r="A166" s="13"/>
      <c r="B166" s="235"/>
      <c r="C166" s="236"/>
      <c r="D166" s="231" t="s">
        <v>154</v>
      </c>
      <c r="E166" s="237" t="s">
        <v>19</v>
      </c>
      <c r="F166" s="238" t="s">
        <v>254</v>
      </c>
      <c r="G166" s="236"/>
      <c r="H166" s="239">
        <v>46.079999999999998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154</v>
      </c>
      <c r="AU166" s="245" t="s">
        <v>81</v>
      </c>
      <c r="AV166" s="13" t="s">
        <v>81</v>
      </c>
      <c r="AW166" s="13" t="s">
        <v>33</v>
      </c>
      <c r="AX166" s="13" t="s">
        <v>71</v>
      </c>
      <c r="AY166" s="245" t="s">
        <v>143</v>
      </c>
    </row>
    <row r="167" s="13" customFormat="1">
      <c r="A167" s="13"/>
      <c r="B167" s="235"/>
      <c r="C167" s="236"/>
      <c r="D167" s="231" t="s">
        <v>154</v>
      </c>
      <c r="E167" s="237" t="s">
        <v>19</v>
      </c>
      <c r="F167" s="238" t="s">
        <v>255</v>
      </c>
      <c r="G167" s="236"/>
      <c r="H167" s="239">
        <v>1.8400000000000001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154</v>
      </c>
      <c r="AU167" s="245" t="s">
        <v>81</v>
      </c>
      <c r="AV167" s="13" t="s">
        <v>81</v>
      </c>
      <c r="AW167" s="13" t="s">
        <v>33</v>
      </c>
      <c r="AX167" s="13" t="s">
        <v>71</v>
      </c>
      <c r="AY167" s="245" t="s">
        <v>143</v>
      </c>
    </row>
    <row r="168" s="13" customFormat="1">
      <c r="A168" s="13"/>
      <c r="B168" s="235"/>
      <c r="C168" s="236"/>
      <c r="D168" s="231" t="s">
        <v>154</v>
      </c>
      <c r="E168" s="237" t="s">
        <v>19</v>
      </c>
      <c r="F168" s="238" t="s">
        <v>256</v>
      </c>
      <c r="G168" s="236"/>
      <c r="H168" s="239">
        <v>4.1600000000000001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154</v>
      </c>
      <c r="AU168" s="245" t="s">
        <v>81</v>
      </c>
      <c r="AV168" s="13" t="s">
        <v>81</v>
      </c>
      <c r="AW168" s="13" t="s">
        <v>33</v>
      </c>
      <c r="AX168" s="13" t="s">
        <v>71</v>
      </c>
      <c r="AY168" s="245" t="s">
        <v>143</v>
      </c>
    </row>
    <row r="169" s="13" customFormat="1">
      <c r="A169" s="13"/>
      <c r="B169" s="235"/>
      <c r="C169" s="236"/>
      <c r="D169" s="231" t="s">
        <v>154</v>
      </c>
      <c r="E169" s="237" t="s">
        <v>19</v>
      </c>
      <c r="F169" s="238" t="s">
        <v>257</v>
      </c>
      <c r="G169" s="236"/>
      <c r="H169" s="239">
        <v>3.6000000000000001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154</v>
      </c>
      <c r="AU169" s="245" t="s">
        <v>81</v>
      </c>
      <c r="AV169" s="13" t="s">
        <v>81</v>
      </c>
      <c r="AW169" s="13" t="s">
        <v>33</v>
      </c>
      <c r="AX169" s="13" t="s">
        <v>71</v>
      </c>
      <c r="AY169" s="245" t="s">
        <v>143</v>
      </c>
    </row>
    <row r="170" s="13" customFormat="1">
      <c r="A170" s="13"/>
      <c r="B170" s="235"/>
      <c r="C170" s="236"/>
      <c r="D170" s="231" t="s">
        <v>154</v>
      </c>
      <c r="E170" s="237" t="s">
        <v>19</v>
      </c>
      <c r="F170" s="238" t="s">
        <v>258</v>
      </c>
      <c r="G170" s="236"/>
      <c r="H170" s="239">
        <v>12.800000000000001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154</v>
      </c>
      <c r="AU170" s="245" t="s">
        <v>81</v>
      </c>
      <c r="AV170" s="13" t="s">
        <v>81</v>
      </c>
      <c r="AW170" s="13" t="s">
        <v>33</v>
      </c>
      <c r="AX170" s="13" t="s">
        <v>71</v>
      </c>
      <c r="AY170" s="245" t="s">
        <v>143</v>
      </c>
    </row>
    <row r="171" s="13" customFormat="1">
      <c r="A171" s="13"/>
      <c r="B171" s="235"/>
      <c r="C171" s="236"/>
      <c r="D171" s="231" t="s">
        <v>154</v>
      </c>
      <c r="E171" s="237" t="s">
        <v>19</v>
      </c>
      <c r="F171" s="238" t="s">
        <v>259</v>
      </c>
      <c r="G171" s="236"/>
      <c r="H171" s="239">
        <v>5.7599999999999998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154</v>
      </c>
      <c r="AU171" s="245" t="s">
        <v>81</v>
      </c>
      <c r="AV171" s="13" t="s">
        <v>81</v>
      </c>
      <c r="AW171" s="13" t="s">
        <v>33</v>
      </c>
      <c r="AX171" s="13" t="s">
        <v>71</v>
      </c>
      <c r="AY171" s="245" t="s">
        <v>143</v>
      </c>
    </row>
    <row r="172" s="13" customFormat="1">
      <c r="A172" s="13"/>
      <c r="B172" s="235"/>
      <c r="C172" s="236"/>
      <c r="D172" s="231" t="s">
        <v>154</v>
      </c>
      <c r="E172" s="237" t="s">
        <v>19</v>
      </c>
      <c r="F172" s="238" t="s">
        <v>260</v>
      </c>
      <c r="G172" s="236"/>
      <c r="H172" s="239">
        <v>0.71999999999999997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154</v>
      </c>
      <c r="AU172" s="245" t="s">
        <v>81</v>
      </c>
      <c r="AV172" s="13" t="s">
        <v>81</v>
      </c>
      <c r="AW172" s="13" t="s">
        <v>33</v>
      </c>
      <c r="AX172" s="13" t="s">
        <v>71</v>
      </c>
      <c r="AY172" s="245" t="s">
        <v>143</v>
      </c>
    </row>
    <row r="173" s="14" customFormat="1">
      <c r="A173" s="14"/>
      <c r="B173" s="256"/>
      <c r="C173" s="257"/>
      <c r="D173" s="231" t="s">
        <v>154</v>
      </c>
      <c r="E173" s="258" t="s">
        <v>19</v>
      </c>
      <c r="F173" s="259" t="s">
        <v>227</v>
      </c>
      <c r="G173" s="257"/>
      <c r="H173" s="260">
        <v>74.960000000000008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154</v>
      </c>
      <c r="AU173" s="266" t="s">
        <v>81</v>
      </c>
      <c r="AV173" s="14" t="s">
        <v>150</v>
      </c>
      <c r="AW173" s="14" t="s">
        <v>33</v>
      </c>
      <c r="AX173" s="14" t="s">
        <v>79</v>
      </c>
      <c r="AY173" s="266" t="s">
        <v>143</v>
      </c>
    </row>
    <row r="174" s="2" customFormat="1" ht="16.5" customHeight="1">
      <c r="A174" s="38"/>
      <c r="B174" s="39"/>
      <c r="C174" s="218" t="s">
        <v>261</v>
      </c>
      <c r="D174" s="218" t="s">
        <v>145</v>
      </c>
      <c r="E174" s="219" t="s">
        <v>262</v>
      </c>
      <c r="F174" s="220" t="s">
        <v>263</v>
      </c>
      <c r="G174" s="221" t="s">
        <v>148</v>
      </c>
      <c r="H174" s="222">
        <v>10.476000000000001</v>
      </c>
      <c r="I174" s="223"/>
      <c r="J174" s="224">
        <f>ROUND(I174*H174,2)</f>
        <v>0</v>
      </c>
      <c r="K174" s="220" t="s">
        <v>149</v>
      </c>
      <c r="L174" s="44"/>
      <c r="M174" s="225" t="s">
        <v>19</v>
      </c>
      <c r="N174" s="226" t="s">
        <v>42</v>
      </c>
      <c r="O174" s="84"/>
      <c r="P174" s="227">
        <f>O174*H174</f>
        <v>0</v>
      </c>
      <c r="Q174" s="227">
        <v>0.034500000000000003</v>
      </c>
      <c r="R174" s="227">
        <f>Q174*H174</f>
        <v>0.36142200000000008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150</v>
      </c>
      <c r="AT174" s="229" t="s">
        <v>145</v>
      </c>
      <c r="AU174" s="229" t="s">
        <v>81</v>
      </c>
      <c r="AY174" s="17" t="s">
        <v>143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79</v>
      </c>
      <c r="BK174" s="230">
        <f>ROUND(I174*H174,2)</f>
        <v>0</v>
      </c>
      <c r="BL174" s="17" t="s">
        <v>150</v>
      </c>
      <c r="BM174" s="229" t="s">
        <v>264</v>
      </c>
    </row>
    <row r="175" s="2" customFormat="1">
      <c r="A175" s="38"/>
      <c r="B175" s="39"/>
      <c r="C175" s="40"/>
      <c r="D175" s="231" t="s">
        <v>152</v>
      </c>
      <c r="E175" s="40"/>
      <c r="F175" s="232" t="s">
        <v>265</v>
      </c>
      <c r="G175" s="40"/>
      <c r="H175" s="40"/>
      <c r="I175" s="136"/>
      <c r="J175" s="40"/>
      <c r="K175" s="40"/>
      <c r="L175" s="44"/>
      <c r="M175" s="233"/>
      <c r="N175" s="234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81</v>
      </c>
    </row>
    <row r="176" s="2" customFormat="1" ht="16.5" customHeight="1">
      <c r="A176" s="38"/>
      <c r="B176" s="39"/>
      <c r="C176" s="218" t="s">
        <v>266</v>
      </c>
      <c r="D176" s="218" t="s">
        <v>145</v>
      </c>
      <c r="E176" s="219" t="s">
        <v>267</v>
      </c>
      <c r="F176" s="220" t="s">
        <v>268</v>
      </c>
      <c r="G176" s="221" t="s">
        <v>148</v>
      </c>
      <c r="H176" s="222">
        <v>2.7000000000000002</v>
      </c>
      <c r="I176" s="223"/>
      <c r="J176" s="224">
        <f>ROUND(I176*H176,2)</f>
        <v>0</v>
      </c>
      <c r="K176" s="220" t="s">
        <v>149</v>
      </c>
      <c r="L176" s="44"/>
      <c r="M176" s="225" t="s">
        <v>19</v>
      </c>
      <c r="N176" s="226" t="s">
        <v>42</v>
      </c>
      <c r="O176" s="84"/>
      <c r="P176" s="227">
        <f>O176*H176</f>
        <v>0</v>
      </c>
      <c r="Q176" s="227">
        <v>0.0083800000000000003</v>
      </c>
      <c r="R176" s="227">
        <f>Q176*H176</f>
        <v>0.022626000000000004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150</v>
      </c>
      <c r="AT176" s="229" t="s">
        <v>145</v>
      </c>
      <c r="AU176" s="229" t="s">
        <v>81</v>
      </c>
      <c r="AY176" s="17" t="s">
        <v>143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79</v>
      </c>
      <c r="BK176" s="230">
        <f>ROUND(I176*H176,2)</f>
        <v>0</v>
      </c>
      <c r="BL176" s="17" t="s">
        <v>150</v>
      </c>
      <c r="BM176" s="229" t="s">
        <v>269</v>
      </c>
    </row>
    <row r="177" s="2" customFormat="1">
      <c r="A177" s="38"/>
      <c r="B177" s="39"/>
      <c r="C177" s="40"/>
      <c r="D177" s="231" t="s">
        <v>152</v>
      </c>
      <c r="E177" s="40"/>
      <c r="F177" s="232" t="s">
        <v>270</v>
      </c>
      <c r="G177" s="40"/>
      <c r="H177" s="40"/>
      <c r="I177" s="136"/>
      <c r="J177" s="40"/>
      <c r="K177" s="40"/>
      <c r="L177" s="44"/>
      <c r="M177" s="233"/>
      <c r="N177" s="234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81</v>
      </c>
    </row>
    <row r="178" s="2" customFormat="1" ht="16.5" customHeight="1">
      <c r="A178" s="38"/>
      <c r="B178" s="39"/>
      <c r="C178" s="246" t="s">
        <v>7</v>
      </c>
      <c r="D178" s="246" t="s">
        <v>199</v>
      </c>
      <c r="E178" s="247" t="s">
        <v>271</v>
      </c>
      <c r="F178" s="248" t="s">
        <v>272</v>
      </c>
      <c r="G178" s="249" t="s">
        <v>148</v>
      </c>
      <c r="H178" s="250">
        <v>2.754</v>
      </c>
      <c r="I178" s="251"/>
      <c r="J178" s="252">
        <f>ROUND(I178*H178,2)</f>
        <v>0</v>
      </c>
      <c r="K178" s="248" t="s">
        <v>149</v>
      </c>
      <c r="L178" s="253"/>
      <c r="M178" s="254" t="s">
        <v>19</v>
      </c>
      <c r="N178" s="255" t="s">
        <v>42</v>
      </c>
      <c r="O178" s="84"/>
      <c r="P178" s="227">
        <f>O178*H178</f>
        <v>0</v>
      </c>
      <c r="Q178" s="227">
        <v>0.0016999999999999999</v>
      </c>
      <c r="R178" s="227">
        <f>Q178*H178</f>
        <v>0.0046817999999999999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187</v>
      </c>
      <c r="AT178" s="229" t="s">
        <v>199</v>
      </c>
      <c r="AU178" s="229" t="s">
        <v>81</v>
      </c>
      <c r="AY178" s="17" t="s">
        <v>143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79</v>
      </c>
      <c r="BK178" s="230">
        <f>ROUND(I178*H178,2)</f>
        <v>0</v>
      </c>
      <c r="BL178" s="17" t="s">
        <v>150</v>
      </c>
      <c r="BM178" s="229" t="s">
        <v>273</v>
      </c>
    </row>
    <row r="179" s="2" customFormat="1">
      <c r="A179" s="38"/>
      <c r="B179" s="39"/>
      <c r="C179" s="40"/>
      <c r="D179" s="231" t="s">
        <v>152</v>
      </c>
      <c r="E179" s="40"/>
      <c r="F179" s="232" t="s">
        <v>274</v>
      </c>
      <c r="G179" s="40"/>
      <c r="H179" s="40"/>
      <c r="I179" s="136"/>
      <c r="J179" s="40"/>
      <c r="K179" s="40"/>
      <c r="L179" s="44"/>
      <c r="M179" s="233"/>
      <c r="N179" s="23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81</v>
      </c>
    </row>
    <row r="180" s="13" customFormat="1">
      <c r="A180" s="13"/>
      <c r="B180" s="235"/>
      <c r="C180" s="236"/>
      <c r="D180" s="231" t="s">
        <v>154</v>
      </c>
      <c r="E180" s="237" t="s">
        <v>19</v>
      </c>
      <c r="F180" s="238" t="s">
        <v>275</v>
      </c>
      <c r="G180" s="236"/>
      <c r="H180" s="239">
        <v>2.754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154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143</v>
      </c>
    </row>
    <row r="181" s="2" customFormat="1" ht="16.5" customHeight="1">
      <c r="A181" s="38"/>
      <c r="B181" s="39"/>
      <c r="C181" s="218" t="s">
        <v>276</v>
      </c>
      <c r="D181" s="218" t="s">
        <v>145</v>
      </c>
      <c r="E181" s="219" t="s">
        <v>277</v>
      </c>
      <c r="F181" s="220" t="s">
        <v>278</v>
      </c>
      <c r="G181" s="221" t="s">
        <v>148</v>
      </c>
      <c r="H181" s="222">
        <v>1.3500000000000001</v>
      </c>
      <c r="I181" s="223"/>
      <c r="J181" s="224">
        <f>ROUND(I181*H181,2)</f>
        <v>0</v>
      </c>
      <c r="K181" s="220" t="s">
        <v>149</v>
      </c>
      <c r="L181" s="44"/>
      <c r="M181" s="225" t="s">
        <v>19</v>
      </c>
      <c r="N181" s="226" t="s">
        <v>42</v>
      </c>
      <c r="O181" s="84"/>
      <c r="P181" s="227">
        <f>O181*H181</f>
        <v>0</v>
      </c>
      <c r="Q181" s="227">
        <v>0.0026800000000000001</v>
      </c>
      <c r="R181" s="227">
        <f>Q181*H181</f>
        <v>0.0036180000000000006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150</v>
      </c>
      <c r="AT181" s="229" t="s">
        <v>145</v>
      </c>
      <c r="AU181" s="229" t="s">
        <v>81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79</v>
      </c>
      <c r="BK181" s="230">
        <f>ROUND(I181*H181,2)</f>
        <v>0</v>
      </c>
      <c r="BL181" s="17" t="s">
        <v>150</v>
      </c>
      <c r="BM181" s="229" t="s">
        <v>279</v>
      </c>
    </row>
    <row r="182" s="2" customFormat="1">
      <c r="A182" s="38"/>
      <c r="B182" s="39"/>
      <c r="C182" s="40"/>
      <c r="D182" s="231" t="s">
        <v>152</v>
      </c>
      <c r="E182" s="40"/>
      <c r="F182" s="232" t="s">
        <v>280</v>
      </c>
      <c r="G182" s="40"/>
      <c r="H182" s="40"/>
      <c r="I182" s="136"/>
      <c r="J182" s="40"/>
      <c r="K182" s="40"/>
      <c r="L182" s="44"/>
      <c r="M182" s="233"/>
      <c r="N182" s="234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81</v>
      </c>
    </row>
    <row r="183" s="2" customFormat="1" ht="16.5" customHeight="1">
      <c r="A183" s="38"/>
      <c r="B183" s="39"/>
      <c r="C183" s="218" t="s">
        <v>281</v>
      </c>
      <c r="D183" s="218" t="s">
        <v>145</v>
      </c>
      <c r="E183" s="219" t="s">
        <v>282</v>
      </c>
      <c r="F183" s="220" t="s">
        <v>283</v>
      </c>
      <c r="G183" s="221" t="s">
        <v>148</v>
      </c>
      <c r="H183" s="222">
        <v>539.54399999999998</v>
      </c>
      <c r="I183" s="223"/>
      <c r="J183" s="224">
        <f>ROUND(I183*H183,2)</f>
        <v>0</v>
      </c>
      <c r="K183" s="220" t="s">
        <v>149</v>
      </c>
      <c r="L183" s="44"/>
      <c r="M183" s="225" t="s">
        <v>19</v>
      </c>
      <c r="N183" s="226" t="s">
        <v>42</v>
      </c>
      <c r="O183" s="84"/>
      <c r="P183" s="227">
        <f>O183*H183</f>
        <v>0</v>
      </c>
      <c r="Q183" s="227">
        <v>0.0073499999999999998</v>
      </c>
      <c r="R183" s="227">
        <f>Q183*H183</f>
        <v>3.9656483999999996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150</v>
      </c>
      <c r="AT183" s="229" t="s">
        <v>145</v>
      </c>
      <c r="AU183" s="229" t="s">
        <v>81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79</v>
      </c>
      <c r="BK183" s="230">
        <f>ROUND(I183*H183,2)</f>
        <v>0</v>
      </c>
      <c r="BL183" s="17" t="s">
        <v>150</v>
      </c>
      <c r="BM183" s="229" t="s">
        <v>284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283</v>
      </c>
      <c r="G184" s="40"/>
      <c r="H184" s="40"/>
      <c r="I184" s="136"/>
      <c r="J184" s="40"/>
      <c r="K184" s="40"/>
      <c r="L184" s="44"/>
      <c r="M184" s="233"/>
      <c r="N184" s="23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81</v>
      </c>
    </row>
    <row r="185" s="2" customFormat="1" ht="16.5" customHeight="1">
      <c r="A185" s="38"/>
      <c r="B185" s="39"/>
      <c r="C185" s="218" t="s">
        <v>285</v>
      </c>
      <c r="D185" s="218" t="s">
        <v>145</v>
      </c>
      <c r="E185" s="219" t="s">
        <v>286</v>
      </c>
      <c r="F185" s="220" t="s">
        <v>287</v>
      </c>
      <c r="G185" s="221" t="s">
        <v>148</v>
      </c>
      <c r="H185" s="222">
        <v>539.54399999999998</v>
      </c>
      <c r="I185" s="223"/>
      <c r="J185" s="224">
        <f>ROUND(I185*H185,2)</f>
        <v>0</v>
      </c>
      <c r="K185" s="220" t="s">
        <v>149</v>
      </c>
      <c r="L185" s="44"/>
      <c r="M185" s="225" t="s">
        <v>19</v>
      </c>
      <c r="N185" s="226" t="s">
        <v>42</v>
      </c>
      <c r="O185" s="84"/>
      <c r="P185" s="227">
        <f>O185*H185</f>
        <v>0</v>
      </c>
      <c r="Q185" s="227">
        <v>0.020480000000000002</v>
      </c>
      <c r="R185" s="227">
        <f>Q185*H185</f>
        <v>11.049861120000001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81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79</v>
      </c>
      <c r="BK185" s="230">
        <f>ROUND(I185*H185,2)</f>
        <v>0</v>
      </c>
      <c r="BL185" s="17" t="s">
        <v>150</v>
      </c>
      <c r="BM185" s="229" t="s">
        <v>288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287</v>
      </c>
      <c r="G186" s="40"/>
      <c r="H186" s="40"/>
      <c r="I186" s="136"/>
      <c r="J186" s="40"/>
      <c r="K186" s="40"/>
      <c r="L186" s="44"/>
      <c r="M186" s="233"/>
      <c r="N186" s="23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81</v>
      </c>
    </row>
    <row r="187" s="2" customFormat="1" ht="16.5" customHeight="1">
      <c r="A187" s="38"/>
      <c r="B187" s="39"/>
      <c r="C187" s="218" t="s">
        <v>289</v>
      </c>
      <c r="D187" s="218" t="s">
        <v>145</v>
      </c>
      <c r="E187" s="219" t="s">
        <v>290</v>
      </c>
      <c r="F187" s="220" t="s">
        <v>291</v>
      </c>
      <c r="G187" s="221" t="s">
        <v>148</v>
      </c>
      <c r="H187" s="222">
        <v>520.27099999999996</v>
      </c>
      <c r="I187" s="223"/>
      <c r="J187" s="224">
        <f>ROUND(I187*H187,2)</f>
        <v>0</v>
      </c>
      <c r="K187" s="220" t="s">
        <v>149</v>
      </c>
      <c r="L187" s="44"/>
      <c r="M187" s="225" t="s">
        <v>19</v>
      </c>
      <c r="N187" s="226" t="s">
        <v>42</v>
      </c>
      <c r="O187" s="84"/>
      <c r="P187" s="227">
        <f>O187*H187</f>
        <v>0</v>
      </c>
      <c r="Q187" s="227">
        <v>0.0085000000000000006</v>
      </c>
      <c r="R187" s="227">
        <f>Q187*H187</f>
        <v>4.4223034999999999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150</v>
      </c>
      <c r="AT187" s="229" t="s">
        <v>145</v>
      </c>
      <c r="AU187" s="229" t="s">
        <v>81</v>
      </c>
      <c r="AY187" s="17" t="s">
        <v>143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79</v>
      </c>
      <c r="BK187" s="230">
        <f>ROUND(I187*H187,2)</f>
        <v>0</v>
      </c>
      <c r="BL187" s="17" t="s">
        <v>150</v>
      </c>
      <c r="BM187" s="229" t="s">
        <v>292</v>
      </c>
    </row>
    <row r="188" s="2" customFormat="1">
      <c r="A188" s="38"/>
      <c r="B188" s="39"/>
      <c r="C188" s="40"/>
      <c r="D188" s="231" t="s">
        <v>152</v>
      </c>
      <c r="E188" s="40"/>
      <c r="F188" s="232" t="s">
        <v>293</v>
      </c>
      <c r="G188" s="40"/>
      <c r="H188" s="40"/>
      <c r="I188" s="136"/>
      <c r="J188" s="40"/>
      <c r="K188" s="40"/>
      <c r="L188" s="44"/>
      <c r="M188" s="233"/>
      <c r="N188" s="23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81</v>
      </c>
    </row>
    <row r="189" s="13" customFormat="1">
      <c r="A189" s="13"/>
      <c r="B189" s="235"/>
      <c r="C189" s="236"/>
      <c r="D189" s="231" t="s">
        <v>154</v>
      </c>
      <c r="E189" s="237" t="s">
        <v>19</v>
      </c>
      <c r="F189" s="238" t="s">
        <v>294</v>
      </c>
      <c r="G189" s="236"/>
      <c r="H189" s="239">
        <v>146.52000000000001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154</v>
      </c>
      <c r="AU189" s="245" t="s">
        <v>81</v>
      </c>
      <c r="AV189" s="13" t="s">
        <v>81</v>
      </c>
      <c r="AW189" s="13" t="s">
        <v>33</v>
      </c>
      <c r="AX189" s="13" t="s">
        <v>71</v>
      </c>
      <c r="AY189" s="245" t="s">
        <v>143</v>
      </c>
    </row>
    <row r="190" s="13" customFormat="1">
      <c r="A190" s="13"/>
      <c r="B190" s="235"/>
      <c r="C190" s="236"/>
      <c r="D190" s="231" t="s">
        <v>154</v>
      </c>
      <c r="E190" s="237" t="s">
        <v>19</v>
      </c>
      <c r="F190" s="238" t="s">
        <v>295</v>
      </c>
      <c r="G190" s="236"/>
      <c r="H190" s="239">
        <v>150.56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154</v>
      </c>
      <c r="AU190" s="245" t="s">
        <v>81</v>
      </c>
      <c r="AV190" s="13" t="s">
        <v>81</v>
      </c>
      <c r="AW190" s="13" t="s">
        <v>33</v>
      </c>
      <c r="AX190" s="13" t="s">
        <v>71</v>
      </c>
      <c r="AY190" s="245" t="s">
        <v>143</v>
      </c>
    </row>
    <row r="191" s="13" customFormat="1">
      <c r="A191" s="13"/>
      <c r="B191" s="235"/>
      <c r="C191" s="236"/>
      <c r="D191" s="231" t="s">
        <v>154</v>
      </c>
      <c r="E191" s="237" t="s">
        <v>19</v>
      </c>
      <c r="F191" s="238" t="s">
        <v>296</v>
      </c>
      <c r="G191" s="236"/>
      <c r="H191" s="239">
        <v>142.69999999999999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154</v>
      </c>
      <c r="AU191" s="245" t="s">
        <v>81</v>
      </c>
      <c r="AV191" s="13" t="s">
        <v>81</v>
      </c>
      <c r="AW191" s="13" t="s">
        <v>33</v>
      </c>
      <c r="AX191" s="13" t="s">
        <v>71</v>
      </c>
      <c r="AY191" s="245" t="s">
        <v>143</v>
      </c>
    </row>
    <row r="192" s="13" customFormat="1">
      <c r="A192" s="13"/>
      <c r="B192" s="235"/>
      <c r="C192" s="236"/>
      <c r="D192" s="231" t="s">
        <v>154</v>
      </c>
      <c r="E192" s="237" t="s">
        <v>19</v>
      </c>
      <c r="F192" s="238" t="s">
        <v>297</v>
      </c>
      <c r="G192" s="236"/>
      <c r="H192" s="239">
        <v>152.22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154</v>
      </c>
      <c r="AU192" s="245" t="s">
        <v>81</v>
      </c>
      <c r="AV192" s="13" t="s">
        <v>81</v>
      </c>
      <c r="AW192" s="13" t="s">
        <v>33</v>
      </c>
      <c r="AX192" s="13" t="s">
        <v>71</v>
      </c>
      <c r="AY192" s="245" t="s">
        <v>143</v>
      </c>
    </row>
    <row r="193" s="13" customFormat="1">
      <c r="A193" s="13"/>
      <c r="B193" s="235"/>
      <c r="C193" s="236"/>
      <c r="D193" s="231" t="s">
        <v>154</v>
      </c>
      <c r="E193" s="237" t="s">
        <v>19</v>
      </c>
      <c r="F193" s="238" t="s">
        <v>298</v>
      </c>
      <c r="G193" s="236"/>
      <c r="H193" s="239">
        <v>-29.908999999999999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154</v>
      </c>
      <c r="AU193" s="245" t="s">
        <v>81</v>
      </c>
      <c r="AV193" s="13" t="s">
        <v>81</v>
      </c>
      <c r="AW193" s="13" t="s">
        <v>33</v>
      </c>
      <c r="AX193" s="13" t="s">
        <v>71</v>
      </c>
      <c r="AY193" s="245" t="s">
        <v>143</v>
      </c>
    </row>
    <row r="194" s="13" customFormat="1">
      <c r="A194" s="13"/>
      <c r="B194" s="235"/>
      <c r="C194" s="236"/>
      <c r="D194" s="231" t="s">
        <v>154</v>
      </c>
      <c r="E194" s="237" t="s">
        <v>19</v>
      </c>
      <c r="F194" s="238" t="s">
        <v>299</v>
      </c>
      <c r="G194" s="236"/>
      <c r="H194" s="239">
        <v>-41.82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154</v>
      </c>
      <c r="AU194" s="245" t="s">
        <v>81</v>
      </c>
      <c r="AV194" s="13" t="s">
        <v>81</v>
      </c>
      <c r="AW194" s="13" t="s">
        <v>33</v>
      </c>
      <c r="AX194" s="13" t="s">
        <v>71</v>
      </c>
      <c r="AY194" s="245" t="s">
        <v>143</v>
      </c>
    </row>
    <row r="195" s="14" customFormat="1">
      <c r="A195" s="14"/>
      <c r="B195" s="256"/>
      <c r="C195" s="257"/>
      <c r="D195" s="231" t="s">
        <v>154</v>
      </c>
      <c r="E195" s="258" t="s">
        <v>19</v>
      </c>
      <c r="F195" s="259" t="s">
        <v>227</v>
      </c>
      <c r="G195" s="257"/>
      <c r="H195" s="260">
        <v>520.27099999999996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154</v>
      </c>
      <c r="AU195" s="266" t="s">
        <v>81</v>
      </c>
      <c r="AV195" s="14" t="s">
        <v>150</v>
      </c>
      <c r="AW195" s="14" t="s">
        <v>33</v>
      </c>
      <c r="AX195" s="14" t="s">
        <v>79</v>
      </c>
      <c r="AY195" s="266" t="s">
        <v>143</v>
      </c>
    </row>
    <row r="196" s="2" customFormat="1" ht="16.5" customHeight="1">
      <c r="A196" s="38"/>
      <c r="B196" s="39"/>
      <c r="C196" s="246" t="s">
        <v>300</v>
      </c>
      <c r="D196" s="246" t="s">
        <v>199</v>
      </c>
      <c r="E196" s="247" t="s">
        <v>301</v>
      </c>
      <c r="F196" s="248" t="s">
        <v>302</v>
      </c>
      <c r="G196" s="249" t="s">
        <v>148</v>
      </c>
      <c r="H196" s="250">
        <v>395.47399999999999</v>
      </c>
      <c r="I196" s="251"/>
      <c r="J196" s="252">
        <f>ROUND(I196*H196,2)</f>
        <v>0</v>
      </c>
      <c r="K196" s="248" t="s">
        <v>149</v>
      </c>
      <c r="L196" s="253"/>
      <c r="M196" s="254" t="s">
        <v>19</v>
      </c>
      <c r="N196" s="255" t="s">
        <v>42</v>
      </c>
      <c r="O196" s="84"/>
      <c r="P196" s="227">
        <f>O196*H196</f>
        <v>0</v>
      </c>
      <c r="Q196" s="227">
        <v>0.0020999999999999999</v>
      </c>
      <c r="R196" s="227">
        <f>Q196*H196</f>
        <v>0.83049539999999988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187</v>
      </c>
      <c r="AT196" s="229" t="s">
        <v>199</v>
      </c>
      <c r="AU196" s="229" t="s">
        <v>81</v>
      </c>
      <c r="AY196" s="17" t="s">
        <v>143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79</v>
      </c>
      <c r="BK196" s="230">
        <f>ROUND(I196*H196,2)</f>
        <v>0</v>
      </c>
      <c r="BL196" s="17" t="s">
        <v>150</v>
      </c>
      <c r="BM196" s="229" t="s">
        <v>303</v>
      </c>
    </row>
    <row r="197" s="2" customFormat="1">
      <c r="A197" s="38"/>
      <c r="B197" s="39"/>
      <c r="C197" s="40"/>
      <c r="D197" s="231" t="s">
        <v>152</v>
      </c>
      <c r="E197" s="40"/>
      <c r="F197" s="232" t="s">
        <v>304</v>
      </c>
      <c r="G197" s="40"/>
      <c r="H197" s="40"/>
      <c r="I197" s="136"/>
      <c r="J197" s="40"/>
      <c r="K197" s="40"/>
      <c r="L197" s="44"/>
      <c r="M197" s="233"/>
      <c r="N197" s="23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152</v>
      </c>
      <c r="AU197" s="17" t="s">
        <v>81</v>
      </c>
    </row>
    <row r="198" s="13" customFormat="1">
      <c r="A198" s="13"/>
      <c r="B198" s="235"/>
      <c r="C198" s="236"/>
      <c r="D198" s="231" t="s">
        <v>154</v>
      </c>
      <c r="E198" s="237" t="s">
        <v>19</v>
      </c>
      <c r="F198" s="238" t="s">
        <v>305</v>
      </c>
      <c r="G198" s="236"/>
      <c r="H198" s="239">
        <v>387.72000000000003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154</v>
      </c>
      <c r="AU198" s="245" t="s">
        <v>81</v>
      </c>
      <c r="AV198" s="13" t="s">
        <v>81</v>
      </c>
      <c r="AW198" s="13" t="s">
        <v>33</v>
      </c>
      <c r="AX198" s="13" t="s">
        <v>71</v>
      </c>
      <c r="AY198" s="245" t="s">
        <v>143</v>
      </c>
    </row>
    <row r="199" s="13" customFormat="1">
      <c r="A199" s="13"/>
      <c r="B199" s="235"/>
      <c r="C199" s="236"/>
      <c r="D199" s="231" t="s">
        <v>154</v>
      </c>
      <c r="E199" s="237" t="s">
        <v>19</v>
      </c>
      <c r="F199" s="238" t="s">
        <v>306</v>
      </c>
      <c r="G199" s="236"/>
      <c r="H199" s="239">
        <v>395.47399999999999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154</v>
      </c>
      <c r="AU199" s="245" t="s">
        <v>81</v>
      </c>
      <c r="AV199" s="13" t="s">
        <v>81</v>
      </c>
      <c r="AW199" s="13" t="s">
        <v>33</v>
      </c>
      <c r="AX199" s="13" t="s">
        <v>79</v>
      </c>
      <c r="AY199" s="245" t="s">
        <v>143</v>
      </c>
    </row>
    <row r="200" s="2" customFormat="1" ht="16.5" customHeight="1">
      <c r="A200" s="38"/>
      <c r="B200" s="39"/>
      <c r="C200" s="246" t="s">
        <v>307</v>
      </c>
      <c r="D200" s="246" t="s">
        <v>199</v>
      </c>
      <c r="E200" s="247" t="s">
        <v>308</v>
      </c>
      <c r="F200" s="248" t="s">
        <v>309</v>
      </c>
      <c r="G200" s="249" t="s">
        <v>148</v>
      </c>
      <c r="H200" s="250">
        <v>127.52200000000001</v>
      </c>
      <c r="I200" s="251"/>
      <c r="J200" s="252">
        <f>ROUND(I200*H200,2)</f>
        <v>0</v>
      </c>
      <c r="K200" s="248" t="s">
        <v>149</v>
      </c>
      <c r="L200" s="253"/>
      <c r="M200" s="254" t="s">
        <v>19</v>
      </c>
      <c r="N200" s="255" t="s">
        <v>42</v>
      </c>
      <c r="O200" s="84"/>
      <c r="P200" s="227">
        <f>O200*H200</f>
        <v>0</v>
      </c>
      <c r="Q200" s="227">
        <v>0.0020999999999999999</v>
      </c>
      <c r="R200" s="227">
        <f>Q200*H200</f>
        <v>0.26779619999999998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187</v>
      </c>
      <c r="AT200" s="229" t="s">
        <v>199</v>
      </c>
      <c r="AU200" s="229" t="s">
        <v>81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79</v>
      </c>
      <c r="BK200" s="230">
        <f>ROUND(I200*H200,2)</f>
        <v>0</v>
      </c>
      <c r="BL200" s="17" t="s">
        <v>150</v>
      </c>
      <c r="BM200" s="229" t="s">
        <v>310</v>
      </c>
    </row>
    <row r="201" s="2" customFormat="1">
      <c r="A201" s="38"/>
      <c r="B201" s="39"/>
      <c r="C201" s="40"/>
      <c r="D201" s="231" t="s">
        <v>152</v>
      </c>
      <c r="E201" s="40"/>
      <c r="F201" s="232" t="s">
        <v>311</v>
      </c>
      <c r="G201" s="40"/>
      <c r="H201" s="40"/>
      <c r="I201" s="136"/>
      <c r="J201" s="40"/>
      <c r="K201" s="40"/>
      <c r="L201" s="44"/>
      <c r="M201" s="233"/>
      <c r="N201" s="234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81</v>
      </c>
    </row>
    <row r="202" s="13" customFormat="1">
      <c r="A202" s="13"/>
      <c r="B202" s="235"/>
      <c r="C202" s="236"/>
      <c r="D202" s="231" t="s">
        <v>154</v>
      </c>
      <c r="E202" s="237" t="s">
        <v>19</v>
      </c>
      <c r="F202" s="238" t="s">
        <v>312</v>
      </c>
      <c r="G202" s="236"/>
      <c r="H202" s="239">
        <v>125.02200000000001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154</v>
      </c>
      <c r="AU202" s="245" t="s">
        <v>81</v>
      </c>
      <c r="AV202" s="13" t="s">
        <v>81</v>
      </c>
      <c r="AW202" s="13" t="s">
        <v>33</v>
      </c>
      <c r="AX202" s="13" t="s">
        <v>71</v>
      </c>
      <c r="AY202" s="245" t="s">
        <v>143</v>
      </c>
    </row>
    <row r="203" s="13" customFormat="1">
      <c r="A203" s="13"/>
      <c r="B203" s="235"/>
      <c r="C203" s="236"/>
      <c r="D203" s="231" t="s">
        <v>154</v>
      </c>
      <c r="E203" s="237" t="s">
        <v>19</v>
      </c>
      <c r="F203" s="238" t="s">
        <v>313</v>
      </c>
      <c r="G203" s="236"/>
      <c r="H203" s="239">
        <v>127.52200000000001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154</v>
      </c>
      <c r="AU203" s="245" t="s">
        <v>81</v>
      </c>
      <c r="AV203" s="13" t="s">
        <v>81</v>
      </c>
      <c r="AW203" s="13" t="s">
        <v>33</v>
      </c>
      <c r="AX203" s="13" t="s">
        <v>79</v>
      </c>
      <c r="AY203" s="245" t="s">
        <v>143</v>
      </c>
    </row>
    <row r="204" s="2" customFormat="1" ht="16.5" customHeight="1">
      <c r="A204" s="38"/>
      <c r="B204" s="39"/>
      <c r="C204" s="246" t="s">
        <v>314</v>
      </c>
      <c r="D204" s="246" t="s">
        <v>199</v>
      </c>
      <c r="E204" s="247" t="s">
        <v>315</v>
      </c>
      <c r="F204" s="248" t="s">
        <v>316</v>
      </c>
      <c r="G204" s="249" t="s">
        <v>148</v>
      </c>
      <c r="H204" s="250">
        <v>9.3840000000000003</v>
      </c>
      <c r="I204" s="251"/>
      <c r="J204" s="252">
        <f>ROUND(I204*H204,2)</f>
        <v>0</v>
      </c>
      <c r="K204" s="248" t="s">
        <v>149</v>
      </c>
      <c r="L204" s="253"/>
      <c r="M204" s="254" t="s">
        <v>19</v>
      </c>
      <c r="N204" s="255" t="s">
        <v>42</v>
      </c>
      <c r="O204" s="84"/>
      <c r="P204" s="227">
        <f>O204*H204</f>
        <v>0</v>
      </c>
      <c r="Q204" s="227">
        <v>0.0023999999999999998</v>
      </c>
      <c r="R204" s="227">
        <f>Q204*H204</f>
        <v>0.022521599999999999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187</v>
      </c>
      <c r="AT204" s="229" t="s">
        <v>199</v>
      </c>
      <c r="AU204" s="229" t="s">
        <v>81</v>
      </c>
      <c r="AY204" s="17" t="s">
        <v>143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79</v>
      </c>
      <c r="BK204" s="230">
        <f>ROUND(I204*H204,2)</f>
        <v>0</v>
      </c>
      <c r="BL204" s="17" t="s">
        <v>150</v>
      </c>
      <c r="BM204" s="229" t="s">
        <v>317</v>
      </c>
    </row>
    <row r="205" s="2" customFormat="1">
      <c r="A205" s="38"/>
      <c r="B205" s="39"/>
      <c r="C205" s="40"/>
      <c r="D205" s="231" t="s">
        <v>152</v>
      </c>
      <c r="E205" s="40"/>
      <c r="F205" s="232" t="s">
        <v>318</v>
      </c>
      <c r="G205" s="40"/>
      <c r="H205" s="40"/>
      <c r="I205" s="136"/>
      <c r="J205" s="40"/>
      <c r="K205" s="40"/>
      <c r="L205" s="44"/>
      <c r="M205" s="233"/>
      <c r="N205" s="234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81</v>
      </c>
    </row>
    <row r="206" s="13" customFormat="1">
      <c r="A206" s="13"/>
      <c r="B206" s="235"/>
      <c r="C206" s="236"/>
      <c r="D206" s="231" t="s">
        <v>154</v>
      </c>
      <c r="E206" s="237" t="s">
        <v>19</v>
      </c>
      <c r="F206" s="238" t="s">
        <v>319</v>
      </c>
      <c r="G206" s="236"/>
      <c r="H206" s="239">
        <v>9.1999999999999993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154</v>
      </c>
      <c r="AU206" s="245" t="s">
        <v>81</v>
      </c>
      <c r="AV206" s="13" t="s">
        <v>81</v>
      </c>
      <c r="AW206" s="13" t="s">
        <v>33</v>
      </c>
      <c r="AX206" s="13" t="s">
        <v>71</v>
      </c>
      <c r="AY206" s="245" t="s">
        <v>143</v>
      </c>
    </row>
    <row r="207" s="13" customFormat="1">
      <c r="A207" s="13"/>
      <c r="B207" s="235"/>
      <c r="C207" s="236"/>
      <c r="D207" s="231" t="s">
        <v>154</v>
      </c>
      <c r="E207" s="237" t="s">
        <v>19</v>
      </c>
      <c r="F207" s="238" t="s">
        <v>320</v>
      </c>
      <c r="G207" s="236"/>
      <c r="H207" s="239">
        <v>9.3840000000000003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154</v>
      </c>
      <c r="AU207" s="245" t="s">
        <v>81</v>
      </c>
      <c r="AV207" s="13" t="s">
        <v>81</v>
      </c>
      <c r="AW207" s="13" t="s">
        <v>33</v>
      </c>
      <c r="AX207" s="13" t="s">
        <v>79</v>
      </c>
      <c r="AY207" s="245" t="s">
        <v>143</v>
      </c>
    </row>
    <row r="208" s="2" customFormat="1" ht="16.5" customHeight="1">
      <c r="A208" s="38"/>
      <c r="B208" s="39"/>
      <c r="C208" s="246" t="s">
        <v>321</v>
      </c>
      <c r="D208" s="246" t="s">
        <v>199</v>
      </c>
      <c r="E208" s="247" t="s">
        <v>322</v>
      </c>
      <c r="F208" s="248" t="s">
        <v>323</v>
      </c>
      <c r="G208" s="249" t="s">
        <v>148</v>
      </c>
      <c r="H208" s="250">
        <v>2.79</v>
      </c>
      <c r="I208" s="251"/>
      <c r="J208" s="252">
        <f>ROUND(I208*H208,2)</f>
        <v>0</v>
      </c>
      <c r="K208" s="248" t="s">
        <v>149</v>
      </c>
      <c r="L208" s="253"/>
      <c r="M208" s="254" t="s">
        <v>19</v>
      </c>
      <c r="N208" s="255" t="s">
        <v>42</v>
      </c>
      <c r="O208" s="84"/>
      <c r="P208" s="227">
        <f>O208*H208</f>
        <v>0</v>
      </c>
      <c r="Q208" s="227">
        <v>0.0041000000000000003</v>
      </c>
      <c r="R208" s="227">
        <f>Q208*H208</f>
        <v>0.011439000000000001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187</v>
      </c>
      <c r="AT208" s="229" t="s">
        <v>199</v>
      </c>
      <c r="AU208" s="229" t="s">
        <v>81</v>
      </c>
      <c r="AY208" s="17" t="s">
        <v>143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79</v>
      </c>
      <c r="BK208" s="230">
        <f>ROUND(I208*H208,2)</f>
        <v>0</v>
      </c>
      <c r="BL208" s="17" t="s">
        <v>150</v>
      </c>
      <c r="BM208" s="229" t="s">
        <v>324</v>
      </c>
    </row>
    <row r="209" s="2" customFormat="1">
      <c r="A209" s="38"/>
      <c r="B209" s="39"/>
      <c r="C209" s="40"/>
      <c r="D209" s="231" t="s">
        <v>152</v>
      </c>
      <c r="E209" s="40"/>
      <c r="F209" s="232" t="s">
        <v>325</v>
      </c>
      <c r="G209" s="40"/>
      <c r="H209" s="40"/>
      <c r="I209" s="136"/>
      <c r="J209" s="40"/>
      <c r="K209" s="40"/>
      <c r="L209" s="44"/>
      <c r="M209" s="233"/>
      <c r="N209" s="234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81</v>
      </c>
    </row>
    <row r="210" s="13" customFormat="1">
      <c r="A210" s="13"/>
      <c r="B210" s="235"/>
      <c r="C210" s="236"/>
      <c r="D210" s="231" t="s">
        <v>154</v>
      </c>
      <c r="E210" s="237" t="s">
        <v>19</v>
      </c>
      <c r="F210" s="238" t="s">
        <v>326</v>
      </c>
      <c r="G210" s="236"/>
      <c r="H210" s="239">
        <v>2.79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154</v>
      </c>
      <c r="AU210" s="245" t="s">
        <v>81</v>
      </c>
      <c r="AV210" s="13" t="s">
        <v>81</v>
      </c>
      <c r="AW210" s="13" t="s">
        <v>33</v>
      </c>
      <c r="AX210" s="13" t="s">
        <v>79</v>
      </c>
      <c r="AY210" s="245" t="s">
        <v>143</v>
      </c>
    </row>
    <row r="211" s="2" customFormat="1" ht="16.5" customHeight="1">
      <c r="A211" s="38"/>
      <c r="B211" s="39"/>
      <c r="C211" s="218" t="s">
        <v>327</v>
      </c>
      <c r="D211" s="218" t="s">
        <v>145</v>
      </c>
      <c r="E211" s="219" t="s">
        <v>328</v>
      </c>
      <c r="F211" s="220" t="s">
        <v>329</v>
      </c>
      <c r="G211" s="221" t="s">
        <v>330</v>
      </c>
      <c r="H211" s="222">
        <v>65.540000000000006</v>
      </c>
      <c r="I211" s="223"/>
      <c r="J211" s="224">
        <f>ROUND(I211*H211,2)</f>
        <v>0</v>
      </c>
      <c r="K211" s="220" t="s">
        <v>149</v>
      </c>
      <c r="L211" s="44"/>
      <c r="M211" s="225" t="s">
        <v>19</v>
      </c>
      <c r="N211" s="226" t="s">
        <v>42</v>
      </c>
      <c r="O211" s="84"/>
      <c r="P211" s="227">
        <f>O211*H211</f>
        <v>0</v>
      </c>
      <c r="Q211" s="227">
        <v>0.0033899999999999998</v>
      </c>
      <c r="R211" s="227">
        <f>Q211*H211</f>
        <v>0.22218060000000001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150</v>
      </c>
      <c r="AT211" s="229" t="s">
        <v>145</v>
      </c>
      <c r="AU211" s="229" t="s">
        <v>81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79</v>
      </c>
      <c r="BK211" s="230">
        <f>ROUND(I211*H211,2)</f>
        <v>0</v>
      </c>
      <c r="BL211" s="17" t="s">
        <v>150</v>
      </c>
      <c r="BM211" s="229" t="s">
        <v>331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332</v>
      </c>
      <c r="G212" s="40"/>
      <c r="H212" s="40"/>
      <c r="I212" s="136"/>
      <c r="J212" s="40"/>
      <c r="K212" s="40"/>
      <c r="L212" s="44"/>
      <c r="M212" s="233"/>
      <c r="N212" s="23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81</v>
      </c>
    </row>
    <row r="213" s="13" customFormat="1">
      <c r="A213" s="13"/>
      <c r="B213" s="235"/>
      <c r="C213" s="236"/>
      <c r="D213" s="231" t="s">
        <v>154</v>
      </c>
      <c r="E213" s="237" t="s">
        <v>19</v>
      </c>
      <c r="F213" s="238" t="s">
        <v>333</v>
      </c>
      <c r="G213" s="236"/>
      <c r="H213" s="239">
        <v>6.8399999999999999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154</v>
      </c>
      <c r="AU213" s="245" t="s">
        <v>81</v>
      </c>
      <c r="AV213" s="13" t="s">
        <v>81</v>
      </c>
      <c r="AW213" s="13" t="s">
        <v>33</v>
      </c>
      <c r="AX213" s="13" t="s">
        <v>71</v>
      </c>
      <c r="AY213" s="245" t="s">
        <v>143</v>
      </c>
    </row>
    <row r="214" s="13" customFormat="1">
      <c r="A214" s="13"/>
      <c r="B214" s="235"/>
      <c r="C214" s="236"/>
      <c r="D214" s="231" t="s">
        <v>154</v>
      </c>
      <c r="E214" s="237" t="s">
        <v>19</v>
      </c>
      <c r="F214" s="238" t="s">
        <v>334</v>
      </c>
      <c r="G214" s="236"/>
      <c r="H214" s="239">
        <v>5.4000000000000004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154</v>
      </c>
      <c r="AU214" s="245" t="s">
        <v>81</v>
      </c>
      <c r="AV214" s="13" t="s">
        <v>81</v>
      </c>
      <c r="AW214" s="13" t="s">
        <v>33</v>
      </c>
      <c r="AX214" s="13" t="s">
        <v>71</v>
      </c>
      <c r="AY214" s="245" t="s">
        <v>143</v>
      </c>
    </row>
    <row r="215" s="13" customFormat="1">
      <c r="A215" s="13"/>
      <c r="B215" s="235"/>
      <c r="C215" s="236"/>
      <c r="D215" s="231" t="s">
        <v>154</v>
      </c>
      <c r="E215" s="237" t="s">
        <v>19</v>
      </c>
      <c r="F215" s="238" t="s">
        <v>335</v>
      </c>
      <c r="G215" s="236"/>
      <c r="H215" s="239">
        <v>53.299999999999997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154</v>
      </c>
      <c r="AU215" s="245" t="s">
        <v>81</v>
      </c>
      <c r="AV215" s="13" t="s">
        <v>81</v>
      </c>
      <c r="AW215" s="13" t="s">
        <v>33</v>
      </c>
      <c r="AX215" s="13" t="s">
        <v>71</v>
      </c>
      <c r="AY215" s="245" t="s">
        <v>143</v>
      </c>
    </row>
    <row r="216" s="14" customFormat="1">
      <c r="A216" s="14"/>
      <c r="B216" s="256"/>
      <c r="C216" s="257"/>
      <c r="D216" s="231" t="s">
        <v>154</v>
      </c>
      <c r="E216" s="258" t="s">
        <v>19</v>
      </c>
      <c r="F216" s="259" t="s">
        <v>227</v>
      </c>
      <c r="G216" s="257"/>
      <c r="H216" s="260">
        <v>65.539999999999992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154</v>
      </c>
      <c r="AU216" s="266" t="s">
        <v>81</v>
      </c>
      <c r="AV216" s="14" t="s">
        <v>150</v>
      </c>
      <c r="AW216" s="14" t="s">
        <v>33</v>
      </c>
      <c r="AX216" s="14" t="s">
        <v>79</v>
      </c>
      <c r="AY216" s="266" t="s">
        <v>143</v>
      </c>
    </row>
    <row r="217" s="2" customFormat="1" ht="16.5" customHeight="1">
      <c r="A217" s="38"/>
      <c r="B217" s="39"/>
      <c r="C217" s="246" t="s">
        <v>217</v>
      </c>
      <c r="D217" s="246" t="s">
        <v>199</v>
      </c>
      <c r="E217" s="247" t="s">
        <v>336</v>
      </c>
      <c r="F217" s="248" t="s">
        <v>337</v>
      </c>
      <c r="G217" s="249" t="s">
        <v>148</v>
      </c>
      <c r="H217" s="250">
        <v>5.2690000000000001</v>
      </c>
      <c r="I217" s="251"/>
      <c r="J217" s="252">
        <f>ROUND(I217*H217,2)</f>
        <v>0</v>
      </c>
      <c r="K217" s="248" t="s">
        <v>149</v>
      </c>
      <c r="L217" s="253"/>
      <c r="M217" s="254" t="s">
        <v>19</v>
      </c>
      <c r="N217" s="255" t="s">
        <v>42</v>
      </c>
      <c r="O217" s="84"/>
      <c r="P217" s="227">
        <f>O217*H217</f>
        <v>0</v>
      </c>
      <c r="Q217" s="227">
        <v>0.00089999999999999998</v>
      </c>
      <c r="R217" s="227">
        <f>Q217*H217</f>
        <v>0.0047421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187</v>
      </c>
      <c r="AT217" s="229" t="s">
        <v>199</v>
      </c>
      <c r="AU217" s="229" t="s">
        <v>81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79</v>
      </c>
      <c r="BK217" s="230">
        <f>ROUND(I217*H217,2)</f>
        <v>0</v>
      </c>
      <c r="BL217" s="17" t="s">
        <v>150</v>
      </c>
      <c r="BM217" s="229" t="s">
        <v>338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339</v>
      </c>
      <c r="G218" s="40"/>
      <c r="H218" s="40"/>
      <c r="I218" s="136"/>
      <c r="J218" s="40"/>
      <c r="K218" s="40"/>
      <c r="L218" s="44"/>
      <c r="M218" s="233"/>
      <c r="N218" s="23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81</v>
      </c>
    </row>
    <row r="219" s="13" customFormat="1">
      <c r="A219" s="13"/>
      <c r="B219" s="235"/>
      <c r="C219" s="236"/>
      <c r="D219" s="231" t="s">
        <v>154</v>
      </c>
      <c r="E219" s="237" t="s">
        <v>19</v>
      </c>
      <c r="F219" s="238" t="s">
        <v>340</v>
      </c>
      <c r="G219" s="236"/>
      <c r="H219" s="239">
        <v>5.1660000000000004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154</v>
      </c>
      <c r="AU219" s="245" t="s">
        <v>81</v>
      </c>
      <c r="AV219" s="13" t="s">
        <v>81</v>
      </c>
      <c r="AW219" s="13" t="s">
        <v>33</v>
      </c>
      <c r="AX219" s="13" t="s">
        <v>71</v>
      </c>
      <c r="AY219" s="245" t="s">
        <v>143</v>
      </c>
    </row>
    <row r="220" s="13" customFormat="1">
      <c r="A220" s="13"/>
      <c r="B220" s="235"/>
      <c r="C220" s="236"/>
      <c r="D220" s="231" t="s">
        <v>154</v>
      </c>
      <c r="E220" s="237" t="s">
        <v>19</v>
      </c>
      <c r="F220" s="238" t="s">
        <v>341</v>
      </c>
      <c r="G220" s="236"/>
      <c r="H220" s="239">
        <v>5.2690000000000001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154</v>
      </c>
      <c r="AU220" s="245" t="s">
        <v>81</v>
      </c>
      <c r="AV220" s="13" t="s">
        <v>81</v>
      </c>
      <c r="AW220" s="13" t="s">
        <v>33</v>
      </c>
      <c r="AX220" s="13" t="s">
        <v>79</v>
      </c>
      <c r="AY220" s="245" t="s">
        <v>143</v>
      </c>
    </row>
    <row r="221" s="2" customFormat="1" ht="16.5" customHeight="1">
      <c r="A221" s="38"/>
      <c r="B221" s="39"/>
      <c r="C221" s="246" t="s">
        <v>342</v>
      </c>
      <c r="D221" s="246" t="s">
        <v>199</v>
      </c>
      <c r="E221" s="247" t="s">
        <v>343</v>
      </c>
      <c r="F221" s="248" t="s">
        <v>344</v>
      </c>
      <c r="G221" s="249" t="s">
        <v>148</v>
      </c>
      <c r="H221" s="250">
        <v>7.4619999999999997</v>
      </c>
      <c r="I221" s="251"/>
      <c r="J221" s="252">
        <f>ROUND(I221*H221,2)</f>
        <v>0</v>
      </c>
      <c r="K221" s="248" t="s">
        <v>149</v>
      </c>
      <c r="L221" s="253"/>
      <c r="M221" s="254" t="s">
        <v>19</v>
      </c>
      <c r="N221" s="255" t="s">
        <v>42</v>
      </c>
      <c r="O221" s="84"/>
      <c r="P221" s="227">
        <f>O221*H221</f>
        <v>0</v>
      </c>
      <c r="Q221" s="227">
        <v>0.00089999999999999998</v>
      </c>
      <c r="R221" s="227">
        <f>Q221*H221</f>
        <v>0.0067157999999999992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187</v>
      </c>
      <c r="AT221" s="229" t="s">
        <v>199</v>
      </c>
      <c r="AU221" s="229" t="s">
        <v>81</v>
      </c>
      <c r="AY221" s="17" t="s">
        <v>143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79</v>
      </c>
      <c r="BK221" s="230">
        <f>ROUND(I221*H221,2)</f>
        <v>0</v>
      </c>
      <c r="BL221" s="17" t="s">
        <v>150</v>
      </c>
      <c r="BM221" s="229" t="s">
        <v>345</v>
      </c>
    </row>
    <row r="222" s="2" customFormat="1">
      <c r="A222" s="38"/>
      <c r="B222" s="39"/>
      <c r="C222" s="40"/>
      <c r="D222" s="231" t="s">
        <v>152</v>
      </c>
      <c r="E222" s="40"/>
      <c r="F222" s="232" t="s">
        <v>346</v>
      </c>
      <c r="G222" s="40"/>
      <c r="H222" s="40"/>
      <c r="I222" s="136"/>
      <c r="J222" s="40"/>
      <c r="K222" s="40"/>
      <c r="L222" s="44"/>
      <c r="M222" s="233"/>
      <c r="N222" s="23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152</v>
      </c>
      <c r="AU222" s="17" t="s">
        <v>81</v>
      </c>
    </row>
    <row r="223" s="13" customFormat="1">
      <c r="A223" s="13"/>
      <c r="B223" s="235"/>
      <c r="C223" s="236"/>
      <c r="D223" s="231" t="s">
        <v>154</v>
      </c>
      <c r="E223" s="237" t="s">
        <v>19</v>
      </c>
      <c r="F223" s="238" t="s">
        <v>347</v>
      </c>
      <c r="G223" s="236"/>
      <c r="H223" s="239">
        <v>7.4619999999999997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154</v>
      </c>
      <c r="AU223" s="245" t="s">
        <v>81</v>
      </c>
      <c r="AV223" s="13" t="s">
        <v>81</v>
      </c>
      <c r="AW223" s="13" t="s">
        <v>33</v>
      </c>
      <c r="AX223" s="13" t="s">
        <v>79</v>
      </c>
      <c r="AY223" s="245" t="s">
        <v>143</v>
      </c>
    </row>
    <row r="224" s="2" customFormat="1" ht="16.5" customHeight="1">
      <c r="A224" s="38"/>
      <c r="B224" s="39"/>
      <c r="C224" s="218" t="s">
        <v>348</v>
      </c>
      <c r="D224" s="218" t="s">
        <v>145</v>
      </c>
      <c r="E224" s="219" t="s">
        <v>349</v>
      </c>
      <c r="F224" s="220" t="s">
        <v>350</v>
      </c>
      <c r="G224" s="221" t="s">
        <v>330</v>
      </c>
      <c r="H224" s="222">
        <v>61.780000000000001</v>
      </c>
      <c r="I224" s="223"/>
      <c r="J224" s="224">
        <f>ROUND(I224*H224,2)</f>
        <v>0</v>
      </c>
      <c r="K224" s="220" t="s">
        <v>149</v>
      </c>
      <c r="L224" s="44"/>
      <c r="M224" s="225" t="s">
        <v>19</v>
      </c>
      <c r="N224" s="226" t="s">
        <v>42</v>
      </c>
      <c r="O224" s="84"/>
      <c r="P224" s="227">
        <f>O224*H224</f>
        <v>0</v>
      </c>
      <c r="Q224" s="227">
        <v>6.0000000000000002E-05</v>
      </c>
      <c r="R224" s="227">
        <f>Q224*H224</f>
        <v>0.0037068000000000001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150</v>
      </c>
      <c r="AT224" s="229" t="s">
        <v>145</v>
      </c>
      <c r="AU224" s="229" t="s">
        <v>81</v>
      </c>
      <c r="AY224" s="17" t="s">
        <v>143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79</v>
      </c>
      <c r="BK224" s="230">
        <f>ROUND(I224*H224,2)</f>
        <v>0</v>
      </c>
      <c r="BL224" s="17" t="s">
        <v>150</v>
      </c>
      <c r="BM224" s="229" t="s">
        <v>351</v>
      </c>
    </row>
    <row r="225" s="2" customFormat="1">
      <c r="A225" s="38"/>
      <c r="B225" s="39"/>
      <c r="C225" s="40"/>
      <c r="D225" s="231" t="s">
        <v>152</v>
      </c>
      <c r="E225" s="40"/>
      <c r="F225" s="232" t="s">
        <v>352</v>
      </c>
      <c r="G225" s="40"/>
      <c r="H225" s="40"/>
      <c r="I225" s="136"/>
      <c r="J225" s="40"/>
      <c r="K225" s="40"/>
      <c r="L225" s="44"/>
      <c r="M225" s="233"/>
      <c r="N225" s="234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81</v>
      </c>
    </row>
    <row r="226" s="2" customFormat="1" ht="16.5" customHeight="1">
      <c r="A226" s="38"/>
      <c r="B226" s="39"/>
      <c r="C226" s="246" t="s">
        <v>353</v>
      </c>
      <c r="D226" s="246" t="s">
        <v>199</v>
      </c>
      <c r="E226" s="247" t="s">
        <v>354</v>
      </c>
      <c r="F226" s="248" t="s">
        <v>355</v>
      </c>
      <c r="G226" s="249" t="s">
        <v>330</v>
      </c>
      <c r="H226" s="250">
        <v>64.869</v>
      </c>
      <c r="I226" s="251"/>
      <c r="J226" s="252">
        <f>ROUND(I226*H226,2)</f>
        <v>0</v>
      </c>
      <c r="K226" s="248" t="s">
        <v>149</v>
      </c>
      <c r="L226" s="253"/>
      <c r="M226" s="254" t="s">
        <v>19</v>
      </c>
      <c r="N226" s="255" t="s">
        <v>42</v>
      </c>
      <c r="O226" s="84"/>
      <c r="P226" s="227">
        <f>O226*H226</f>
        <v>0</v>
      </c>
      <c r="Q226" s="227">
        <v>0.00051999999999999995</v>
      </c>
      <c r="R226" s="227">
        <f>Q226*H226</f>
        <v>0.033731879999999999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187</v>
      </c>
      <c r="AT226" s="229" t="s">
        <v>199</v>
      </c>
      <c r="AU226" s="229" t="s">
        <v>81</v>
      </c>
      <c r="AY226" s="17" t="s">
        <v>143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79</v>
      </c>
      <c r="BK226" s="230">
        <f>ROUND(I226*H226,2)</f>
        <v>0</v>
      </c>
      <c r="BL226" s="17" t="s">
        <v>150</v>
      </c>
      <c r="BM226" s="229" t="s">
        <v>356</v>
      </c>
    </row>
    <row r="227" s="2" customFormat="1">
      <c r="A227" s="38"/>
      <c r="B227" s="39"/>
      <c r="C227" s="40"/>
      <c r="D227" s="231" t="s">
        <v>152</v>
      </c>
      <c r="E227" s="40"/>
      <c r="F227" s="232" t="s">
        <v>357</v>
      </c>
      <c r="G227" s="40"/>
      <c r="H227" s="40"/>
      <c r="I227" s="136"/>
      <c r="J227" s="40"/>
      <c r="K227" s="40"/>
      <c r="L227" s="44"/>
      <c r="M227" s="233"/>
      <c r="N227" s="23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81</v>
      </c>
    </row>
    <row r="228" s="13" customFormat="1">
      <c r="A228" s="13"/>
      <c r="B228" s="235"/>
      <c r="C228" s="236"/>
      <c r="D228" s="231" t="s">
        <v>154</v>
      </c>
      <c r="E228" s="237" t="s">
        <v>19</v>
      </c>
      <c r="F228" s="238" t="s">
        <v>358</v>
      </c>
      <c r="G228" s="236"/>
      <c r="H228" s="239">
        <v>64.869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154</v>
      </c>
      <c r="AU228" s="245" t="s">
        <v>81</v>
      </c>
      <c r="AV228" s="13" t="s">
        <v>81</v>
      </c>
      <c r="AW228" s="13" t="s">
        <v>33</v>
      </c>
      <c r="AX228" s="13" t="s">
        <v>79</v>
      </c>
      <c r="AY228" s="245" t="s">
        <v>143</v>
      </c>
    </row>
    <row r="229" s="2" customFormat="1" ht="16.5" customHeight="1">
      <c r="A229" s="38"/>
      <c r="B229" s="39"/>
      <c r="C229" s="218" t="s">
        <v>359</v>
      </c>
      <c r="D229" s="218" t="s">
        <v>145</v>
      </c>
      <c r="E229" s="219" t="s">
        <v>360</v>
      </c>
      <c r="F229" s="220" t="s">
        <v>361</v>
      </c>
      <c r="G229" s="221" t="s">
        <v>330</v>
      </c>
      <c r="H229" s="222">
        <v>535</v>
      </c>
      <c r="I229" s="223"/>
      <c r="J229" s="224">
        <f>ROUND(I229*H229,2)</f>
        <v>0</v>
      </c>
      <c r="K229" s="220" t="s">
        <v>149</v>
      </c>
      <c r="L229" s="44"/>
      <c r="M229" s="225" t="s">
        <v>19</v>
      </c>
      <c r="N229" s="226" t="s">
        <v>42</v>
      </c>
      <c r="O229" s="84"/>
      <c r="P229" s="227">
        <f>O229*H229</f>
        <v>0</v>
      </c>
      <c r="Q229" s="227">
        <v>0.00025000000000000001</v>
      </c>
      <c r="R229" s="227">
        <f>Q229*H229</f>
        <v>0.13375000000000001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150</v>
      </c>
      <c r="AT229" s="229" t="s">
        <v>145</v>
      </c>
      <c r="AU229" s="229" t="s">
        <v>81</v>
      </c>
      <c r="AY229" s="17" t="s">
        <v>143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79</v>
      </c>
      <c r="BK229" s="230">
        <f>ROUND(I229*H229,2)</f>
        <v>0</v>
      </c>
      <c r="BL229" s="17" t="s">
        <v>150</v>
      </c>
      <c r="BM229" s="229" t="s">
        <v>362</v>
      </c>
    </row>
    <row r="230" s="2" customFormat="1">
      <c r="A230" s="38"/>
      <c r="B230" s="39"/>
      <c r="C230" s="40"/>
      <c r="D230" s="231" t="s">
        <v>152</v>
      </c>
      <c r="E230" s="40"/>
      <c r="F230" s="232" t="s">
        <v>363</v>
      </c>
      <c r="G230" s="40"/>
      <c r="H230" s="40"/>
      <c r="I230" s="136"/>
      <c r="J230" s="40"/>
      <c r="K230" s="40"/>
      <c r="L230" s="44"/>
      <c r="M230" s="233"/>
      <c r="N230" s="234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81</v>
      </c>
    </row>
    <row r="231" s="13" customFormat="1">
      <c r="A231" s="13"/>
      <c r="B231" s="235"/>
      <c r="C231" s="236"/>
      <c r="D231" s="231" t="s">
        <v>154</v>
      </c>
      <c r="E231" s="237" t="s">
        <v>19</v>
      </c>
      <c r="F231" s="238" t="s">
        <v>364</v>
      </c>
      <c r="G231" s="236"/>
      <c r="H231" s="239">
        <v>535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154</v>
      </c>
      <c r="AU231" s="245" t="s">
        <v>81</v>
      </c>
      <c r="AV231" s="13" t="s">
        <v>81</v>
      </c>
      <c r="AW231" s="13" t="s">
        <v>33</v>
      </c>
      <c r="AX231" s="13" t="s">
        <v>79</v>
      </c>
      <c r="AY231" s="245" t="s">
        <v>143</v>
      </c>
    </row>
    <row r="232" s="2" customFormat="1" ht="16.5" customHeight="1">
      <c r="A232" s="38"/>
      <c r="B232" s="39"/>
      <c r="C232" s="246" t="s">
        <v>365</v>
      </c>
      <c r="D232" s="246" t="s">
        <v>199</v>
      </c>
      <c r="E232" s="247" t="s">
        <v>366</v>
      </c>
      <c r="F232" s="248" t="s">
        <v>367</v>
      </c>
      <c r="G232" s="249" t="s">
        <v>330</v>
      </c>
      <c r="H232" s="250">
        <v>187.40000000000001</v>
      </c>
      <c r="I232" s="251"/>
      <c r="J232" s="252">
        <f>ROUND(I232*H232,2)</f>
        <v>0</v>
      </c>
      <c r="K232" s="248" t="s">
        <v>149</v>
      </c>
      <c r="L232" s="253"/>
      <c r="M232" s="254" t="s">
        <v>19</v>
      </c>
      <c r="N232" s="255" t="s">
        <v>42</v>
      </c>
      <c r="O232" s="84"/>
      <c r="P232" s="227">
        <f>O232*H232</f>
        <v>0</v>
      </c>
      <c r="Q232" s="227">
        <v>4.0000000000000003E-05</v>
      </c>
      <c r="R232" s="227">
        <f>Q232*H232</f>
        <v>0.0074960000000000009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187</v>
      </c>
      <c r="AT232" s="229" t="s">
        <v>199</v>
      </c>
      <c r="AU232" s="229" t="s">
        <v>81</v>
      </c>
      <c r="AY232" s="17" t="s">
        <v>143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79</v>
      </c>
      <c r="BK232" s="230">
        <f>ROUND(I232*H232,2)</f>
        <v>0</v>
      </c>
      <c r="BL232" s="17" t="s">
        <v>150</v>
      </c>
      <c r="BM232" s="229" t="s">
        <v>368</v>
      </c>
    </row>
    <row r="233" s="2" customFormat="1">
      <c r="A233" s="38"/>
      <c r="B233" s="39"/>
      <c r="C233" s="40"/>
      <c r="D233" s="231" t="s">
        <v>152</v>
      </c>
      <c r="E233" s="40"/>
      <c r="F233" s="232" t="s">
        <v>369</v>
      </c>
      <c r="G233" s="40"/>
      <c r="H233" s="40"/>
      <c r="I233" s="136"/>
      <c r="J233" s="40"/>
      <c r="K233" s="40"/>
      <c r="L233" s="44"/>
      <c r="M233" s="233"/>
      <c r="N233" s="234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81</v>
      </c>
    </row>
    <row r="234" s="13" customFormat="1">
      <c r="A234" s="13"/>
      <c r="B234" s="235"/>
      <c r="C234" s="236"/>
      <c r="D234" s="231" t="s">
        <v>154</v>
      </c>
      <c r="E234" s="237" t="s">
        <v>19</v>
      </c>
      <c r="F234" s="238" t="s">
        <v>370</v>
      </c>
      <c r="G234" s="236"/>
      <c r="H234" s="239">
        <v>115.2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154</v>
      </c>
      <c r="AU234" s="245" t="s">
        <v>81</v>
      </c>
      <c r="AV234" s="13" t="s">
        <v>81</v>
      </c>
      <c r="AW234" s="13" t="s">
        <v>33</v>
      </c>
      <c r="AX234" s="13" t="s">
        <v>71</v>
      </c>
      <c r="AY234" s="245" t="s">
        <v>143</v>
      </c>
    </row>
    <row r="235" s="13" customFormat="1">
      <c r="A235" s="13"/>
      <c r="B235" s="235"/>
      <c r="C235" s="236"/>
      <c r="D235" s="231" t="s">
        <v>154</v>
      </c>
      <c r="E235" s="237" t="s">
        <v>19</v>
      </c>
      <c r="F235" s="238" t="s">
        <v>371</v>
      </c>
      <c r="G235" s="236"/>
      <c r="H235" s="239">
        <v>4.5999999999999996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154</v>
      </c>
      <c r="AU235" s="245" t="s">
        <v>81</v>
      </c>
      <c r="AV235" s="13" t="s">
        <v>81</v>
      </c>
      <c r="AW235" s="13" t="s">
        <v>33</v>
      </c>
      <c r="AX235" s="13" t="s">
        <v>71</v>
      </c>
      <c r="AY235" s="245" t="s">
        <v>143</v>
      </c>
    </row>
    <row r="236" s="13" customFormat="1">
      <c r="A236" s="13"/>
      <c r="B236" s="235"/>
      <c r="C236" s="236"/>
      <c r="D236" s="231" t="s">
        <v>154</v>
      </c>
      <c r="E236" s="237" t="s">
        <v>19</v>
      </c>
      <c r="F236" s="238" t="s">
        <v>372</v>
      </c>
      <c r="G236" s="236"/>
      <c r="H236" s="239">
        <v>10.4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154</v>
      </c>
      <c r="AU236" s="245" t="s">
        <v>81</v>
      </c>
      <c r="AV236" s="13" t="s">
        <v>81</v>
      </c>
      <c r="AW236" s="13" t="s">
        <v>33</v>
      </c>
      <c r="AX236" s="13" t="s">
        <v>71</v>
      </c>
      <c r="AY236" s="245" t="s">
        <v>143</v>
      </c>
    </row>
    <row r="237" s="13" customFormat="1">
      <c r="A237" s="13"/>
      <c r="B237" s="235"/>
      <c r="C237" s="236"/>
      <c r="D237" s="231" t="s">
        <v>154</v>
      </c>
      <c r="E237" s="237" t="s">
        <v>19</v>
      </c>
      <c r="F237" s="238" t="s">
        <v>373</v>
      </c>
      <c r="G237" s="236"/>
      <c r="H237" s="239">
        <v>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154</v>
      </c>
      <c r="AU237" s="245" t="s">
        <v>81</v>
      </c>
      <c r="AV237" s="13" t="s">
        <v>81</v>
      </c>
      <c r="AW237" s="13" t="s">
        <v>33</v>
      </c>
      <c r="AX237" s="13" t="s">
        <v>71</v>
      </c>
      <c r="AY237" s="245" t="s">
        <v>143</v>
      </c>
    </row>
    <row r="238" s="13" customFormat="1">
      <c r="A238" s="13"/>
      <c r="B238" s="235"/>
      <c r="C238" s="236"/>
      <c r="D238" s="231" t="s">
        <v>154</v>
      </c>
      <c r="E238" s="237" t="s">
        <v>19</v>
      </c>
      <c r="F238" s="238" t="s">
        <v>374</v>
      </c>
      <c r="G238" s="236"/>
      <c r="H238" s="239">
        <v>32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154</v>
      </c>
      <c r="AU238" s="245" t="s">
        <v>81</v>
      </c>
      <c r="AV238" s="13" t="s">
        <v>81</v>
      </c>
      <c r="AW238" s="13" t="s">
        <v>33</v>
      </c>
      <c r="AX238" s="13" t="s">
        <v>71</v>
      </c>
      <c r="AY238" s="245" t="s">
        <v>143</v>
      </c>
    </row>
    <row r="239" s="13" customFormat="1">
      <c r="A239" s="13"/>
      <c r="B239" s="235"/>
      <c r="C239" s="236"/>
      <c r="D239" s="231" t="s">
        <v>154</v>
      </c>
      <c r="E239" s="237" t="s">
        <v>19</v>
      </c>
      <c r="F239" s="238" t="s">
        <v>375</v>
      </c>
      <c r="G239" s="236"/>
      <c r="H239" s="239">
        <v>14.4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154</v>
      </c>
      <c r="AU239" s="245" t="s">
        <v>81</v>
      </c>
      <c r="AV239" s="13" t="s">
        <v>81</v>
      </c>
      <c r="AW239" s="13" t="s">
        <v>33</v>
      </c>
      <c r="AX239" s="13" t="s">
        <v>71</v>
      </c>
      <c r="AY239" s="245" t="s">
        <v>143</v>
      </c>
    </row>
    <row r="240" s="13" customFormat="1">
      <c r="A240" s="13"/>
      <c r="B240" s="235"/>
      <c r="C240" s="236"/>
      <c r="D240" s="231" t="s">
        <v>154</v>
      </c>
      <c r="E240" s="237" t="s">
        <v>19</v>
      </c>
      <c r="F240" s="238" t="s">
        <v>376</v>
      </c>
      <c r="G240" s="236"/>
      <c r="H240" s="239">
        <v>1.8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154</v>
      </c>
      <c r="AU240" s="245" t="s">
        <v>81</v>
      </c>
      <c r="AV240" s="13" t="s">
        <v>81</v>
      </c>
      <c r="AW240" s="13" t="s">
        <v>33</v>
      </c>
      <c r="AX240" s="13" t="s">
        <v>71</v>
      </c>
      <c r="AY240" s="245" t="s">
        <v>143</v>
      </c>
    </row>
    <row r="241" s="14" customFormat="1">
      <c r="A241" s="14"/>
      <c r="B241" s="256"/>
      <c r="C241" s="257"/>
      <c r="D241" s="231" t="s">
        <v>154</v>
      </c>
      <c r="E241" s="258" t="s">
        <v>19</v>
      </c>
      <c r="F241" s="259" t="s">
        <v>227</v>
      </c>
      <c r="G241" s="257"/>
      <c r="H241" s="260">
        <v>187.40000000000001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154</v>
      </c>
      <c r="AU241" s="266" t="s">
        <v>81</v>
      </c>
      <c r="AV241" s="14" t="s">
        <v>150</v>
      </c>
      <c r="AW241" s="14" t="s">
        <v>33</v>
      </c>
      <c r="AX241" s="14" t="s">
        <v>79</v>
      </c>
      <c r="AY241" s="266" t="s">
        <v>143</v>
      </c>
    </row>
    <row r="242" s="2" customFormat="1" ht="16.5" customHeight="1">
      <c r="A242" s="38"/>
      <c r="B242" s="39"/>
      <c r="C242" s="246" t="s">
        <v>377</v>
      </c>
      <c r="D242" s="246" t="s">
        <v>199</v>
      </c>
      <c r="E242" s="247" t="s">
        <v>378</v>
      </c>
      <c r="F242" s="248" t="s">
        <v>379</v>
      </c>
      <c r="G242" s="249" t="s">
        <v>330</v>
      </c>
      <c r="H242" s="250">
        <v>241.40000000000001</v>
      </c>
      <c r="I242" s="251"/>
      <c r="J242" s="252">
        <f>ROUND(I242*H242,2)</f>
        <v>0</v>
      </c>
      <c r="K242" s="248" t="s">
        <v>149</v>
      </c>
      <c r="L242" s="253"/>
      <c r="M242" s="254" t="s">
        <v>19</v>
      </c>
      <c r="N242" s="255" t="s">
        <v>42</v>
      </c>
      <c r="O242" s="84"/>
      <c r="P242" s="227">
        <f>O242*H242</f>
        <v>0</v>
      </c>
      <c r="Q242" s="227">
        <v>3.0000000000000001E-05</v>
      </c>
      <c r="R242" s="227">
        <f>Q242*H242</f>
        <v>0.0072420000000000002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187</v>
      </c>
      <c r="AT242" s="229" t="s">
        <v>199</v>
      </c>
      <c r="AU242" s="229" t="s">
        <v>81</v>
      </c>
      <c r="AY242" s="17" t="s">
        <v>143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79</v>
      </c>
      <c r="BK242" s="230">
        <f>ROUND(I242*H242,2)</f>
        <v>0</v>
      </c>
      <c r="BL242" s="17" t="s">
        <v>150</v>
      </c>
      <c r="BM242" s="229" t="s">
        <v>380</v>
      </c>
    </row>
    <row r="243" s="2" customFormat="1">
      <c r="A243" s="38"/>
      <c r="B243" s="39"/>
      <c r="C243" s="40"/>
      <c r="D243" s="231" t="s">
        <v>152</v>
      </c>
      <c r="E243" s="40"/>
      <c r="F243" s="232" t="s">
        <v>379</v>
      </c>
      <c r="G243" s="40"/>
      <c r="H243" s="40"/>
      <c r="I243" s="136"/>
      <c r="J243" s="40"/>
      <c r="K243" s="40"/>
      <c r="L243" s="44"/>
      <c r="M243" s="233"/>
      <c r="N243" s="234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81</v>
      </c>
    </row>
    <row r="244" s="13" customFormat="1">
      <c r="A244" s="13"/>
      <c r="B244" s="235"/>
      <c r="C244" s="236"/>
      <c r="D244" s="231" t="s">
        <v>154</v>
      </c>
      <c r="E244" s="237" t="s">
        <v>19</v>
      </c>
      <c r="F244" s="238" t="s">
        <v>381</v>
      </c>
      <c r="G244" s="236"/>
      <c r="H244" s="239">
        <v>241.40000000000001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154</v>
      </c>
      <c r="AU244" s="245" t="s">
        <v>81</v>
      </c>
      <c r="AV244" s="13" t="s">
        <v>81</v>
      </c>
      <c r="AW244" s="13" t="s">
        <v>33</v>
      </c>
      <c r="AX244" s="13" t="s">
        <v>79</v>
      </c>
      <c r="AY244" s="245" t="s">
        <v>143</v>
      </c>
    </row>
    <row r="245" s="2" customFormat="1" ht="16.5" customHeight="1">
      <c r="A245" s="38"/>
      <c r="B245" s="39"/>
      <c r="C245" s="246" t="s">
        <v>382</v>
      </c>
      <c r="D245" s="246" t="s">
        <v>199</v>
      </c>
      <c r="E245" s="247" t="s">
        <v>383</v>
      </c>
      <c r="F245" s="248" t="s">
        <v>384</v>
      </c>
      <c r="G245" s="249" t="s">
        <v>330</v>
      </c>
      <c r="H245" s="250">
        <v>53.299999999999997</v>
      </c>
      <c r="I245" s="251"/>
      <c r="J245" s="252">
        <f>ROUND(I245*H245,2)</f>
        <v>0</v>
      </c>
      <c r="K245" s="248" t="s">
        <v>149</v>
      </c>
      <c r="L245" s="253"/>
      <c r="M245" s="254" t="s">
        <v>19</v>
      </c>
      <c r="N245" s="255" t="s">
        <v>42</v>
      </c>
      <c r="O245" s="84"/>
      <c r="P245" s="227">
        <f>O245*H245</f>
        <v>0</v>
      </c>
      <c r="Q245" s="227">
        <v>0.00029999999999999997</v>
      </c>
      <c r="R245" s="227">
        <f>Q245*H245</f>
        <v>0.015989999999999997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187</v>
      </c>
      <c r="AT245" s="229" t="s">
        <v>199</v>
      </c>
      <c r="AU245" s="229" t="s">
        <v>81</v>
      </c>
      <c r="AY245" s="17" t="s">
        <v>143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79</v>
      </c>
      <c r="BK245" s="230">
        <f>ROUND(I245*H245,2)</f>
        <v>0</v>
      </c>
      <c r="BL245" s="17" t="s">
        <v>150</v>
      </c>
      <c r="BM245" s="229" t="s">
        <v>385</v>
      </c>
    </row>
    <row r="246" s="2" customFormat="1">
      <c r="A246" s="38"/>
      <c r="B246" s="39"/>
      <c r="C246" s="40"/>
      <c r="D246" s="231" t="s">
        <v>152</v>
      </c>
      <c r="E246" s="40"/>
      <c r="F246" s="232" t="s">
        <v>384</v>
      </c>
      <c r="G246" s="40"/>
      <c r="H246" s="40"/>
      <c r="I246" s="136"/>
      <c r="J246" s="40"/>
      <c r="K246" s="40"/>
      <c r="L246" s="44"/>
      <c r="M246" s="233"/>
      <c r="N246" s="23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81</v>
      </c>
    </row>
    <row r="247" s="13" customFormat="1">
      <c r="A247" s="13"/>
      <c r="B247" s="235"/>
      <c r="C247" s="236"/>
      <c r="D247" s="231" t="s">
        <v>154</v>
      </c>
      <c r="E247" s="237" t="s">
        <v>19</v>
      </c>
      <c r="F247" s="238" t="s">
        <v>335</v>
      </c>
      <c r="G247" s="236"/>
      <c r="H247" s="239">
        <v>53.299999999999997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154</v>
      </c>
      <c r="AU247" s="245" t="s">
        <v>81</v>
      </c>
      <c r="AV247" s="13" t="s">
        <v>81</v>
      </c>
      <c r="AW247" s="13" t="s">
        <v>33</v>
      </c>
      <c r="AX247" s="13" t="s">
        <v>79</v>
      </c>
      <c r="AY247" s="245" t="s">
        <v>143</v>
      </c>
    </row>
    <row r="248" s="2" customFormat="1" ht="16.5" customHeight="1">
      <c r="A248" s="38"/>
      <c r="B248" s="39"/>
      <c r="C248" s="246" t="s">
        <v>386</v>
      </c>
      <c r="D248" s="246" t="s">
        <v>199</v>
      </c>
      <c r="E248" s="247" t="s">
        <v>387</v>
      </c>
      <c r="F248" s="248" t="s">
        <v>388</v>
      </c>
      <c r="G248" s="249" t="s">
        <v>330</v>
      </c>
      <c r="H248" s="250">
        <v>53.299999999999997</v>
      </c>
      <c r="I248" s="251"/>
      <c r="J248" s="252">
        <f>ROUND(I248*H248,2)</f>
        <v>0</v>
      </c>
      <c r="K248" s="248" t="s">
        <v>149</v>
      </c>
      <c r="L248" s="253"/>
      <c r="M248" s="254" t="s">
        <v>19</v>
      </c>
      <c r="N248" s="255" t="s">
        <v>42</v>
      </c>
      <c r="O248" s="84"/>
      <c r="P248" s="227">
        <f>O248*H248</f>
        <v>0</v>
      </c>
      <c r="Q248" s="227">
        <v>0.00020000000000000001</v>
      </c>
      <c r="R248" s="227">
        <f>Q248*H248</f>
        <v>0.010659999999999999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187</v>
      </c>
      <c r="AT248" s="229" t="s">
        <v>199</v>
      </c>
      <c r="AU248" s="229" t="s">
        <v>81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79</v>
      </c>
      <c r="BK248" s="230">
        <f>ROUND(I248*H248,2)</f>
        <v>0</v>
      </c>
      <c r="BL248" s="17" t="s">
        <v>150</v>
      </c>
      <c r="BM248" s="229" t="s">
        <v>389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388</v>
      </c>
      <c r="G249" s="40"/>
      <c r="H249" s="40"/>
      <c r="I249" s="136"/>
      <c r="J249" s="40"/>
      <c r="K249" s="40"/>
      <c r="L249" s="44"/>
      <c r="M249" s="233"/>
      <c r="N249" s="234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81</v>
      </c>
    </row>
    <row r="250" s="2" customFormat="1" ht="16.5" customHeight="1">
      <c r="A250" s="38"/>
      <c r="B250" s="39"/>
      <c r="C250" s="218" t="s">
        <v>390</v>
      </c>
      <c r="D250" s="218" t="s">
        <v>145</v>
      </c>
      <c r="E250" s="219" t="s">
        <v>391</v>
      </c>
      <c r="F250" s="220" t="s">
        <v>392</v>
      </c>
      <c r="G250" s="221" t="s">
        <v>148</v>
      </c>
      <c r="H250" s="222">
        <v>29.559999999999999</v>
      </c>
      <c r="I250" s="223"/>
      <c r="J250" s="224">
        <f>ROUND(I250*H250,2)</f>
        <v>0</v>
      </c>
      <c r="K250" s="220" t="s">
        <v>19</v>
      </c>
      <c r="L250" s="44"/>
      <c r="M250" s="225" t="s">
        <v>19</v>
      </c>
      <c r="N250" s="226" t="s">
        <v>42</v>
      </c>
      <c r="O250" s="84"/>
      <c r="P250" s="227">
        <f>O250*H250</f>
        <v>0</v>
      </c>
      <c r="Q250" s="227">
        <v>0.023630000000000002</v>
      </c>
      <c r="R250" s="227">
        <f>Q250*H250</f>
        <v>0.69850279999999998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150</v>
      </c>
      <c r="AT250" s="229" t="s">
        <v>145</v>
      </c>
      <c r="AU250" s="229" t="s">
        <v>81</v>
      </c>
      <c r="AY250" s="17" t="s">
        <v>143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79</v>
      </c>
      <c r="BK250" s="230">
        <f>ROUND(I250*H250,2)</f>
        <v>0</v>
      </c>
      <c r="BL250" s="17" t="s">
        <v>150</v>
      </c>
      <c r="BM250" s="229" t="s">
        <v>393</v>
      </c>
    </row>
    <row r="251" s="2" customFormat="1">
      <c r="A251" s="38"/>
      <c r="B251" s="39"/>
      <c r="C251" s="40"/>
      <c r="D251" s="231" t="s">
        <v>152</v>
      </c>
      <c r="E251" s="40"/>
      <c r="F251" s="232" t="s">
        <v>392</v>
      </c>
      <c r="G251" s="40"/>
      <c r="H251" s="40"/>
      <c r="I251" s="136"/>
      <c r="J251" s="40"/>
      <c r="K251" s="40"/>
      <c r="L251" s="44"/>
      <c r="M251" s="233"/>
      <c r="N251" s="234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81</v>
      </c>
    </row>
    <row r="252" s="13" customFormat="1">
      <c r="A252" s="13"/>
      <c r="B252" s="235"/>
      <c r="C252" s="236"/>
      <c r="D252" s="231" t="s">
        <v>154</v>
      </c>
      <c r="E252" s="237" t="s">
        <v>19</v>
      </c>
      <c r="F252" s="238" t="s">
        <v>394</v>
      </c>
      <c r="G252" s="236"/>
      <c r="H252" s="239">
        <v>29.559999999999999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154</v>
      </c>
      <c r="AU252" s="245" t="s">
        <v>81</v>
      </c>
      <c r="AV252" s="13" t="s">
        <v>81</v>
      </c>
      <c r="AW252" s="13" t="s">
        <v>33</v>
      </c>
      <c r="AX252" s="13" t="s">
        <v>79</v>
      </c>
      <c r="AY252" s="245" t="s">
        <v>143</v>
      </c>
    </row>
    <row r="253" s="2" customFormat="1" ht="16.5" customHeight="1">
      <c r="A253" s="38"/>
      <c r="B253" s="39"/>
      <c r="C253" s="218" t="s">
        <v>395</v>
      </c>
      <c r="D253" s="218" t="s">
        <v>145</v>
      </c>
      <c r="E253" s="219" t="s">
        <v>396</v>
      </c>
      <c r="F253" s="220" t="s">
        <v>397</v>
      </c>
      <c r="G253" s="221" t="s">
        <v>148</v>
      </c>
      <c r="H253" s="222">
        <v>0.75</v>
      </c>
      <c r="I253" s="223"/>
      <c r="J253" s="224">
        <f>ROUND(I253*H253,2)</f>
        <v>0</v>
      </c>
      <c r="K253" s="220" t="s">
        <v>149</v>
      </c>
      <c r="L253" s="44"/>
      <c r="M253" s="225" t="s">
        <v>19</v>
      </c>
      <c r="N253" s="226" t="s">
        <v>42</v>
      </c>
      <c r="O253" s="84"/>
      <c r="P253" s="227">
        <f>O253*H253</f>
        <v>0</v>
      </c>
      <c r="Q253" s="227">
        <v>0.0036800000000000001</v>
      </c>
      <c r="R253" s="227">
        <f>Q253*H253</f>
        <v>0.0027600000000000003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150</v>
      </c>
      <c r="AT253" s="229" t="s">
        <v>145</v>
      </c>
      <c r="AU253" s="229" t="s">
        <v>81</v>
      </c>
      <c r="AY253" s="17" t="s">
        <v>143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79</v>
      </c>
      <c r="BK253" s="230">
        <f>ROUND(I253*H253,2)</f>
        <v>0</v>
      </c>
      <c r="BL253" s="17" t="s">
        <v>150</v>
      </c>
      <c r="BM253" s="229" t="s">
        <v>398</v>
      </c>
    </row>
    <row r="254" s="2" customFormat="1">
      <c r="A254" s="38"/>
      <c r="B254" s="39"/>
      <c r="C254" s="40"/>
      <c r="D254" s="231" t="s">
        <v>152</v>
      </c>
      <c r="E254" s="40"/>
      <c r="F254" s="232" t="s">
        <v>399</v>
      </c>
      <c r="G254" s="40"/>
      <c r="H254" s="40"/>
      <c r="I254" s="136"/>
      <c r="J254" s="40"/>
      <c r="K254" s="40"/>
      <c r="L254" s="44"/>
      <c r="M254" s="233"/>
      <c r="N254" s="234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81</v>
      </c>
    </row>
    <row r="255" s="13" customFormat="1">
      <c r="A255" s="13"/>
      <c r="B255" s="235"/>
      <c r="C255" s="236"/>
      <c r="D255" s="231" t="s">
        <v>154</v>
      </c>
      <c r="E255" s="237" t="s">
        <v>19</v>
      </c>
      <c r="F255" s="238" t="s">
        <v>400</v>
      </c>
      <c r="G255" s="236"/>
      <c r="H255" s="239">
        <v>0.75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154</v>
      </c>
      <c r="AU255" s="245" t="s">
        <v>81</v>
      </c>
      <c r="AV255" s="13" t="s">
        <v>81</v>
      </c>
      <c r="AW255" s="13" t="s">
        <v>33</v>
      </c>
      <c r="AX255" s="13" t="s">
        <v>79</v>
      </c>
      <c r="AY255" s="245" t="s">
        <v>143</v>
      </c>
    </row>
    <row r="256" s="2" customFormat="1" ht="16.5" customHeight="1">
      <c r="A256" s="38"/>
      <c r="B256" s="39"/>
      <c r="C256" s="218" t="s">
        <v>401</v>
      </c>
      <c r="D256" s="218" t="s">
        <v>145</v>
      </c>
      <c r="E256" s="219" t="s">
        <v>402</v>
      </c>
      <c r="F256" s="220" t="s">
        <v>403</v>
      </c>
      <c r="G256" s="221" t="s">
        <v>148</v>
      </c>
      <c r="H256" s="222">
        <v>553.89999999999998</v>
      </c>
      <c r="I256" s="223"/>
      <c r="J256" s="224">
        <f>ROUND(I256*H256,2)</f>
        <v>0</v>
      </c>
      <c r="K256" s="220" t="s">
        <v>149</v>
      </c>
      <c r="L256" s="44"/>
      <c r="M256" s="225" t="s">
        <v>19</v>
      </c>
      <c r="N256" s="226" t="s">
        <v>42</v>
      </c>
      <c r="O256" s="84"/>
      <c r="P256" s="227">
        <f>O256*H256</f>
        <v>0</v>
      </c>
      <c r="Q256" s="227">
        <v>0.0026800000000000001</v>
      </c>
      <c r="R256" s="227">
        <f>Q256*H256</f>
        <v>1.4844519999999999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150</v>
      </c>
      <c r="AT256" s="229" t="s">
        <v>145</v>
      </c>
      <c r="AU256" s="229" t="s">
        <v>81</v>
      </c>
      <c r="AY256" s="17" t="s">
        <v>143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79</v>
      </c>
      <c r="BK256" s="230">
        <f>ROUND(I256*H256,2)</f>
        <v>0</v>
      </c>
      <c r="BL256" s="17" t="s">
        <v>150</v>
      </c>
      <c r="BM256" s="229" t="s">
        <v>404</v>
      </c>
    </row>
    <row r="257" s="2" customFormat="1">
      <c r="A257" s="38"/>
      <c r="B257" s="39"/>
      <c r="C257" s="40"/>
      <c r="D257" s="231" t="s">
        <v>152</v>
      </c>
      <c r="E257" s="40"/>
      <c r="F257" s="232" t="s">
        <v>403</v>
      </c>
      <c r="G257" s="40"/>
      <c r="H257" s="40"/>
      <c r="I257" s="136"/>
      <c r="J257" s="40"/>
      <c r="K257" s="40"/>
      <c r="L257" s="44"/>
      <c r="M257" s="233"/>
      <c r="N257" s="234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81</v>
      </c>
    </row>
    <row r="258" s="13" customFormat="1">
      <c r="A258" s="13"/>
      <c r="B258" s="235"/>
      <c r="C258" s="236"/>
      <c r="D258" s="231" t="s">
        <v>154</v>
      </c>
      <c r="E258" s="237" t="s">
        <v>19</v>
      </c>
      <c r="F258" s="238" t="s">
        <v>405</v>
      </c>
      <c r="G258" s="236"/>
      <c r="H258" s="239">
        <v>553.89999999999998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154</v>
      </c>
      <c r="AU258" s="245" t="s">
        <v>81</v>
      </c>
      <c r="AV258" s="13" t="s">
        <v>81</v>
      </c>
      <c r="AW258" s="13" t="s">
        <v>33</v>
      </c>
      <c r="AX258" s="13" t="s">
        <v>79</v>
      </c>
      <c r="AY258" s="245" t="s">
        <v>143</v>
      </c>
    </row>
    <row r="259" s="2" customFormat="1" ht="16.5" customHeight="1">
      <c r="A259" s="38"/>
      <c r="B259" s="39"/>
      <c r="C259" s="218" t="s">
        <v>406</v>
      </c>
      <c r="D259" s="218" t="s">
        <v>145</v>
      </c>
      <c r="E259" s="219" t="s">
        <v>407</v>
      </c>
      <c r="F259" s="220" t="s">
        <v>408</v>
      </c>
      <c r="G259" s="221" t="s">
        <v>330</v>
      </c>
      <c r="H259" s="222">
        <v>119.72</v>
      </c>
      <c r="I259" s="223"/>
      <c r="J259" s="224">
        <f>ROUND(I259*H259,2)</f>
        <v>0</v>
      </c>
      <c r="K259" s="220" t="s">
        <v>19</v>
      </c>
      <c r="L259" s="44"/>
      <c r="M259" s="225" t="s">
        <v>19</v>
      </c>
      <c r="N259" s="226" t="s">
        <v>42</v>
      </c>
      <c r="O259" s="84"/>
      <c r="P259" s="227">
        <f>O259*H259</f>
        <v>0</v>
      </c>
      <c r="Q259" s="227">
        <v>0.00050000000000000001</v>
      </c>
      <c r="R259" s="227">
        <f>Q259*H259</f>
        <v>0.059860000000000003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150</v>
      </c>
      <c r="AT259" s="229" t="s">
        <v>145</v>
      </c>
      <c r="AU259" s="229" t="s">
        <v>81</v>
      </c>
      <c r="AY259" s="17" t="s">
        <v>143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79</v>
      </c>
      <c r="BK259" s="230">
        <f>ROUND(I259*H259,2)</f>
        <v>0</v>
      </c>
      <c r="BL259" s="17" t="s">
        <v>150</v>
      </c>
      <c r="BM259" s="229" t="s">
        <v>409</v>
      </c>
    </row>
    <row r="260" s="2" customFormat="1">
      <c r="A260" s="38"/>
      <c r="B260" s="39"/>
      <c r="C260" s="40"/>
      <c r="D260" s="231" t="s">
        <v>152</v>
      </c>
      <c r="E260" s="40"/>
      <c r="F260" s="232" t="s">
        <v>410</v>
      </c>
      <c r="G260" s="40"/>
      <c r="H260" s="40"/>
      <c r="I260" s="136"/>
      <c r="J260" s="40"/>
      <c r="K260" s="40"/>
      <c r="L260" s="44"/>
      <c r="M260" s="233"/>
      <c r="N260" s="234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81</v>
      </c>
    </row>
    <row r="261" s="13" customFormat="1">
      <c r="A261" s="13"/>
      <c r="B261" s="235"/>
      <c r="C261" s="236"/>
      <c r="D261" s="231" t="s">
        <v>154</v>
      </c>
      <c r="E261" s="237" t="s">
        <v>19</v>
      </c>
      <c r="F261" s="238" t="s">
        <v>411</v>
      </c>
      <c r="G261" s="236"/>
      <c r="H261" s="239">
        <v>52.700000000000003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154</v>
      </c>
      <c r="AU261" s="245" t="s">
        <v>81</v>
      </c>
      <c r="AV261" s="13" t="s">
        <v>81</v>
      </c>
      <c r="AW261" s="13" t="s">
        <v>33</v>
      </c>
      <c r="AX261" s="13" t="s">
        <v>71</v>
      </c>
      <c r="AY261" s="245" t="s">
        <v>143</v>
      </c>
    </row>
    <row r="262" s="13" customFormat="1">
      <c r="A262" s="13"/>
      <c r="B262" s="235"/>
      <c r="C262" s="236"/>
      <c r="D262" s="231" t="s">
        <v>154</v>
      </c>
      <c r="E262" s="237" t="s">
        <v>19</v>
      </c>
      <c r="F262" s="238" t="s">
        <v>412</v>
      </c>
      <c r="G262" s="236"/>
      <c r="H262" s="239">
        <v>31.16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154</v>
      </c>
      <c r="AU262" s="245" t="s">
        <v>81</v>
      </c>
      <c r="AV262" s="13" t="s">
        <v>81</v>
      </c>
      <c r="AW262" s="13" t="s">
        <v>33</v>
      </c>
      <c r="AX262" s="13" t="s">
        <v>71</v>
      </c>
      <c r="AY262" s="245" t="s">
        <v>143</v>
      </c>
    </row>
    <row r="263" s="13" customFormat="1">
      <c r="A263" s="13"/>
      <c r="B263" s="235"/>
      <c r="C263" s="236"/>
      <c r="D263" s="231" t="s">
        <v>154</v>
      </c>
      <c r="E263" s="237" t="s">
        <v>19</v>
      </c>
      <c r="F263" s="238" t="s">
        <v>413</v>
      </c>
      <c r="G263" s="236"/>
      <c r="H263" s="239">
        <v>4.7000000000000002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154</v>
      </c>
      <c r="AU263" s="245" t="s">
        <v>81</v>
      </c>
      <c r="AV263" s="13" t="s">
        <v>81</v>
      </c>
      <c r="AW263" s="13" t="s">
        <v>33</v>
      </c>
      <c r="AX263" s="13" t="s">
        <v>71</v>
      </c>
      <c r="AY263" s="245" t="s">
        <v>143</v>
      </c>
    </row>
    <row r="264" s="13" customFormat="1">
      <c r="A264" s="13"/>
      <c r="B264" s="235"/>
      <c r="C264" s="236"/>
      <c r="D264" s="231" t="s">
        <v>154</v>
      </c>
      <c r="E264" s="237" t="s">
        <v>19</v>
      </c>
      <c r="F264" s="238" t="s">
        <v>412</v>
      </c>
      <c r="G264" s="236"/>
      <c r="H264" s="239">
        <v>31.16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154</v>
      </c>
      <c r="AU264" s="245" t="s">
        <v>81</v>
      </c>
      <c r="AV264" s="13" t="s">
        <v>81</v>
      </c>
      <c r="AW264" s="13" t="s">
        <v>33</v>
      </c>
      <c r="AX264" s="13" t="s">
        <v>71</v>
      </c>
      <c r="AY264" s="245" t="s">
        <v>143</v>
      </c>
    </row>
    <row r="265" s="14" customFormat="1">
      <c r="A265" s="14"/>
      <c r="B265" s="256"/>
      <c r="C265" s="257"/>
      <c r="D265" s="231" t="s">
        <v>154</v>
      </c>
      <c r="E265" s="258" t="s">
        <v>19</v>
      </c>
      <c r="F265" s="259" t="s">
        <v>227</v>
      </c>
      <c r="G265" s="257"/>
      <c r="H265" s="260">
        <v>119.72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154</v>
      </c>
      <c r="AU265" s="266" t="s">
        <v>81</v>
      </c>
      <c r="AV265" s="14" t="s">
        <v>150</v>
      </c>
      <c r="AW265" s="14" t="s">
        <v>33</v>
      </c>
      <c r="AX265" s="14" t="s">
        <v>79</v>
      </c>
      <c r="AY265" s="266" t="s">
        <v>143</v>
      </c>
    </row>
    <row r="266" s="2" customFormat="1" ht="16.5" customHeight="1">
      <c r="A266" s="38"/>
      <c r="B266" s="39"/>
      <c r="C266" s="246" t="s">
        <v>414</v>
      </c>
      <c r="D266" s="246" t="s">
        <v>199</v>
      </c>
      <c r="E266" s="247" t="s">
        <v>415</v>
      </c>
      <c r="F266" s="248" t="s">
        <v>416</v>
      </c>
      <c r="G266" s="249" t="s">
        <v>148</v>
      </c>
      <c r="H266" s="250">
        <v>58.200000000000003</v>
      </c>
      <c r="I266" s="251"/>
      <c r="J266" s="252">
        <f>ROUND(I266*H266,2)</f>
        <v>0</v>
      </c>
      <c r="K266" s="248" t="s">
        <v>19</v>
      </c>
      <c r="L266" s="253"/>
      <c r="M266" s="254" t="s">
        <v>19</v>
      </c>
      <c r="N266" s="255" t="s">
        <v>42</v>
      </c>
      <c r="O266" s="84"/>
      <c r="P266" s="227">
        <f>O266*H266</f>
        <v>0</v>
      </c>
      <c r="Q266" s="227">
        <v>0.00010000000000000001</v>
      </c>
      <c r="R266" s="227">
        <f>Q266*H266</f>
        <v>0.0058200000000000005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187</v>
      </c>
      <c r="AT266" s="229" t="s">
        <v>199</v>
      </c>
      <c r="AU266" s="229" t="s">
        <v>81</v>
      </c>
      <c r="AY266" s="17" t="s">
        <v>143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79</v>
      </c>
      <c r="BK266" s="230">
        <f>ROUND(I266*H266,2)</f>
        <v>0</v>
      </c>
      <c r="BL266" s="17" t="s">
        <v>150</v>
      </c>
      <c r="BM266" s="229" t="s">
        <v>417</v>
      </c>
    </row>
    <row r="267" s="2" customFormat="1">
      <c r="A267" s="38"/>
      <c r="B267" s="39"/>
      <c r="C267" s="40"/>
      <c r="D267" s="231" t="s">
        <v>152</v>
      </c>
      <c r="E267" s="40"/>
      <c r="F267" s="232" t="s">
        <v>416</v>
      </c>
      <c r="G267" s="40"/>
      <c r="H267" s="40"/>
      <c r="I267" s="136"/>
      <c r="J267" s="40"/>
      <c r="K267" s="40"/>
      <c r="L267" s="44"/>
      <c r="M267" s="233"/>
      <c r="N267" s="234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81</v>
      </c>
    </row>
    <row r="268" s="13" customFormat="1">
      <c r="A268" s="13"/>
      <c r="B268" s="235"/>
      <c r="C268" s="236"/>
      <c r="D268" s="231" t="s">
        <v>154</v>
      </c>
      <c r="E268" s="237" t="s">
        <v>19</v>
      </c>
      <c r="F268" s="238" t="s">
        <v>418</v>
      </c>
      <c r="G268" s="236"/>
      <c r="H268" s="239">
        <v>58.200000000000003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154</v>
      </c>
      <c r="AU268" s="245" t="s">
        <v>81</v>
      </c>
      <c r="AV268" s="13" t="s">
        <v>81</v>
      </c>
      <c r="AW268" s="13" t="s">
        <v>33</v>
      </c>
      <c r="AX268" s="13" t="s">
        <v>79</v>
      </c>
      <c r="AY268" s="245" t="s">
        <v>143</v>
      </c>
    </row>
    <row r="269" s="2" customFormat="1" ht="16.5" customHeight="1">
      <c r="A269" s="38"/>
      <c r="B269" s="39"/>
      <c r="C269" s="218" t="s">
        <v>419</v>
      </c>
      <c r="D269" s="218" t="s">
        <v>145</v>
      </c>
      <c r="E269" s="219" t="s">
        <v>420</v>
      </c>
      <c r="F269" s="220" t="s">
        <v>421</v>
      </c>
      <c r="G269" s="221" t="s">
        <v>148</v>
      </c>
      <c r="H269" s="222">
        <v>4.3840000000000003</v>
      </c>
      <c r="I269" s="223"/>
      <c r="J269" s="224">
        <f>ROUND(I269*H269,2)</f>
        <v>0</v>
      </c>
      <c r="K269" s="220" t="s">
        <v>149</v>
      </c>
      <c r="L269" s="44"/>
      <c r="M269" s="225" t="s">
        <v>19</v>
      </c>
      <c r="N269" s="226" t="s">
        <v>42</v>
      </c>
      <c r="O269" s="84"/>
      <c r="P269" s="227">
        <f>O269*H269</f>
        <v>0</v>
      </c>
      <c r="Q269" s="227">
        <v>0.0044600000000000004</v>
      </c>
      <c r="R269" s="227">
        <f>Q269*H269</f>
        <v>0.019552640000000003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150</v>
      </c>
      <c r="AT269" s="229" t="s">
        <v>145</v>
      </c>
      <c r="AU269" s="229" t="s">
        <v>81</v>
      </c>
      <c r="AY269" s="17" t="s">
        <v>143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79</v>
      </c>
      <c r="BK269" s="230">
        <f>ROUND(I269*H269,2)</f>
        <v>0</v>
      </c>
      <c r="BL269" s="17" t="s">
        <v>150</v>
      </c>
      <c r="BM269" s="229" t="s">
        <v>422</v>
      </c>
    </row>
    <row r="270" s="2" customFormat="1">
      <c r="A270" s="38"/>
      <c r="B270" s="39"/>
      <c r="C270" s="40"/>
      <c r="D270" s="231" t="s">
        <v>152</v>
      </c>
      <c r="E270" s="40"/>
      <c r="F270" s="232" t="s">
        <v>423</v>
      </c>
      <c r="G270" s="40"/>
      <c r="H270" s="40"/>
      <c r="I270" s="136"/>
      <c r="J270" s="40"/>
      <c r="K270" s="40"/>
      <c r="L270" s="44"/>
      <c r="M270" s="233"/>
      <c r="N270" s="234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81</v>
      </c>
    </row>
    <row r="271" s="13" customFormat="1">
      <c r="A271" s="13"/>
      <c r="B271" s="235"/>
      <c r="C271" s="236"/>
      <c r="D271" s="231" t="s">
        <v>154</v>
      </c>
      <c r="E271" s="237" t="s">
        <v>19</v>
      </c>
      <c r="F271" s="238" t="s">
        <v>424</v>
      </c>
      <c r="G271" s="236"/>
      <c r="H271" s="239">
        <v>4.3840000000000003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154</v>
      </c>
      <c r="AU271" s="245" t="s">
        <v>81</v>
      </c>
      <c r="AV271" s="13" t="s">
        <v>81</v>
      </c>
      <c r="AW271" s="13" t="s">
        <v>33</v>
      </c>
      <c r="AX271" s="13" t="s">
        <v>79</v>
      </c>
      <c r="AY271" s="245" t="s">
        <v>143</v>
      </c>
    </row>
    <row r="272" s="2" customFormat="1" ht="16.5" customHeight="1">
      <c r="A272" s="38"/>
      <c r="B272" s="39"/>
      <c r="C272" s="218" t="s">
        <v>425</v>
      </c>
      <c r="D272" s="218" t="s">
        <v>145</v>
      </c>
      <c r="E272" s="219" t="s">
        <v>426</v>
      </c>
      <c r="F272" s="220" t="s">
        <v>427</v>
      </c>
      <c r="G272" s="221" t="s">
        <v>148</v>
      </c>
      <c r="H272" s="222">
        <v>84</v>
      </c>
      <c r="I272" s="223"/>
      <c r="J272" s="224">
        <f>ROUND(I272*H272,2)</f>
        <v>0</v>
      </c>
      <c r="K272" s="220" t="s">
        <v>149</v>
      </c>
      <c r="L272" s="44"/>
      <c r="M272" s="225" t="s">
        <v>19</v>
      </c>
      <c r="N272" s="226" t="s">
        <v>42</v>
      </c>
      <c r="O272" s="84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150</v>
      </c>
      <c r="AT272" s="229" t="s">
        <v>145</v>
      </c>
      <c r="AU272" s="229" t="s">
        <v>81</v>
      </c>
      <c r="AY272" s="17" t="s">
        <v>143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79</v>
      </c>
      <c r="BK272" s="230">
        <f>ROUND(I272*H272,2)</f>
        <v>0</v>
      </c>
      <c r="BL272" s="17" t="s">
        <v>150</v>
      </c>
      <c r="BM272" s="229" t="s">
        <v>428</v>
      </c>
    </row>
    <row r="273" s="2" customFormat="1">
      <c r="A273" s="38"/>
      <c r="B273" s="39"/>
      <c r="C273" s="40"/>
      <c r="D273" s="231" t="s">
        <v>152</v>
      </c>
      <c r="E273" s="40"/>
      <c r="F273" s="232" t="s">
        <v>427</v>
      </c>
      <c r="G273" s="40"/>
      <c r="H273" s="40"/>
      <c r="I273" s="136"/>
      <c r="J273" s="40"/>
      <c r="K273" s="40"/>
      <c r="L273" s="44"/>
      <c r="M273" s="233"/>
      <c r="N273" s="23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81</v>
      </c>
    </row>
    <row r="274" s="2" customFormat="1" ht="16.5" customHeight="1">
      <c r="A274" s="38"/>
      <c r="B274" s="39"/>
      <c r="C274" s="218" t="s">
        <v>429</v>
      </c>
      <c r="D274" s="218" t="s">
        <v>145</v>
      </c>
      <c r="E274" s="219" t="s">
        <v>430</v>
      </c>
      <c r="F274" s="220" t="s">
        <v>431</v>
      </c>
      <c r="G274" s="221" t="s">
        <v>148</v>
      </c>
      <c r="H274" s="222">
        <v>120</v>
      </c>
      <c r="I274" s="223"/>
      <c r="J274" s="224">
        <f>ROUND(I274*H274,2)</f>
        <v>0</v>
      </c>
      <c r="K274" s="220" t="s">
        <v>149</v>
      </c>
      <c r="L274" s="44"/>
      <c r="M274" s="225" t="s">
        <v>19</v>
      </c>
      <c r="N274" s="226" t="s">
        <v>42</v>
      </c>
      <c r="O274" s="84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150</v>
      </c>
      <c r="AT274" s="229" t="s">
        <v>145</v>
      </c>
      <c r="AU274" s="229" t="s">
        <v>81</v>
      </c>
      <c r="AY274" s="17" t="s">
        <v>143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79</v>
      </c>
      <c r="BK274" s="230">
        <f>ROUND(I274*H274,2)</f>
        <v>0</v>
      </c>
      <c r="BL274" s="17" t="s">
        <v>150</v>
      </c>
      <c r="BM274" s="229" t="s">
        <v>432</v>
      </c>
    </row>
    <row r="275" s="2" customFormat="1">
      <c r="A275" s="38"/>
      <c r="B275" s="39"/>
      <c r="C275" s="40"/>
      <c r="D275" s="231" t="s">
        <v>152</v>
      </c>
      <c r="E275" s="40"/>
      <c r="F275" s="232" t="s">
        <v>433</v>
      </c>
      <c r="G275" s="40"/>
      <c r="H275" s="40"/>
      <c r="I275" s="136"/>
      <c r="J275" s="40"/>
      <c r="K275" s="40"/>
      <c r="L275" s="44"/>
      <c r="M275" s="233"/>
      <c r="N275" s="23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81</v>
      </c>
    </row>
    <row r="276" s="2" customFormat="1" ht="16.5" customHeight="1">
      <c r="A276" s="38"/>
      <c r="B276" s="39"/>
      <c r="C276" s="218" t="s">
        <v>434</v>
      </c>
      <c r="D276" s="218" t="s">
        <v>145</v>
      </c>
      <c r="E276" s="219" t="s">
        <v>435</v>
      </c>
      <c r="F276" s="220" t="s">
        <v>436</v>
      </c>
      <c r="G276" s="221" t="s">
        <v>148</v>
      </c>
      <c r="H276" s="222">
        <v>90</v>
      </c>
      <c r="I276" s="223"/>
      <c r="J276" s="224">
        <f>ROUND(I276*H276,2)</f>
        <v>0</v>
      </c>
      <c r="K276" s="220" t="s">
        <v>19</v>
      </c>
      <c r="L276" s="44"/>
      <c r="M276" s="225" t="s">
        <v>19</v>
      </c>
      <c r="N276" s="226" t="s">
        <v>42</v>
      </c>
      <c r="O276" s="84"/>
      <c r="P276" s="227">
        <f>O276*H276</f>
        <v>0</v>
      </c>
      <c r="Q276" s="227">
        <v>0.024</v>
      </c>
      <c r="R276" s="227">
        <f>Q276*H276</f>
        <v>2.1600000000000001</v>
      </c>
      <c r="S276" s="227">
        <v>0.024</v>
      </c>
      <c r="T276" s="228">
        <f>S276*H276</f>
        <v>2.1600000000000001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150</v>
      </c>
      <c r="AT276" s="229" t="s">
        <v>145</v>
      </c>
      <c r="AU276" s="229" t="s">
        <v>81</v>
      </c>
      <c r="AY276" s="17" t="s">
        <v>143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79</v>
      </c>
      <c r="BK276" s="230">
        <f>ROUND(I276*H276,2)</f>
        <v>0</v>
      </c>
      <c r="BL276" s="17" t="s">
        <v>150</v>
      </c>
      <c r="BM276" s="229" t="s">
        <v>437</v>
      </c>
    </row>
    <row r="277" s="2" customFormat="1">
      <c r="A277" s="38"/>
      <c r="B277" s="39"/>
      <c r="C277" s="40"/>
      <c r="D277" s="231" t="s">
        <v>152</v>
      </c>
      <c r="E277" s="40"/>
      <c r="F277" s="232" t="s">
        <v>436</v>
      </c>
      <c r="G277" s="40"/>
      <c r="H277" s="40"/>
      <c r="I277" s="136"/>
      <c r="J277" s="40"/>
      <c r="K277" s="40"/>
      <c r="L277" s="44"/>
      <c r="M277" s="233"/>
      <c r="N277" s="23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81</v>
      </c>
    </row>
    <row r="278" s="13" customFormat="1">
      <c r="A278" s="13"/>
      <c r="B278" s="235"/>
      <c r="C278" s="236"/>
      <c r="D278" s="231" t="s">
        <v>154</v>
      </c>
      <c r="E278" s="237" t="s">
        <v>19</v>
      </c>
      <c r="F278" s="238" t="s">
        <v>438</v>
      </c>
      <c r="G278" s="236"/>
      <c r="H278" s="239">
        <v>90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154</v>
      </c>
      <c r="AU278" s="245" t="s">
        <v>81</v>
      </c>
      <c r="AV278" s="13" t="s">
        <v>81</v>
      </c>
      <c r="AW278" s="13" t="s">
        <v>33</v>
      </c>
      <c r="AX278" s="13" t="s">
        <v>79</v>
      </c>
      <c r="AY278" s="245" t="s">
        <v>143</v>
      </c>
    </row>
    <row r="279" s="2" customFormat="1" ht="16.5" customHeight="1">
      <c r="A279" s="38"/>
      <c r="B279" s="39"/>
      <c r="C279" s="218" t="s">
        <v>439</v>
      </c>
      <c r="D279" s="218" t="s">
        <v>145</v>
      </c>
      <c r="E279" s="219" t="s">
        <v>440</v>
      </c>
      <c r="F279" s="220" t="s">
        <v>441</v>
      </c>
      <c r="G279" s="221" t="s">
        <v>207</v>
      </c>
      <c r="H279" s="222">
        <v>3</v>
      </c>
      <c r="I279" s="223"/>
      <c r="J279" s="224">
        <f>ROUND(I279*H279,2)</f>
        <v>0</v>
      </c>
      <c r="K279" s="220" t="s">
        <v>19</v>
      </c>
      <c r="L279" s="44"/>
      <c r="M279" s="225" t="s">
        <v>19</v>
      </c>
      <c r="N279" s="226" t="s">
        <v>42</v>
      </c>
      <c r="O279" s="84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150</v>
      </c>
      <c r="AT279" s="229" t="s">
        <v>145</v>
      </c>
      <c r="AU279" s="229" t="s">
        <v>81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79</v>
      </c>
      <c r="BK279" s="230">
        <f>ROUND(I279*H279,2)</f>
        <v>0</v>
      </c>
      <c r="BL279" s="17" t="s">
        <v>150</v>
      </c>
      <c r="BM279" s="229" t="s">
        <v>442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441</v>
      </c>
      <c r="G280" s="40"/>
      <c r="H280" s="40"/>
      <c r="I280" s="136"/>
      <c r="J280" s="40"/>
      <c r="K280" s="40"/>
      <c r="L280" s="44"/>
      <c r="M280" s="233"/>
      <c r="N280" s="234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81</v>
      </c>
    </row>
    <row r="281" s="2" customFormat="1" ht="16.5" customHeight="1">
      <c r="A281" s="38"/>
      <c r="B281" s="39"/>
      <c r="C281" s="218" t="s">
        <v>443</v>
      </c>
      <c r="D281" s="218" t="s">
        <v>145</v>
      </c>
      <c r="E281" s="219" t="s">
        <v>444</v>
      </c>
      <c r="F281" s="220" t="s">
        <v>445</v>
      </c>
      <c r="G281" s="221" t="s">
        <v>446</v>
      </c>
      <c r="H281" s="222">
        <v>150</v>
      </c>
      <c r="I281" s="223"/>
      <c r="J281" s="224">
        <f>ROUND(I281*H281,2)</f>
        <v>0</v>
      </c>
      <c r="K281" s="220" t="s">
        <v>19</v>
      </c>
      <c r="L281" s="44"/>
      <c r="M281" s="225" t="s">
        <v>19</v>
      </c>
      <c r="N281" s="226" t="s">
        <v>42</v>
      </c>
      <c r="O281" s="84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150</v>
      </c>
      <c r="AT281" s="229" t="s">
        <v>145</v>
      </c>
      <c r="AU281" s="229" t="s">
        <v>81</v>
      </c>
      <c r="AY281" s="17" t="s">
        <v>143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79</v>
      </c>
      <c r="BK281" s="230">
        <f>ROUND(I281*H281,2)</f>
        <v>0</v>
      </c>
      <c r="BL281" s="17" t="s">
        <v>150</v>
      </c>
      <c r="BM281" s="229" t="s">
        <v>447</v>
      </c>
    </row>
    <row r="282" s="2" customFormat="1">
      <c r="A282" s="38"/>
      <c r="B282" s="39"/>
      <c r="C282" s="40"/>
      <c r="D282" s="231" t="s">
        <v>152</v>
      </c>
      <c r="E282" s="40"/>
      <c r="F282" s="232" t="s">
        <v>445</v>
      </c>
      <c r="G282" s="40"/>
      <c r="H282" s="40"/>
      <c r="I282" s="136"/>
      <c r="J282" s="40"/>
      <c r="K282" s="40"/>
      <c r="L282" s="44"/>
      <c r="M282" s="233"/>
      <c r="N282" s="23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81</v>
      </c>
    </row>
    <row r="283" s="2" customFormat="1" ht="16.5" customHeight="1">
      <c r="A283" s="38"/>
      <c r="B283" s="39"/>
      <c r="C283" s="218" t="s">
        <v>448</v>
      </c>
      <c r="D283" s="218" t="s">
        <v>145</v>
      </c>
      <c r="E283" s="219" t="s">
        <v>449</v>
      </c>
      <c r="F283" s="220" t="s">
        <v>450</v>
      </c>
      <c r="G283" s="221" t="s">
        <v>207</v>
      </c>
      <c r="H283" s="222">
        <v>1</v>
      </c>
      <c r="I283" s="223"/>
      <c r="J283" s="224">
        <f>ROUND(I283*H283,2)</f>
        <v>0</v>
      </c>
      <c r="K283" s="220" t="s">
        <v>19</v>
      </c>
      <c r="L283" s="44"/>
      <c r="M283" s="225" t="s">
        <v>19</v>
      </c>
      <c r="N283" s="226" t="s">
        <v>42</v>
      </c>
      <c r="O283" s="84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150</v>
      </c>
      <c r="AT283" s="229" t="s">
        <v>145</v>
      </c>
      <c r="AU283" s="229" t="s">
        <v>81</v>
      </c>
      <c r="AY283" s="17" t="s">
        <v>143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79</v>
      </c>
      <c r="BK283" s="230">
        <f>ROUND(I283*H283,2)</f>
        <v>0</v>
      </c>
      <c r="BL283" s="17" t="s">
        <v>150</v>
      </c>
      <c r="BM283" s="229" t="s">
        <v>451</v>
      </c>
    </row>
    <row r="284" s="2" customFormat="1">
      <c r="A284" s="38"/>
      <c r="B284" s="39"/>
      <c r="C284" s="40"/>
      <c r="D284" s="231" t="s">
        <v>152</v>
      </c>
      <c r="E284" s="40"/>
      <c r="F284" s="232" t="s">
        <v>450</v>
      </c>
      <c r="G284" s="40"/>
      <c r="H284" s="40"/>
      <c r="I284" s="136"/>
      <c r="J284" s="40"/>
      <c r="K284" s="40"/>
      <c r="L284" s="44"/>
      <c r="M284" s="233"/>
      <c r="N284" s="234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81</v>
      </c>
    </row>
    <row r="285" s="2" customFormat="1" ht="16.5" customHeight="1">
      <c r="A285" s="38"/>
      <c r="B285" s="39"/>
      <c r="C285" s="218" t="s">
        <v>452</v>
      </c>
      <c r="D285" s="218" t="s">
        <v>145</v>
      </c>
      <c r="E285" s="219" t="s">
        <v>453</v>
      </c>
      <c r="F285" s="220" t="s">
        <v>454</v>
      </c>
      <c r="G285" s="221" t="s">
        <v>148</v>
      </c>
      <c r="H285" s="222">
        <v>2.2000000000000002</v>
      </c>
      <c r="I285" s="223"/>
      <c r="J285" s="224">
        <f>ROUND(I285*H285,2)</f>
        <v>0</v>
      </c>
      <c r="K285" s="220" t="s">
        <v>149</v>
      </c>
      <c r="L285" s="44"/>
      <c r="M285" s="225" t="s">
        <v>19</v>
      </c>
      <c r="N285" s="226" t="s">
        <v>42</v>
      </c>
      <c r="O285" s="84"/>
      <c r="P285" s="227">
        <f>O285*H285</f>
        <v>0</v>
      </c>
      <c r="Q285" s="227">
        <v>0.067019999999999996</v>
      </c>
      <c r="R285" s="227">
        <f>Q285*H285</f>
        <v>0.14744399999999999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150</v>
      </c>
      <c r="AT285" s="229" t="s">
        <v>145</v>
      </c>
      <c r="AU285" s="229" t="s">
        <v>81</v>
      </c>
      <c r="AY285" s="17" t="s">
        <v>143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79</v>
      </c>
      <c r="BK285" s="230">
        <f>ROUND(I285*H285,2)</f>
        <v>0</v>
      </c>
      <c r="BL285" s="17" t="s">
        <v>150</v>
      </c>
      <c r="BM285" s="229" t="s">
        <v>455</v>
      </c>
    </row>
    <row r="286" s="2" customFormat="1">
      <c r="A286" s="38"/>
      <c r="B286" s="39"/>
      <c r="C286" s="40"/>
      <c r="D286" s="231" t="s">
        <v>152</v>
      </c>
      <c r="E286" s="40"/>
      <c r="F286" s="232" t="s">
        <v>454</v>
      </c>
      <c r="G286" s="40"/>
      <c r="H286" s="40"/>
      <c r="I286" s="136"/>
      <c r="J286" s="40"/>
      <c r="K286" s="40"/>
      <c r="L286" s="44"/>
      <c r="M286" s="233"/>
      <c r="N286" s="23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81</v>
      </c>
    </row>
    <row r="287" s="13" customFormat="1">
      <c r="A287" s="13"/>
      <c r="B287" s="235"/>
      <c r="C287" s="236"/>
      <c r="D287" s="231" t="s">
        <v>154</v>
      </c>
      <c r="E287" s="237" t="s">
        <v>19</v>
      </c>
      <c r="F287" s="238" t="s">
        <v>456</v>
      </c>
      <c r="G287" s="236"/>
      <c r="H287" s="239">
        <v>2.2000000000000002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154</v>
      </c>
      <c r="AU287" s="245" t="s">
        <v>81</v>
      </c>
      <c r="AV287" s="13" t="s">
        <v>81</v>
      </c>
      <c r="AW287" s="13" t="s">
        <v>33</v>
      </c>
      <c r="AX287" s="13" t="s">
        <v>79</v>
      </c>
      <c r="AY287" s="245" t="s">
        <v>143</v>
      </c>
    </row>
    <row r="288" s="2" customFormat="1" ht="16.5" customHeight="1">
      <c r="A288" s="38"/>
      <c r="B288" s="39"/>
      <c r="C288" s="218" t="s">
        <v>457</v>
      </c>
      <c r="D288" s="218" t="s">
        <v>145</v>
      </c>
      <c r="E288" s="219" t="s">
        <v>458</v>
      </c>
      <c r="F288" s="220" t="s">
        <v>459</v>
      </c>
      <c r="G288" s="221" t="s">
        <v>207</v>
      </c>
      <c r="H288" s="222">
        <v>9</v>
      </c>
      <c r="I288" s="223"/>
      <c r="J288" s="224">
        <f>ROUND(I288*H288,2)</f>
        <v>0</v>
      </c>
      <c r="K288" s="220" t="s">
        <v>149</v>
      </c>
      <c r="L288" s="44"/>
      <c r="M288" s="225" t="s">
        <v>19</v>
      </c>
      <c r="N288" s="226" t="s">
        <v>42</v>
      </c>
      <c r="O288" s="84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150</v>
      </c>
      <c r="AT288" s="229" t="s">
        <v>145</v>
      </c>
      <c r="AU288" s="229" t="s">
        <v>81</v>
      </c>
      <c r="AY288" s="17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79</v>
      </c>
      <c r="BK288" s="230">
        <f>ROUND(I288*H288,2)</f>
        <v>0</v>
      </c>
      <c r="BL288" s="17" t="s">
        <v>150</v>
      </c>
      <c r="BM288" s="229" t="s">
        <v>460</v>
      </c>
    </row>
    <row r="289" s="2" customFormat="1">
      <c r="A289" s="38"/>
      <c r="B289" s="39"/>
      <c r="C289" s="40"/>
      <c r="D289" s="231" t="s">
        <v>152</v>
      </c>
      <c r="E289" s="40"/>
      <c r="F289" s="232" t="s">
        <v>459</v>
      </c>
      <c r="G289" s="40"/>
      <c r="H289" s="40"/>
      <c r="I289" s="136"/>
      <c r="J289" s="40"/>
      <c r="K289" s="40"/>
      <c r="L289" s="44"/>
      <c r="M289" s="233"/>
      <c r="N289" s="23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81</v>
      </c>
    </row>
    <row r="290" s="2" customFormat="1" ht="16.5" customHeight="1">
      <c r="A290" s="38"/>
      <c r="B290" s="39"/>
      <c r="C290" s="246" t="s">
        <v>461</v>
      </c>
      <c r="D290" s="246" t="s">
        <v>199</v>
      </c>
      <c r="E290" s="247" t="s">
        <v>462</v>
      </c>
      <c r="F290" s="248" t="s">
        <v>463</v>
      </c>
      <c r="G290" s="249" t="s">
        <v>207</v>
      </c>
      <c r="H290" s="250">
        <v>8</v>
      </c>
      <c r="I290" s="251"/>
      <c r="J290" s="252">
        <f>ROUND(I290*H290,2)</f>
        <v>0</v>
      </c>
      <c r="K290" s="248" t="s">
        <v>149</v>
      </c>
      <c r="L290" s="253"/>
      <c r="M290" s="254" t="s">
        <v>19</v>
      </c>
      <c r="N290" s="255" t="s">
        <v>42</v>
      </c>
      <c r="O290" s="84"/>
      <c r="P290" s="227">
        <f>O290*H290</f>
        <v>0</v>
      </c>
      <c r="Q290" s="227">
        <v>0.00164</v>
      </c>
      <c r="R290" s="227">
        <f>Q290*H290</f>
        <v>0.01312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187</v>
      </c>
      <c r="AT290" s="229" t="s">
        <v>199</v>
      </c>
      <c r="AU290" s="229" t="s">
        <v>81</v>
      </c>
      <c r="AY290" s="17" t="s">
        <v>143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79</v>
      </c>
      <c r="BK290" s="230">
        <f>ROUND(I290*H290,2)</f>
        <v>0</v>
      </c>
      <c r="BL290" s="17" t="s">
        <v>150</v>
      </c>
      <c r="BM290" s="229" t="s">
        <v>464</v>
      </c>
    </row>
    <row r="291" s="2" customFormat="1">
      <c r="A291" s="38"/>
      <c r="B291" s="39"/>
      <c r="C291" s="40"/>
      <c r="D291" s="231" t="s">
        <v>152</v>
      </c>
      <c r="E291" s="40"/>
      <c r="F291" s="232" t="s">
        <v>465</v>
      </c>
      <c r="G291" s="40"/>
      <c r="H291" s="40"/>
      <c r="I291" s="136"/>
      <c r="J291" s="40"/>
      <c r="K291" s="40"/>
      <c r="L291" s="44"/>
      <c r="M291" s="233"/>
      <c r="N291" s="234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81</v>
      </c>
    </row>
    <row r="292" s="13" customFormat="1">
      <c r="A292" s="13"/>
      <c r="B292" s="235"/>
      <c r="C292" s="236"/>
      <c r="D292" s="231" t="s">
        <v>154</v>
      </c>
      <c r="E292" s="237" t="s">
        <v>19</v>
      </c>
      <c r="F292" s="238" t="s">
        <v>187</v>
      </c>
      <c r="G292" s="236"/>
      <c r="H292" s="239">
        <v>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154</v>
      </c>
      <c r="AU292" s="245" t="s">
        <v>81</v>
      </c>
      <c r="AV292" s="13" t="s">
        <v>81</v>
      </c>
      <c r="AW292" s="13" t="s">
        <v>33</v>
      </c>
      <c r="AX292" s="13" t="s">
        <v>79</v>
      </c>
      <c r="AY292" s="245" t="s">
        <v>143</v>
      </c>
    </row>
    <row r="293" s="2" customFormat="1" ht="16.5" customHeight="1">
      <c r="A293" s="38"/>
      <c r="B293" s="39"/>
      <c r="C293" s="246" t="s">
        <v>466</v>
      </c>
      <c r="D293" s="246" t="s">
        <v>199</v>
      </c>
      <c r="E293" s="247" t="s">
        <v>467</v>
      </c>
      <c r="F293" s="248" t="s">
        <v>468</v>
      </c>
      <c r="G293" s="249" t="s">
        <v>207</v>
      </c>
      <c r="H293" s="250">
        <v>1</v>
      </c>
      <c r="I293" s="251"/>
      <c r="J293" s="252">
        <f>ROUND(I293*H293,2)</f>
        <v>0</v>
      </c>
      <c r="K293" s="248" t="s">
        <v>19</v>
      </c>
      <c r="L293" s="253"/>
      <c r="M293" s="254" t="s">
        <v>19</v>
      </c>
      <c r="N293" s="255" t="s">
        <v>42</v>
      </c>
      <c r="O293" s="84"/>
      <c r="P293" s="227">
        <f>O293*H293</f>
        <v>0</v>
      </c>
      <c r="Q293" s="227">
        <v>0.00012</v>
      </c>
      <c r="R293" s="227">
        <f>Q293*H293</f>
        <v>0.00012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187</v>
      </c>
      <c r="AT293" s="229" t="s">
        <v>199</v>
      </c>
      <c r="AU293" s="229" t="s">
        <v>81</v>
      </c>
      <c r="AY293" s="17" t="s">
        <v>143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79</v>
      </c>
      <c r="BK293" s="230">
        <f>ROUND(I293*H293,2)</f>
        <v>0</v>
      </c>
      <c r="BL293" s="17" t="s">
        <v>150</v>
      </c>
      <c r="BM293" s="229" t="s">
        <v>469</v>
      </c>
    </row>
    <row r="294" s="2" customFormat="1">
      <c r="A294" s="38"/>
      <c r="B294" s="39"/>
      <c r="C294" s="40"/>
      <c r="D294" s="231" t="s">
        <v>152</v>
      </c>
      <c r="E294" s="40"/>
      <c r="F294" s="232" t="s">
        <v>468</v>
      </c>
      <c r="G294" s="40"/>
      <c r="H294" s="40"/>
      <c r="I294" s="136"/>
      <c r="J294" s="40"/>
      <c r="K294" s="40"/>
      <c r="L294" s="44"/>
      <c r="M294" s="233"/>
      <c r="N294" s="234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81</v>
      </c>
    </row>
    <row r="295" s="12" customFormat="1" ht="22.8" customHeight="1">
      <c r="A295" s="12"/>
      <c r="B295" s="202"/>
      <c r="C295" s="203"/>
      <c r="D295" s="204" t="s">
        <v>70</v>
      </c>
      <c r="E295" s="216" t="s">
        <v>194</v>
      </c>
      <c r="F295" s="216" t="s">
        <v>470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SUM(P296:P443)</f>
        <v>0</v>
      </c>
      <c r="Q295" s="210"/>
      <c r="R295" s="211">
        <f>SUM(R296:R443)</f>
        <v>0.33276260000000008</v>
      </c>
      <c r="S295" s="210"/>
      <c r="T295" s="212">
        <f>SUM(T296:T443)</f>
        <v>57.930941000000004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79</v>
      </c>
      <c r="AT295" s="214" t="s">
        <v>70</v>
      </c>
      <c r="AU295" s="214" t="s">
        <v>79</v>
      </c>
      <c r="AY295" s="213" t="s">
        <v>143</v>
      </c>
      <c r="BK295" s="215">
        <f>SUM(BK296:BK443)</f>
        <v>0</v>
      </c>
    </row>
    <row r="296" s="2" customFormat="1" ht="16.5" customHeight="1">
      <c r="A296" s="38"/>
      <c r="B296" s="39"/>
      <c r="C296" s="218" t="s">
        <v>471</v>
      </c>
      <c r="D296" s="218" t="s">
        <v>145</v>
      </c>
      <c r="E296" s="219" t="s">
        <v>472</v>
      </c>
      <c r="F296" s="220" t="s">
        <v>473</v>
      </c>
      <c r="G296" s="221" t="s">
        <v>148</v>
      </c>
      <c r="H296" s="222">
        <v>737.60000000000002</v>
      </c>
      <c r="I296" s="223"/>
      <c r="J296" s="224">
        <f>ROUND(I296*H296,2)</f>
        <v>0</v>
      </c>
      <c r="K296" s="220" t="s">
        <v>149</v>
      </c>
      <c r="L296" s="44"/>
      <c r="M296" s="225" t="s">
        <v>19</v>
      </c>
      <c r="N296" s="226" t="s">
        <v>42</v>
      </c>
      <c r="O296" s="84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150</v>
      </c>
      <c r="AT296" s="229" t="s">
        <v>145</v>
      </c>
      <c r="AU296" s="229" t="s">
        <v>81</v>
      </c>
      <c r="AY296" s="17" t="s">
        <v>143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79</v>
      </c>
      <c r="BK296" s="230">
        <f>ROUND(I296*H296,2)</f>
        <v>0</v>
      </c>
      <c r="BL296" s="17" t="s">
        <v>150</v>
      </c>
      <c r="BM296" s="229" t="s">
        <v>474</v>
      </c>
    </row>
    <row r="297" s="2" customFormat="1">
      <c r="A297" s="38"/>
      <c r="B297" s="39"/>
      <c r="C297" s="40"/>
      <c r="D297" s="231" t="s">
        <v>152</v>
      </c>
      <c r="E297" s="40"/>
      <c r="F297" s="232" t="s">
        <v>473</v>
      </c>
      <c r="G297" s="40"/>
      <c r="H297" s="40"/>
      <c r="I297" s="136"/>
      <c r="J297" s="40"/>
      <c r="K297" s="40"/>
      <c r="L297" s="44"/>
      <c r="M297" s="233"/>
      <c r="N297" s="23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81</v>
      </c>
    </row>
    <row r="298" s="13" customFormat="1">
      <c r="A298" s="13"/>
      <c r="B298" s="235"/>
      <c r="C298" s="236"/>
      <c r="D298" s="231" t="s">
        <v>154</v>
      </c>
      <c r="E298" s="237" t="s">
        <v>19</v>
      </c>
      <c r="F298" s="238" t="s">
        <v>475</v>
      </c>
      <c r="G298" s="236"/>
      <c r="H298" s="239">
        <v>390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154</v>
      </c>
      <c r="AU298" s="245" t="s">
        <v>81</v>
      </c>
      <c r="AV298" s="13" t="s">
        <v>81</v>
      </c>
      <c r="AW298" s="13" t="s">
        <v>33</v>
      </c>
      <c r="AX298" s="13" t="s">
        <v>71</v>
      </c>
      <c r="AY298" s="245" t="s">
        <v>143</v>
      </c>
    </row>
    <row r="299" s="13" customFormat="1">
      <c r="A299" s="13"/>
      <c r="B299" s="235"/>
      <c r="C299" s="236"/>
      <c r="D299" s="231" t="s">
        <v>154</v>
      </c>
      <c r="E299" s="237" t="s">
        <v>19</v>
      </c>
      <c r="F299" s="238" t="s">
        <v>476</v>
      </c>
      <c r="G299" s="236"/>
      <c r="H299" s="239">
        <v>347.60000000000002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154</v>
      </c>
      <c r="AU299" s="245" t="s">
        <v>81</v>
      </c>
      <c r="AV299" s="13" t="s">
        <v>81</v>
      </c>
      <c r="AW299" s="13" t="s">
        <v>33</v>
      </c>
      <c r="AX299" s="13" t="s">
        <v>71</v>
      </c>
      <c r="AY299" s="245" t="s">
        <v>143</v>
      </c>
    </row>
    <row r="300" s="14" customFormat="1">
      <c r="A300" s="14"/>
      <c r="B300" s="256"/>
      <c r="C300" s="257"/>
      <c r="D300" s="231" t="s">
        <v>154</v>
      </c>
      <c r="E300" s="258" t="s">
        <v>19</v>
      </c>
      <c r="F300" s="259" t="s">
        <v>227</v>
      </c>
      <c r="G300" s="257"/>
      <c r="H300" s="260">
        <v>737.60000000000002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154</v>
      </c>
      <c r="AU300" s="266" t="s">
        <v>81</v>
      </c>
      <c r="AV300" s="14" t="s">
        <v>150</v>
      </c>
      <c r="AW300" s="14" t="s">
        <v>33</v>
      </c>
      <c r="AX300" s="14" t="s">
        <v>79</v>
      </c>
      <c r="AY300" s="266" t="s">
        <v>143</v>
      </c>
    </row>
    <row r="301" s="2" customFormat="1" ht="16.5" customHeight="1">
      <c r="A301" s="38"/>
      <c r="B301" s="39"/>
      <c r="C301" s="218" t="s">
        <v>477</v>
      </c>
      <c r="D301" s="218" t="s">
        <v>145</v>
      </c>
      <c r="E301" s="219" t="s">
        <v>478</v>
      </c>
      <c r="F301" s="220" t="s">
        <v>479</v>
      </c>
      <c r="G301" s="221" t="s">
        <v>148</v>
      </c>
      <c r="H301" s="222">
        <v>88512</v>
      </c>
      <c r="I301" s="223"/>
      <c r="J301" s="224">
        <f>ROUND(I301*H301,2)</f>
        <v>0</v>
      </c>
      <c r="K301" s="220" t="s">
        <v>149</v>
      </c>
      <c r="L301" s="44"/>
      <c r="M301" s="225" t="s">
        <v>19</v>
      </c>
      <c r="N301" s="226" t="s">
        <v>42</v>
      </c>
      <c r="O301" s="84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150</v>
      </c>
      <c r="AT301" s="229" t="s">
        <v>145</v>
      </c>
      <c r="AU301" s="229" t="s">
        <v>81</v>
      </c>
      <c r="AY301" s="17" t="s">
        <v>143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79</v>
      </c>
      <c r="BK301" s="230">
        <f>ROUND(I301*H301,2)</f>
        <v>0</v>
      </c>
      <c r="BL301" s="17" t="s">
        <v>150</v>
      </c>
      <c r="BM301" s="229" t="s">
        <v>480</v>
      </c>
    </row>
    <row r="302" s="2" customFormat="1">
      <c r="A302" s="38"/>
      <c r="B302" s="39"/>
      <c r="C302" s="40"/>
      <c r="D302" s="231" t="s">
        <v>152</v>
      </c>
      <c r="E302" s="40"/>
      <c r="F302" s="232" t="s">
        <v>479</v>
      </c>
      <c r="G302" s="40"/>
      <c r="H302" s="40"/>
      <c r="I302" s="136"/>
      <c r="J302" s="40"/>
      <c r="K302" s="40"/>
      <c r="L302" s="44"/>
      <c r="M302" s="233"/>
      <c r="N302" s="23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81</v>
      </c>
    </row>
    <row r="303" s="13" customFormat="1">
      <c r="A303" s="13"/>
      <c r="B303" s="235"/>
      <c r="C303" s="236"/>
      <c r="D303" s="231" t="s">
        <v>154</v>
      </c>
      <c r="E303" s="237" t="s">
        <v>19</v>
      </c>
      <c r="F303" s="238" t="s">
        <v>481</v>
      </c>
      <c r="G303" s="236"/>
      <c r="H303" s="239">
        <v>737.60000000000002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154</v>
      </c>
      <c r="AU303" s="245" t="s">
        <v>81</v>
      </c>
      <c r="AV303" s="13" t="s">
        <v>81</v>
      </c>
      <c r="AW303" s="13" t="s">
        <v>33</v>
      </c>
      <c r="AX303" s="13" t="s">
        <v>71</v>
      </c>
      <c r="AY303" s="245" t="s">
        <v>143</v>
      </c>
    </row>
    <row r="304" s="13" customFormat="1">
      <c r="A304" s="13"/>
      <c r="B304" s="235"/>
      <c r="C304" s="236"/>
      <c r="D304" s="231" t="s">
        <v>154</v>
      </c>
      <c r="E304" s="237" t="s">
        <v>19</v>
      </c>
      <c r="F304" s="238" t="s">
        <v>482</v>
      </c>
      <c r="G304" s="236"/>
      <c r="H304" s="239">
        <v>88512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154</v>
      </c>
      <c r="AU304" s="245" t="s">
        <v>81</v>
      </c>
      <c r="AV304" s="13" t="s">
        <v>81</v>
      </c>
      <c r="AW304" s="13" t="s">
        <v>33</v>
      </c>
      <c r="AX304" s="13" t="s">
        <v>79</v>
      </c>
      <c r="AY304" s="245" t="s">
        <v>143</v>
      </c>
    </row>
    <row r="305" s="2" customFormat="1" ht="16.5" customHeight="1">
      <c r="A305" s="38"/>
      <c r="B305" s="39"/>
      <c r="C305" s="218" t="s">
        <v>483</v>
      </c>
      <c r="D305" s="218" t="s">
        <v>145</v>
      </c>
      <c r="E305" s="219" t="s">
        <v>484</v>
      </c>
      <c r="F305" s="220" t="s">
        <v>485</v>
      </c>
      <c r="G305" s="221" t="s">
        <v>148</v>
      </c>
      <c r="H305" s="222">
        <v>737.60000000000002</v>
      </c>
      <c r="I305" s="223"/>
      <c r="J305" s="224">
        <f>ROUND(I305*H305,2)</f>
        <v>0</v>
      </c>
      <c r="K305" s="220" t="s">
        <v>149</v>
      </c>
      <c r="L305" s="44"/>
      <c r="M305" s="225" t="s">
        <v>19</v>
      </c>
      <c r="N305" s="226" t="s">
        <v>42</v>
      </c>
      <c r="O305" s="84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150</v>
      </c>
      <c r="AT305" s="229" t="s">
        <v>145</v>
      </c>
      <c r="AU305" s="229" t="s">
        <v>81</v>
      </c>
      <c r="AY305" s="17" t="s">
        <v>143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79</v>
      </c>
      <c r="BK305" s="230">
        <f>ROUND(I305*H305,2)</f>
        <v>0</v>
      </c>
      <c r="BL305" s="17" t="s">
        <v>150</v>
      </c>
      <c r="BM305" s="229" t="s">
        <v>486</v>
      </c>
    </row>
    <row r="306" s="2" customFormat="1">
      <c r="A306" s="38"/>
      <c r="B306" s="39"/>
      <c r="C306" s="40"/>
      <c r="D306" s="231" t="s">
        <v>152</v>
      </c>
      <c r="E306" s="40"/>
      <c r="F306" s="232" t="s">
        <v>485</v>
      </c>
      <c r="G306" s="40"/>
      <c r="H306" s="40"/>
      <c r="I306" s="136"/>
      <c r="J306" s="40"/>
      <c r="K306" s="40"/>
      <c r="L306" s="44"/>
      <c r="M306" s="233"/>
      <c r="N306" s="23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81</v>
      </c>
    </row>
    <row r="307" s="2" customFormat="1" ht="16.5" customHeight="1">
      <c r="A307" s="38"/>
      <c r="B307" s="39"/>
      <c r="C307" s="218" t="s">
        <v>487</v>
      </c>
      <c r="D307" s="218" t="s">
        <v>145</v>
      </c>
      <c r="E307" s="219" t="s">
        <v>488</v>
      </c>
      <c r="F307" s="220" t="s">
        <v>489</v>
      </c>
      <c r="G307" s="221" t="s">
        <v>148</v>
      </c>
      <c r="H307" s="222">
        <v>737.60000000000002</v>
      </c>
      <c r="I307" s="223"/>
      <c r="J307" s="224">
        <f>ROUND(I307*H307,2)</f>
        <v>0</v>
      </c>
      <c r="K307" s="220" t="s">
        <v>149</v>
      </c>
      <c r="L307" s="44"/>
      <c r="M307" s="225" t="s">
        <v>19</v>
      </c>
      <c r="N307" s="226" t="s">
        <v>42</v>
      </c>
      <c r="O307" s="84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150</v>
      </c>
      <c r="AT307" s="229" t="s">
        <v>145</v>
      </c>
      <c r="AU307" s="229" t="s">
        <v>81</v>
      </c>
      <c r="AY307" s="17" t="s">
        <v>143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79</v>
      </c>
      <c r="BK307" s="230">
        <f>ROUND(I307*H307,2)</f>
        <v>0</v>
      </c>
      <c r="BL307" s="17" t="s">
        <v>150</v>
      </c>
      <c r="BM307" s="229" t="s">
        <v>490</v>
      </c>
    </row>
    <row r="308" s="2" customFormat="1">
      <c r="A308" s="38"/>
      <c r="B308" s="39"/>
      <c r="C308" s="40"/>
      <c r="D308" s="231" t="s">
        <v>152</v>
      </c>
      <c r="E308" s="40"/>
      <c r="F308" s="232" t="s">
        <v>489</v>
      </c>
      <c r="G308" s="40"/>
      <c r="H308" s="40"/>
      <c r="I308" s="136"/>
      <c r="J308" s="40"/>
      <c r="K308" s="40"/>
      <c r="L308" s="44"/>
      <c r="M308" s="233"/>
      <c r="N308" s="234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81</v>
      </c>
    </row>
    <row r="309" s="2" customFormat="1" ht="16.5" customHeight="1">
      <c r="A309" s="38"/>
      <c r="B309" s="39"/>
      <c r="C309" s="218" t="s">
        <v>491</v>
      </c>
      <c r="D309" s="218" t="s">
        <v>145</v>
      </c>
      <c r="E309" s="219" t="s">
        <v>492</v>
      </c>
      <c r="F309" s="220" t="s">
        <v>493</v>
      </c>
      <c r="G309" s="221" t="s">
        <v>148</v>
      </c>
      <c r="H309" s="222">
        <v>88512</v>
      </c>
      <c r="I309" s="223"/>
      <c r="J309" s="224">
        <f>ROUND(I309*H309,2)</f>
        <v>0</v>
      </c>
      <c r="K309" s="220" t="s">
        <v>149</v>
      </c>
      <c r="L309" s="44"/>
      <c r="M309" s="225" t="s">
        <v>19</v>
      </c>
      <c r="N309" s="226" t="s">
        <v>42</v>
      </c>
      <c r="O309" s="84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150</v>
      </c>
      <c r="AT309" s="229" t="s">
        <v>145</v>
      </c>
      <c r="AU309" s="229" t="s">
        <v>81</v>
      </c>
      <c r="AY309" s="17" t="s">
        <v>143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79</v>
      </c>
      <c r="BK309" s="230">
        <f>ROUND(I309*H309,2)</f>
        <v>0</v>
      </c>
      <c r="BL309" s="17" t="s">
        <v>150</v>
      </c>
      <c r="BM309" s="229" t="s">
        <v>494</v>
      </c>
    </row>
    <row r="310" s="2" customFormat="1">
      <c r="A310" s="38"/>
      <c r="B310" s="39"/>
      <c r="C310" s="40"/>
      <c r="D310" s="231" t="s">
        <v>152</v>
      </c>
      <c r="E310" s="40"/>
      <c r="F310" s="232" t="s">
        <v>493</v>
      </c>
      <c r="G310" s="40"/>
      <c r="H310" s="40"/>
      <c r="I310" s="136"/>
      <c r="J310" s="40"/>
      <c r="K310" s="40"/>
      <c r="L310" s="44"/>
      <c r="M310" s="233"/>
      <c r="N310" s="23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152</v>
      </c>
      <c r="AU310" s="17" t="s">
        <v>81</v>
      </c>
    </row>
    <row r="311" s="13" customFormat="1">
      <c r="A311" s="13"/>
      <c r="B311" s="235"/>
      <c r="C311" s="236"/>
      <c r="D311" s="231" t="s">
        <v>154</v>
      </c>
      <c r="E311" s="237" t="s">
        <v>19</v>
      </c>
      <c r="F311" s="238" t="s">
        <v>481</v>
      </c>
      <c r="G311" s="236"/>
      <c r="H311" s="239">
        <v>737.60000000000002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154</v>
      </c>
      <c r="AU311" s="245" t="s">
        <v>81</v>
      </c>
      <c r="AV311" s="13" t="s">
        <v>81</v>
      </c>
      <c r="AW311" s="13" t="s">
        <v>33</v>
      </c>
      <c r="AX311" s="13" t="s">
        <v>71</v>
      </c>
      <c r="AY311" s="245" t="s">
        <v>143</v>
      </c>
    </row>
    <row r="312" s="13" customFormat="1">
      <c r="A312" s="13"/>
      <c r="B312" s="235"/>
      <c r="C312" s="236"/>
      <c r="D312" s="231" t="s">
        <v>154</v>
      </c>
      <c r="E312" s="237" t="s">
        <v>19</v>
      </c>
      <c r="F312" s="238" t="s">
        <v>482</v>
      </c>
      <c r="G312" s="236"/>
      <c r="H312" s="239">
        <v>88512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154</v>
      </c>
      <c r="AU312" s="245" t="s">
        <v>81</v>
      </c>
      <c r="AV312" s="13" t="s">
        <v>81</v>
      </c>
      <c r="AW312" s="13" t="s">
        <v>33</v>
      </c>
      <c r="AX312" s="13" t="s">
        <v>79</v>
      </c>
      <c r="AY312" s="245" t="s">
        <v>143</v>
      </c>
    </row>
    <row r="313" s="2" customFormat="1" ht="16.5" customHeight="1">
      <c r="A313" s="38"/>
      <c r="B313" s="39"/>
      <c r="C313" s="218" t="s">
        <v>495</v>
      </c>
      <c r="D313" s="218" t="s">
        <v>145</v>
      </c>
      <c r="E313" s="219" t="s">
        <v>496</v>
      </c>
      <c r="F313" s="220" t="s">
        <v>497</v>
      </c>
      <c r="G313" s="221" t="s">
        <v>148</v>
      </c>
      <c r="H313" s="222">
        <v>737.60000000000002</v>
      </c>
      <c r="I313" s="223"/>
      <c r="J313" s="224">
        <f>ROUND(I313*H313,2)</f>
        <v>0</v>
      </c>
      <c r="K313" s="220" t="s">
        <v>149</v>
      </c>
      <c r="L313" s="44"/>
      <c r="M313" s="225" t="s">
        <v>19</v>
      </c>
      <c r="N313" s="226" t="s">
        <v>42</v>
      </c>
      <c r="O313" s="84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150</v>
      </c>
      <c r="AT313" s="229" t="s">
        <v>145</v>
      </c>
      <c r="AU313" s="229" t="s">
        <v>81</v>
      </c>
      <c r="AY313" s="17" t="s">
        <v>143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79</v>
      </c>
      <c r="BK313" s="230">
        <f>ROUND(I313*H313,2)</f>
        <v>0</v>
      </c>
      <c r="BL313" s="17" t="s">
        <v>150</v>
      </c>
      <c r="BM313" s="229" t="s">
        <v>498</v>
      </c>
    </row>
    <row r="314" s="2" customFormat="1">
      <c r="A314" s="38"/>
      <c r="B314" s="39"/>
      <c r="C314" s="40"/>
      <c r="D314" s="231" t="s">
        <v>152</v>
      </c>
      <c r="E314" s="40"/>
      <c r="F314" s="232" t="s">
        <v>497</v>
      </c>
      <c r="G314" s="40"/>
      <c r="H314" s="40"/>
      <c r="I314" s="136"/>
      <c r="J314" s="40"/>
      <c r="K314" s="40"/>
      <c r="L314" s="44"/>
      <c r="M314" s="233"/>
      <c r="N314" s="23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81</v>
      </c>
    </row>
    <row r="315" s="2" customFormat="1" ht="16.5" customHeight="1">
      <c r="A315" s="38"/>
      <c r="B315" s="39"/>
      <c r="C315" s="218" t="s">
        <v>499</v>
      </c>
      <c r="D315" s="218" t="s">
        <v>145</v>
      </c>
      <c r="E315" s="219" t="s">
        <v>500</v>
      </c>
      <c r="F315" s="220" t="s">
        <v>501</v>
      </c>
      <c r="G315" s="221" t="s">
        <v>330</v>
      </c>
      <c r="H315" s="222">
        <v>7</v>
      </c>
      <c r="I315" s="223"/>
      <c r="J315" s="224">
        <f>ROUND(I315*H315,2)</f>
        <v>0</v>
      </c>
      <c r="K315" s="220" t="s">
        <v>149</v>
      </c>
      <c r="L315" s="44"/>
      <c r="M315" s="225" t="s">
        <v>19</v>
      </c>
      <c r="N315" s="226" t="s">
        <v>42</v>
      </c>
      <c r="O315" s="84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150</v>
      </c>
      <c r="AT315" s="229" t="s">
        <v>145</v>
      </c>
      <c r="AU315" s="229" t="s">
        <v>81</v>
      </c>
      <c r="AY315" s="17" t="s">
        <v>143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79</v>
      </c>
      <c r="BK315" s="230">
        <f>ROUND(I315*H315,2)</f>
        <v>0</v>
      </c>
      <c r="BL315" s="17" t="s">
        <v>150</v>
      </c>
      <c r="BM315" s="229" t="s">
        <v>502</v>
      </c>
    </row>
    <row r="316" s="2" customFormat="1">
      <c r="A316" s="38"/>
      <c r="B316" s="39"/>
      <c r="C316" s="40"/>
      <c r="D316" s="231" t="s">
        <v>152</v>
      </c>
      <c r="E316" s="40"/>
      <c r="F316" s="232" t="s">
        <v>501</v>
      </c>
      <c r="G316" s="40"/>
      <c r="H316" s="40"/>
      <c r="I316" s="136"/>
      <c r="J316" s="40"/>
      <c r="K316" s="40"/>
      <c r="L316" s="44"/>
      <c r="M316" s="233"/>
      <c r="N316" s="23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81</v>
      </c>
    </row>
    <row r="317" s="2" customFormat="1" ht="16.5" customHeight="1">
      <c r="A317" s="38"/>
      <c r="B317" s="39"/>
      <c r="C317" s="218" t="s">
        <v>503</v>
      </c>
      <c r="D317" s="218" t="s">
        <v>145</v>
      </c>
      <c r="E317" s="219" t="s">
        <v>504</v>
      </c>
      <c r="F317" s="220" t="s">
        <v>505</v>
      </c>
      <c r="G317" s="221" t="s">
        <v>330</v>
      </c>
      <c r="H317" s="222">
        <v>840</v>
      </c>
      <c r="I317" s="223"/>
      <c r="J317" s="224">
        <f>ROUND(I317*H317,2)</f>
        <v>0</v>
      </c>
      <c r="K317" s="220" t="s">
        <v>149</v>
      </c>
      <c r="L317" s="44"/>
      <c r="M317" s="225" t="s">
        <v>19</v>
      </c>
      <c r="N317" s="226" t="s">
        <v>42</v>
      </c>
      <c r="O317" s="84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150</v>
      </c>
      <c r="AT317" s="229" t="s">
        <v>145</v>
      </c>
      <c r="AU317" s="229" t="s">
        <v>81</v>
      </c>
      <c r="AY317" s="17" t="s">
        <v>143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79</v>
      </c>
      <c r="BK317" s="230">
        <f>ROUND(I317*H317,2)</f>
        <v>0</v>
      </c>
      <c r="BL317" s="17" t="s">
        <v>150</v>
      </c>
      <c r="BM317" s="229" t="s">
        <v>506</v>
      </c>
    </row>
    <row r="318" s="2" customFormat="1">
      <c r="A318" s="38"/>
      <c r="B318" s="39"/>
      <c r="C318" s="40"/>
      <c r="D318" s="231" t="s">
        <v>152</v>
      </c>
      <c r="E318" s="40"/>
      <c r="F318" s="232" t="s">
        <v>505</v>
      </c>
      <c r="G318" s="40"/>
      <c r="H318" s="40"/>
      <c r="I318" s="136"/>
      <c r="J318" s="40"/>
      <c r="K318" s="40"/>
      <c r="L318" s="44"/>
      <c r="M318" s="233"/>
      <c r="N318" s="234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152</v>
      </c>
      <c r="AU318" s="17" t="s">
        <v>81</v>
      </c>
    </row>
    <row r="319" s="13" customFormat="1">
      <c r="A319" s="13"/>
      <c r="B319" s="235"/>
      <c r="C319" s="236"/>
      <c r="D319" s="231" t="s">
        <v>154</v>
      </c>
      <c r="E319" s="237" t="s">
        <v>19</v>
      </c>
      <c r="F319" s="238" t="s">
        <v>183</v>
      </c>
      <c r="G319" s="236"/>
      <c r="H319" s="239">
        <v>7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154</v>
      </c>
      <c r="AU319" s="245" t="s">
        <v>81</v>
      </c>
      <c r="AV319" s="13" t="s">
        <v>81</v>
      </c>
      <c r="AW319" s="13" t="s">
        <v>33</v>
      </c>
      <c r="AX319" s="13" t="s">
        <v>71</v>
      </c>
      <c r="AY319" s="245" t="s">
        <v>143</v>
      </c>
    </row>
    <row r="320" s="13" customFormat="1">
      <c r="A320" s="13"/>
      <c r="B320" s="235"/>
      <c r="C320" s="236"/>
      <c r="D320" s="231" t="s">
        <v>154</v>
      </c>
      <c r="E320" s="237" t="s">
        <v>19</v>
      </c>
      <c r="F320" s="238" t="s">
        <v>507</v>
      </c>
      <c r="G320" s="236"/>
      <c r="H320" s="239">
        <v>840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154</v>
      </c>
      <c r="AU320" s="245" t="s">
        <v>81</v>
      </c>
      <c r="AV320" s="13" t="s">
        <v>81</v>
      </c>
      <c r="AW320" s="13" t="s">
        <v>33</v>
      </c>
      <c r="AX320" s="13" t="s">
        <v>79</v>
      </c>
      <c r="AY320" s="245" t="s">
        <v>143</v>
      </c>
    </row>
    <row r="321" s="2" customFormat="1" ht="16.5" customHeight="1">
      <c r="A321" s="38"/>
      <c r="B321" s="39"/>
      <c r="C321" s="218" t="s">
        <v>508</v>
      </c>
      <c r="D321" s="218" t="s">
        <v>145</v>
      </c>
      <c r="E321" s="219" t="s">
        <v>509</v>
      </c>
      <c r="F321" s="220" t="s">
        <v>510</v>
      </c>
      <c r="G321" s="221" t="s">
        <v>330</v>
      </c>
      <c r="H321" s="222">
        <v>7</v>
      </c>
      <c r="I321" s="223"/>
      <c r="J321" s="224">
        <f>ROUND(I321*H321,2)</f>
        <v>0</v>
      </c>
      <c r="K321" s="220" t="s">
        <v>149</v>
      </c>
      <c r="L321" s="44"/>
      <c r="M321" s="225" t="s">
        <v>19</v>
      </c>
      <c r="N321" s="226" t="s">
        <v>42</v>
      </c>
      <c r="O321" s="84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150</v>
      </c>
      <c r="AT321" s="229" t="s">
        <v>145</v>
      </c>
      <c r="AU321" s="229" t="s">
        <v>81</v>
      </c>
      <c r="AY321" s="17" t="s">
        <v>143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79</v>
      </c>
      <c r="BK321" s="230">
        <f>ROUND(I321*H321,2)</f>
        <v>0</v>
      </c>
      <c r="BL321" s="17" t="s">
        <v>150</v>
      </c>
      <c r="BM321" s="229" t="s">
        <v>511</v>
      </c>
    </row>
    <row r="322" s="2" customFormat="1">
      <c r="A322" s="38"/>
      <c r="B322" s="39"/>
      <c r="C322" s="40"/>
      <c r="D322" s="231" t="s">
        <v>152</v>
      </c>
      <c r="E322" s="40"/>
      <c r="F322" s="232" t="s">
        <v>510</v>
      </c>
      <c r="G322" s="40"/>
      <c r="H322" s="40"/>
      <c r="I322" s="136"/>
      <c r="J322" s="40"/>
      <c r="K322" s="40"/>
      <c r="L322" s="44"/>
      <c r="M322" s="233"/>
      <c r="N322" s="234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81</v>
      </c>
    </row>
    <row r="323" s="2" customFormat="1" ht="16.5" customHeight="1">
      <c r="A323" s="38"/>
      <c r="B323" s="39"/>
      <c r="C323" s="218" t="s">
        <v>512</v>
      </c>
      <c r="D323" s="218" t="s">
        <v>145</v>
      </c>
      <c r="E323" s="219" t="s">
        <v>513</v>
      </c>
      <c r="F323" s="220" t="s">
        <v>514</v>
      </c>
      <c r="G323" s="221" t="s">
        <v>148</v>
      </c>
      <c r="H323" s="222">
        <v>150</v>
      </c>
      <c r="I323" s="223"/>
      <c r="J323" s="224">
        <f>ROUND(I323*H323,2)</f>
        <v>0</v>
      </c>
      <c r="K323" s="220" t="s">
        <v>149</v>
      </c>
      <c r="L323" s="44"/>
      <c r="M323" s="225" t="s">
        <v>19</v>
      </c>
      <c r="N323" s="226" t="s">
        <v>42</v>
      </c>
      <c r="O323" s="84"/>
      <c r="P323" s="227">
        <f>O323*H323</f>
        <v>0</v>
      </c>
      <c r="Q323" s="227">
        <v>0.00012999999999999999</v>
      </c>
      <c r="R323" s="227">
        <f>Q323*H323</f>
        <v>0.0195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150</v>
      </c>
      <c r="AT323" s="229" t="s">
        <v>145</v>
      </c>
      <c r="AU323" s="229" t="s">
        <v>81</v>
      </c>
      <c r="AY323" s="17" t="s">
        <v>143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79</v>
      </c>
      <c r="BK323" s="230">
        <f>ROUND(I323*H323,2)</f>
        <v>0</v>
      </c>
      <c r="BL323" s="17" t="s">
        <v>150</v>
      </c>
      <c r="BM323" s="229" t="s">
        <v>515</v>
      </c>
    </row>
    <row r="324" s="2" customFormat="1">
      <c r="A324" s="38"/>
      <c r="B324" s="39"/>
      <c r="C324" s="40"/>
      <c r="D324" s="231" t="s">
        <v>152</v>
      </c>
      <c r="E324" s="40"/>
      <c r="F324" s="232" t="s">
        <v>516</v>
      </c>
      <c r="G324" s="40"/>
      <c r="H324" s="40"/>
      <c r="I324" s="136"/>
      <c r="J324" s="40"/>
      <c r="K324" s="40"/>
      <c r="L324" s="44"/>
      <c r="M324" s="233"/>
      <c r="N324" s="23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152</v>
      </c>
      <c r="AU324" s="17" t="s">
        <v>81</v>
      </c>
    </row>
    <row r="325" s="13" customFormat="1">
      <c r="A325" s="13"/>
      <c r="B325" s="235"/>
      <c r="C325" s="236"/>
      <c r="D325" s="231" t="s">
        <v>154</v>
      </c>
      <c r="E325" s="237" t="s">
        <v>19</v>
      </c>
      <c r="F325" s="238" t="s">
        <v>517</v>
      </c>
      <c r="G325" s="236"/>
      <c r="H325" s="239">
        <v>150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154</v>
      </c>
      <c r="AU325" s="245" t="s">
        <v>81</v>
      </c>
      <c r="AV325" s="13" t="s">
        <v>81</v>
      </c>
      <c r="AW325" s="13" t="s">
        <v>33</v>
      </c>
      <c r="AX325" s="13" t="s">
        <v>79</v>
      </c>
      <c r="AY325" s="245" t="s">
        <v>143</v>
      </c>
    </row>
    <row r="326" s="2" customFormat="1" ht="16.5" customHeight="1">
      <c r="A326" s="38"/>
      <c r="B326" s="39"/>
      <c r="C326" s="218" t="s">
        <v>518</v>
      </c>
      <c r="D326" s="218" t="s">
        <v>145</v>
      </c>
      <c r="E326" s="219" t="s">
        <v>519</v>
      </c>
      <c r="F326" s="220" t="s">
        <v>520</v>
      </c>
      <c r="G326" s="221" t="s">
        <v>148</v>
      </c>
      <c r="H326" s="222">
        <v>6.4000000000000004</v>
      </c>
      <c r="I326" s="223"/>
      <c r="J326" s="224">
        <f>ROUND(I326*H326,2)</f>
        <v>0</v>
      </c>
      <c r="K326" s="220" t="s">
        <v>149</v>
      </c>
      <c r="L326" s="44"/>
      <c r="M326" s="225" t="s">
        <v>19</v>
      </c>
      <c r="N326" s="226" t="s">
        <v>42</v>
      </c>
      <c r="O326" s="84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150</v>
      </c>
      <c r="AT326" s="229" t="s">
        <v>145</v>
      </c>
      <c r="AU326" s="229" t="s">
        <v>81</v>
      </c>
      <c r="AY326" s="17" t="s">
        <v>143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79</v>
      </c>
      <c r="BK326" s="230">
        <f>ROUND(I326*H326,2)</f>
        <v>0</v>
      </c>
      <c r="BL326" s="17" t="s">
        <v>150</v>
      </c>
      <c r="BM326" s="229" t="s">
        <v>521</v>
      </c>
    </row>
    <row r="327" s="2" customFormat="1">
      <c r="A327" s="38"/>
      <c r="B327" s="39"/>
      <c r="C327" s="40"/>
      <c r="D327" s="231" t="s">
        <v>152</v>
      </c>
      <c r="E327" s="40"/>
      <c r="F327" s="232" t="s">
        <v>522</v>
      </c>
      <c r="G327" s="40"/>
      <c r="H327" s="40"/>
      <c r="I327" s="136"/>
      <c r="J327" s="40"/>
      <c r="K327" s="40"/>
      <c r="L327" s="44"/>
      <c r="M327" s="233"/>
      <c r="N327" s="234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152</v>
      </c>
      <c r="AU327" s="17" t="s">
        <v>81</v>
      </c>
    </row>
    <row r="328" s="13" customFormat="1">
      <c r="A328" s="13"/>
      <c r="B328" s="235"/>
      <c r="C328" s="236"/>
      <c r="D328" s="231" t="s">
        <v>154</v>
      </c>
      <c r="E328" s="237" t="s">
        <v>19</v>
      </c>
      <c r="F328" s="238" t="s">
        <v>523</v>
      </c>
      <c r="G328" s="236"/>
      <c r="H328" s="239">
        <v>6.4000000000000004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154</v>
      </c>
      <c r="AU328" s="245" t="s">
        <v>81</v>
      </c>
      <c r="AV328" s="13" t="s">
        <v>81</v>
      </c>
      <c r="AW328" s="13" t="s">
        <v>33</v>
      </c>
      <c r="AX328" s="13" t="s">
        <v>79</v>
      </c>
      <c r="AY328" s="245" t="s">
        <v>143</v>
      </c>
    </row>
    <row r="329" s="2" customFormat="1" ht="16.5" customHeight="1">
      <c r="A329" s="38"/>
      <c r="B329" s="39"/>
      <c r="C329" s="218" t="s">
        <v>524</v>
      </c>
      <c r="D329" s="218" t="s">
        <v>145</v>
      </c>
      <c r="E329" s="219" t="s">
        <v>525</v>
      </c>
      <c r="F329" s="220" t="s">
        <v>526</v>
      </c>
      <c r="G329" s="221" t="s">
        <v>330</v>
      </c>
      <c r="H329" s="222">
        <v>1.5</v>
      </c>
      <c r="I329" s="223"/>
      <c r="J329" s="224">
        <f>ROUND(I329*H329,2)</f>
        <v>0</v>
      </c>
      <c r="K329" s="220" t="s">
        <v>149</v>
      </c>
      <c r="L329" s="44"/>
      <c r="M329" s="225" t="s">
        <v>19</v>
      </c>
      <c r="N329" s="226" t="s">
        <v>42</v>
      </c>
      <c r="O329" s="84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150</v>
      </c>
      <c r="AT329" s="229" t="s">
        <v>145</v>
      </c>
      <c r="AU329" s="229" t="s">
        <v>81</v>
      </c>
      <c r="AY329" s="17" t="s">
        <v>143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79</v>
      </c>
      <c r="BK329" s="230">
        <f>ROUND(I329*H329,2)</f>
        <v>0</v>
      </c>
      <c r="BL329" s="17" t="s">
        <v>150</v>
      </c>
      <c r="BM329" s="229" t="s">
        <v>527</v>
      </c>
    </row>
    <row r="330" s="2" customFormat="1">
      <c r="A330" s="38"/>
      <c r="B330" s="39"/>
      <c r="C330" s="40"/>
      <c r="D330" s="231" t="s">
        <v>152</v>
      </c>
      <c r="E330" s="40"/>
      <c r="F330" s="232" t="s">
        <v>526</v>
      </c>
      <c r="G330" s="40"/>
      <c r="H330" s="40"/>
      <c r="I330" s="136"/>
      <c r="J330" s="40"/>
      <c r="K330" s="40"/>
      <c r="L330" s="44"/>
      <c r="M330" s="233"/>
      <c r="N330" s="23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81</v>
      </c>
    </row>
    <row r="331" s="2" customFormat="1" ht="16.5" customHeight="1">
      <c r="A331" s="38"/>
      <c r="B331" s="39"/>
      <c r="C331" s="218" t="s">
        <v>528</v>
      </c>
      <c r="D331" s="218" t="s">
        <v>145</v>
      </c>
      <c r="E331" s="219" t="s">
        <v>529</v>
      </c>
      <c r="F331" s="220" t="s">
        <v>530</v>
      </c>
      <c r="G331" s="221" t="s">
        <v>330</v>
      </c>
      <c r="H331" s="222">
        <v>180</v>
      </c>
      <c r="I331" s="223"/>
      <c r="J331" s="224">
        <f>ROUND(I331*H331,2)</f>
        <v>0</v>
      </c>
      <c r="K331" s="220" t="s">
        <v>149</v>
      </c>
      <c r="L331" s="44"/>
      <c r="M331" s="225" t="s">
        <v>19</v>
      </c>
      <c r="N331" s="226" t="s">
        <v>42</v>
      </c>
      <c r="O331" s="84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150</v>
      </c>
      <c r="AT331" s="229" t="s">
        <v>145</v>
      </c>
      <c r="AU331" s="229" t="s">
        <v>81</v>
      </c>
      <c r="AY331" s="17" t="s">
        <v>143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79</v>
      </c>
      <c r="BK331" s="230">
        <f>ROUND(I331*H331,2)</f>
        <v>0</v>
      </c>
      <c r="BL331" s="17" t="s">
        <v>150</v>
      </c>
      <c r="BM331" s="229" t="s">
        <v>531</v>
      </c>
    </row>
    <row r="332" s="2" customFormat="1">
      <c r="A332" s="38"/>
      <c r="B332" s="39"/>
      <c r="C332" s="40"/>
      <c r="D332" s="231" t="s">
        <v>152</v>
      </c>
      <c r="E332" s="40"/>
      <c r="F332" s="232" t="s">
        <v>530</v>
      </c>
      <c r="G332" s="40"/>
      <c r="H332" s="40"/>
      <c r="I332" s="136"/>
      <c r="J332" s="40"/>
      <c r="K332" s="40"/>
      <c r="L332" s="44"/>
      <c r="M332" s="233"/>
      <c r="N332" s="234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81</v>
      </c>
    </row>
    <row r="333" s="13" customFormat="1">
      <c r="A333" s="13"/>
      <c r="B333" s="235"/>
      <c r="C333" s="236"/>
      <c r="D333" s="231" t="s">
        <v>154</v>
      </c>
      <c r="E333" s="237" t="s">
        <v>19</v>
      </c>
      <c r="F333" s="238" t="s">
        <v>532</v>
      </c>
      <c r="G333" s="236"/>
      <c r="H333" s="239">
        <v>1.5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154</v>
      </c>
      <c r="AU333" s="245" t="s">
        <v>81</v>
      </c>
      <c r="AV333" s="13" t="s">
        <v>81</v>
      </c>
      <c r="AW333" s="13" t="s">
        <v>33</v>
      </c>
      <c r="AX333" s="13" t="s">
        <v>71</v>
      </c>
      <c r="AY333" s="245" t="s">
        <v>143</v>
      </c>
    </row>
    <row r="334" s="13" customFormat="1">
      <c r="A334" s="13"/>
      <c r="B334" s="235"/>
      <c r="C334" s="236"/>
      <c r="D334" s="231" t="s">
        <v>154</v>
      </c>
      <c r="E334" s="237" t="s">
        <v>19</v>
      </c>
      <c r="F334" s="238" t="s">
        <v>533</v>
      </c>
      <c r="G334" s="236"/>
      <c r="H334" s="239">
        <v>180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154</v>
      </c>
      <c r="AU334" s="245" t="s">
        <v>81</v>
      </c>
      <c r="AV334" s="13" t="s">
        <v>81</v>
      </c>
      <c r="AW334" s="13" t="s">
        <v>33</v>
      </c>
      <c r="AX334" s="13" t="s">
        <v>79</v>
      </c>
      <c r="AY334" s="245" t="s">
        <v>143</v>
      </c>
    </row>
    <row r="335" s="2" customFormat="1" ht="16.5" customHeight="1">
      <c r="A335" s="38"/>
      <c r="B335" s="39"/>
      <c r="C335" s="218" t="s">
        <v>534</v>
      </c>
      <c r="D335" s="218" t="s">
        <v>145</v>
      </c>
      <c r="E335" s="219" t="s">
        <v>535</v>
      </c>
      <c r="F335" s="220" t="s">
        <v>536</v>
      </c>
      <c r="G335" s="221" t="s">
        <v>330</v>
      </c>
      <c r="H335" s="222">
        <v>1.5</v>
      </c>
      <c r="I335" s="223"/>
      <c r="J335" s="224">
        <f>ROUND(I335*H335,2)</f>
        <v>0</v>
      </c>
      <c r="K335" s="220" t="s">
        <v>149</v>
      </c>
      <c r="L335" s="44"/>
      <c r="M335" s="225" t="s">
        <v>19</v>
      </c>
      <c r="N335" s="226" t="s">
        <v>42</v>
      </c>
      <c r="O335" s="84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150</v>
      </c>
      <c r="AT335" s="229" t="s">
        <v>145</v>
      </c>
      <c r="AU335" s="229" t="s">
        <v>81</v>
      </c>
      <c r="AY335" s="17" t="s">
        <v>143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79</v>
      </c>
      <c r="BK335" s="230">
        <f>ROUND(I335*H335,2)</f>
        <v>0</v>
      </c>
      <c r="BL335" s="17" t="s">
        <v>150</v>
      </c>
      <c r="BM335" s="229" t="s">
        <v>537</v>
      </c>
    </row>
    <row r="336" s="2" customFormat="1">
      <c r="A336" s="38"/>
      <c r="B336" s="39"/>
      <c r="C336" s="40"/>
      <c r="D336" s="231" t="s">
        <v>152</v>
      </c>
      <c r="E336" s="40"/>
      <c r="F336" s="232" t="s">
        <v>536</v>
      </c>
      <c r="G336" s="40"/>
      <c r="H336" s="40"/>
      <c r="I336" s="136"/>
      <c r="J336" s="40"/>
      <c r="K336" s="40"/>
      <c r="L336" s="44"/>
      <c r="M336" s="233"/>
      <c r="N336" s="234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152</v>
      </c>
      <c r="AU336" s="17" t="s">
        <v>81</v>
      </c>
    </row>
    <row r="337" s="2" customFormat="1" ht="16.5" customHeight="1">
      <c r="A337" s="38"/>
      <c r="B337" s="39"/>
      <c r="C337" s="218" t="s">
        <v>538</v>
      </c>
      <c r="D337" s="218" t="s">
        <v>145</v>
      </c>
      <c r="E337" s="219" t="s">
        <v>539</v>
      </c>
      <c r="F337" s="220" t="s">
        <v>540</v>
      </c>
      <c r="G337" s="221" t="s">
        <v>148</v>
      </c>
      <c r="H337" s="222">
        <v>684</v>
      </c>
      <c r="I337" s="223"/>
      <c r="J337" s="224">
        <f>ROUND(I337*H337,2)</f>
        <v>0</v>
      </c>
      <c r="K337" s="220" t="s">
        <v>149</v>
      </c>
      <c r="L337" s="44"/>
      <c r="M337" s="225" t="s">
        <v>19</v>
      </c>
      <c r="N337" s="226" t="s">
        <v>42</v>
      </c>
      <c r="O337" s="84"/>
      <c r="P337" s="227">
        <f>O337*H337</f>
        <v>0</v>
      </c>
      <c r="Q337" s="227">
        <v>4.0000000000000003E-05</v>
      </c>
      <c r="R337" s="227">
        <f>Q337*H337</f>
        <v>0.027360000000000002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150</v>
      </c>
      <c r="AT337" s="229" t="s">
        <v>145</v>
      </c>
      <c r="AU337" s="229" t="s">
        <v>81</v>
      </c>
      <c r="AY337" s="17" t="s">
        <v>143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79</v>
      </c>
      <c r="BK337" s="230">
        <f>ROUND(I337*H337,2)</f>
        <v>0</v>
      </c>
      <c r="BL337" s="17" t="s">
        <v>150</v>
      </c>
      <c r="BM337" s="229" t="s">
        <v>541</v>
      </c>
    </row>
    <row r="338" s="2" customFormat="1">
      <c r="A338" s="38"/>
      <c r="B338" s="39"/>
      <c r="C338" s="40"/>
      <c r="D338" s="231" t="s">
        <v>152</v>
      </c>
      <c r="E338" s="40"/>
      <c r="F338" s="232" t="s">
        <v>540</v>
      </c>
      <c r="G338" s="40"/>
      <c r="H338" s="40"/>
      <c r="I338" s="136"/>
      <c r="J338" s="40"/>
      <c r="K338" s="40"/>
      <c r="L338" s="44"/>
      <c r="M338" s="233"/>
      <c r="N338" s="234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152</v>
      </c>
      <c r="AU338" s="17" t="s">
        <v>81</v>
      </c>
    </row>
    <row r="339" s="13" customFormat="1">
      <c r="A339" s="13"/>
      <c r="B339" s="235"/>
      <c r="C339" s="236"/>
      <c r="D339" s="231" t="s">
        <v>154</v>
      </c>
      <c r="E339" s="237" t="s">
        <v>19</v>
      </c>
      <c r="F339" s="238" t="s">
        <v>542</v>
      </c>
      <c r="G339" s="236"/>
      <c r="H339" s="239">
        <v>684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154</v>
      </c>
      <c r="AU339" s="245" t="s">
        <v>81</v>
      </c>
      <c r="AV339" s="13" t="s">
        <v>81</v>
      </c>
      <c r="AW339" s="13" t="s">
        <v>33</v>
      </c>
      <c r="AX339" s="13" t="s">
        <v>79</v>
      </c>
      <c r="AY339" s="245" t="s">
        <v>143</v>
      </c>
    </row>
    <row r="340" s="2" customFormat="1" ht="16.5" customHeight="1">
      <c r="A340" s="38"/>
      <c r="B340" s="39"/>
      <c r="C340" s="218" t="s">
        <v>543</v>
      </c>
      <c r="D340" s="218" t="s">
        <v>145</v>
      </c>
      <c r="E340" s="219" t="s">
        <v>544</v>
      </c>
      <c r="F340" s="220" t="s">
        <v>545</v>
      </c>
      <c r="G340" s="221" t="s">
        <v>207</v>
      </c>
      <c r="H340" s="222">
        <v>2</v>
      </c>
      <c r="I340" s="223"/>
      <c r="J340" s="224">
        <f>ROUND(I340*H340,2)</f>
        <v>0</v>
      </c>
      <c r="K340" s="220" t="s">
        <v>149</v>
      </c>
      <c r="L340" s="44"/>
      <c r="M340" s="225" t="s">
        <v>19</v>
      </c>
      <c r="N340" s="226" t="s">
        <v>42</v>
      </c>
      <c r="O340" s="84"/>
      <c r="P340" s="227">
        <f>O340*H340</f>
        <v>0</v>
      </c>
      <c r="Q340" s="227">
        <v>0.015469999999999999</v>
      </c>
      <c r="R340" s="227">
        <f>Q340*H340</f>
        <v>0.030939999999999999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150</v>
      </c>
      <c r="AT340" s="229" t="s">
        <v>145</v>
      </c>
      <c r="AU340" s="229" t="s">
        <v>81</v>
      </c>
      <c r="AY340" s="17" t="s">
        <v>143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79</v>
      </c>
      <c r="BK340" s="230">
        <f>ROUND(I340*H340,2)</f>
        <v>0</v>
      </c>
      <c r="BL340" s="17" t="s">
        <v>150</v>
      </c>
      <c r="BM340" s="229" t="s">
        <v>546</v>
      </c>
    </row>
    <row r="341" s="2" customFormat="1">
      <c r="A341" s="38"/>
      <c r="B341" s="39"/>
      <c r="C341" s="40"/>
      <c r="D341" s="231" t="s">
        <v>152</v>
      </c>
      <c r="E341" s="40"/>
      <c r="F341" s="232" t="s">
        <v>547</v>
      </c>
      <c r="G341" s="40"/>
      <c r="H341" s="40"/>
      <c r="I341" s="136"/>
      <c r="J341" s="40"/>
      <c r="K341" s="40"/>
      <c r="L341" s="44"/>
      <c r="M341" s="233"/>
      <c r="N341" s="234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152</v>
      </c>
      <c r="AU341" s="17" t="s">
        <v>81</v>
      </c>
    </row>
    <row r="342" s="2" customFormat="1" ht="16.5" customHeight="1">
      <c r="A342" s="38"/>
      <c r="B342" s="39"/>
      <c r="C342" s="246" t="s">
        <v>548</v>
      </c>
      <c r="D342" s="246" t="s">
        <v>199</v>
      </c>
      <c r="E342" s="247" t="s">
        <v>549</v>
      </c>
      <c r="F342" s="248" t="s">
        <v>550</v>
      </c>
      <c r="G342" s="249" t="s">
        <v>207</v>
      </c>
      <c r="H342" s="250">
        <v>2</v>
      </c>
      <c r="I342" s="251"/>
      <c r="J342" s="252">
        <f>ROUND(I342*H342,2)</f>
        <v>0</v>
      </c>
      <c r="K342" s="248" t="s">
        <v>19</v>
      </c>
      <c r="L342" s="253"/>
      <c r="M342" s="254" t="s">
        <v>19</v>
      </c>
      <c r="N342" s="255" t="s">
        <v>42</v>
      </c>
      <c r="O342" s="84"/>
      <c r="P342" s="227">
        <f>O342*H342</f>
        <v>0</v>
      </c>
      <c r="Q342" s="227">
        <v>0.0022000000000000001</v>
      </c>
      <c r="R342" s="227">
        <f>Q342*H342</f>
        <v>0.0044000000000000003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187</v>
      </c>
      <c r="AT342" s="229" t="s">
        <v>199</v>
      </c>
      <c r="AU342" s="229" t="s">
        <v>81</v>
      </c>
      <c r="AY342" s="17" t="s">
        <v>143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79</v>
      </c>
      <c r="BK342" s="230">
        <f>ROUND(I342*H342,2)</f>
        <v>0</v>
      </c>
      <c r="BL342" s="17" t="s">
        <v>150</v>
      </c>
      <c r="BM342" s="229" t="s">
        <v>551</v>
      </c>
    </row>
    <row r="343" s="2" customFormat="1">
      <c r="A343" s="38"/>
      <c r="B343" s="39"/>
      <c r="C343" s="40"/>
      <c r="D343" s="231" t="s">
        <v>152</v>
      </c>
      <c r="E343" s="40"/>
      <c r="F343" s="232" t="s">
        <v>550</v>
      </c>
      <c r="G343" s="40"/>
      <c r="H343" s="40"/>
      <c r="I343" s="136"/>
      <c r="J343" s="40"/>
      <c r="K343" s="40"/>
      <c r="L343" s="44"/>
      <c r="M343" s="233"/>
      <c r="N343" s="234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152</v>
      </c>
      <c r="AU343" s="17" t="s">
        <v>81</v>
      </c>
    </row>
    <row r="344" s="2" customFormat="1" ht="16.5" customHeight="1">
      <c r="A344" s="38"/>
      <c r="B344" s="39"/>
      <c r="C344" s="218" t="s">
        <v>552</v>
      </c>
      <c r="D344" s="218" t="s">
        <v>145</v>
      </c>
      <c r="E344" s="219" t="s">
        <v>553</v>
      </c>
      <c r="F344" s="220" t="s">
        <v>554</v>
      </c>
      <c r="G344" s="221" t="s">
        <v>207</v>
      </c>
      <c r="H344" s="222">
        <v>5</v>
      </c>
      <c r="I344" s="223"/>
      <c r="J344" s="224">
        <f>ROUND(I344*H344,2)</f>
        <v>0</v>
      </c>
      <c r="K344" s="220" t="s">
        <v>149</v>
      </c>
      <c r="L344" s="44"/>
      <c r="M344" s="225" t="s">
        <v>19</v>
      </c>
      <c r="N344" s="226" t="s">
        <v>42</v>
      </c>
      <c r="O344" s="84"/>
      <c r="P344" s="227">
        <f>O344*H344</f>
        <v>0</v>
      </c>
      <c r="Q344" s="227">
        <v>0.0046800000000000001</v>
      </c>
      <c r="R344" s="227">
        <f>Q344*H344</f>
        <v>0.023400000000000001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150</v>
      </c>
      <c r="AT344" s="229" t="s">
        <v>145</v>
      </c>
      <c r="AU344" s="229" t="s">
        <v>81</v>
      </c>
      <c r="AY344" s="17" t="s">
        <v>143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79</v>
      </c>
      <c r="BK344" s="230">
        <f>ROUND(I344*H344,2)</f>
        <v>0</v>
      </c>
      <c r="BL344" s="17" t="s">
        <v>150</v>
      </c>
      <c r="BM344" s="229" t="s">
        <v>555</v>
      </c>
    </row>
    <row r="345" s="2" customFormat="1">
      <c r="A345" s="38"/>
      <c r="B345" s="39"/>
      <c r="C345" s="40"/>
      <c r="D345" s="231" t="s">
        <v>152</v>
      </c>
      <c r="E345" s="40"/>
      <c r="F345" s="232" t="s">
        <v>556</v>
      </c>
      <c r="G345" s="40"/>
      <c r="H345" s="40"/>
      <c r="I345" s="136"/>
      <c r="J345" s="40"/>
      <c r="K345" s="40"/>
      <c r="L345" s="44"/>
      <c r="M345" s="233"/>
      <c r="N345" s="234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152</v>
      </c>
      <c r="AU345" s="17" t="s">
        <v>81</v>
      </c>
    </row>
    <row r="346" s="13" customFormat="1">
      <c r="A346" s="13"/>
      <c r="B346" s="235"/>
      <c r="C346" s="236"/>
      <c r="D346" s="231" t="s">
        <v>154</v>
      </c>
      <c r="E346" s="237" t="s">
        <v>19</v>
      </c>
      <c r="F346" s="238" t="s">
        <v>557</v>
      </c>
      <c r="G346" s="236"/>
      <c r="H346" s="239">
        <v>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154</v>
      </c>
      <c r="AU346" s="245" t="s">
        <v>81</v>
      </c>
      <c r="AV346" s="13" t="s">
        <v>81</v>
      </c>
      <c r="AW346" s="13" t="s">
        <v>33</v>
      </c>
      <c r="AX346" s="13" t="s">
        <v>71</v>
      </c>
      <c r="AY346" s="245" t="s">
        <v>143</v>
      </c>
    </row>
    <row r="347" s="14" customFormat="1">
      <c r="A347" s="14"/>
      <c r="B347" s="256"/>
      <c r="C347" s="257"/>
      <c r="D347" s="231" t="s">
        <v>154</v>
      </c>
      <c r="E347" s="258" t="s">
        <v>19</v>
      </c>
      <c r="F347" s="259" t="s">
        <v>227</v>
      </c>
      <c r="G347" s="257"/>
      <c r="H347" s="260">
        <v>5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154</v>
      </c>
      <c r="AU347" s="266" t="s">
        <v>81</v>
      </c>
      <c r="AV347" s="14" t="s">
        <v>150</v>
      </c>
      <c r="AW347" s="14" t="s">
        <v>33</v>
      </c>
      <c r="AX347" s="14" t="s">
        <v>79</v>
      </c>
      <c r="AY347" s="266" t="s">
        <v>143</v>
      </c>
    </row>
    <row r="348" s="2" customFormat="1" ht="16.5" customHeight="1">
      <c r="A348" s="38"/>
      <c r="B348" s="39"/>
      <c r="C348" s="246" t="s">
        <v>558</v>
      </c>
      <c r="D348" s="246" t="s">
        <v>199</v>
      </c>
      <c r="E348" s="247" t="s">
        <v>559</v>
      </c>
      <c r="F348" s="248" t="s">
        <v>560</v>
      </c>
      <c r="G348" s="249" t="s">
        <v>207</v>
      </c>
      <c r="H348" s="250">
        <v>4</v>
      </c>
      <c r="I348" s="251"/>
      <c r="J348" s="252">
        <f>ROUND(I348*H348,2)</f>
        <v>0</v>
      </c>
      <c r="K348" s="248" t="s">
        <v>19</v>
      </c>
      <c r="L348" s="253"/>
      <c r="M348" s="254" t="s">
        <v>19</v>
      </c>
      <c r="N348" s="255" t="s">
        <v>42</v>
      </c>
      <c r="O348" s="84"/>
      <c r="P348" s="227">
        <f>O348*H348</f>
        <v>0</v>
      </c>
      <c r="Q348" s="227">
        <v>0.041000000000000002</v>
      </c>
      <c r="R348" s="227">
        <f>Q348*H348</f>
        <v>0.16400000000000001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187</v>
      </c>
      <c r="AT348" s="229" t="s">
        <v>199</v>
      </c>
      <c r="AU348" s="229" t="s">
        <v>81</v>
      </c>
      <c r="AY348" s="17" t="s">
        <v>143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79</v>
      </c>
      <c r="BK348" s="230">
        <f>ROUND(I348*H348,2)</f>
        <v>0</v>
      </c>
      <c r="BL348" s="17" t="s">
        <v>150</v>
      </c>
      <c r="BM348" s="229" t="s">
        <v>561</v>
      </c>
    </row>
    <row r="349" s="2" customFormat="1">
      <c r="A349" s="38"/>
      <c r="B349" s="39"/>
      <c r="C349" s="40"/>
      <c r="D349" s="231" t="s">
        <v>152</v>
      </c>
      <c r="E349" s="40"/>
      <c r="F349" s="232" t="s">
        <v>560</v>
      </c>
      <c r="G349" s="40"/>
      <c r="H349" s="40"/>
      <c r="I349" s="136"/>
      <c r="J349" s="40"/>
      <c r="K349" s="40"/>
      <c r="L349" s="44"/>
      <c r="M349" s="233"/>
      <c r="N349" s="234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152</v>
      </c>
      <c r="AU349" s="17" t="s">
        <v>81</v>
      </c>
    </row>
    <row r="350" s="2" customFormat="1" ht="16.5" customHeight="1">
      <c r="A350" s="38"/>
      <c r="B350" s="39"/>
      <c r="C350" s="246" t="s">
        <v>562</v>
      </c>
      <c r="D350" s="246" t="s">
        <v>199</v>
      </c>
      <c r="E350" s="247" t="s">
        <v>563</v>
      </c>
      <c r="F350" s="248" t="s">
        <v>564</v>
      </c>
      <c r="G350" s="249" t="s">
        <v>207</v>
      </c>
      <c r="H350" s="250">
        <v>1</v>
      </c>
      <c r="I350" s="251"/>
      <c r="J350" s="252">
        <f>ROUND(I350*H350,2)</f>
        <v>0</v>
      </c>
      <c r="K350" s="248" t="s">
        <v>19</v>
      </c>
      <c r="L350" s="253"/>
      <c r="M350" s="254" t="s">
        <v>19</v>
      </c>
      <c r="N350" s="255" t="s">
        <v>42</v>
      </c>
      <c r="O350" s="84"/>
      <c r="P350" s="227">
        <f>O350*H350</f>
        <v>0</v>
      </c>
      <c r="Q350" s="227">
        <v>0.041000000000000002</v>
      </c>
      <c r="R350" s="227">
        <f>Q350*H350</f>
        <v>0.041000000000000002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187</v>
      </c>
      <c r="AT350" s="229" t="s">
        <v>199</v>
      </c>
      <c r="AU350" s="229" t="s">
        <v>81</v>
      </c>
      <c r="AY350" s="17" t="s">
        <v>143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79</v>
      </c>
      <c r="BK350" s="230">
        <f>ROUND(I350*H350,2)</f>
        <v>0</v>
      </c>
      <c r="BL350" s="17" t="s">
        <v>150</v>
      </c>
      <c r="BM350" s="229" t="s">
        <v>565</v>
      </c>
    </row>
    <row r="351" s="2" customFormat="1">
      <c r="A351" s="38"/>
      <c r="B351" s="39"/>
      <c r="C351" s="40"/>
      <c r="D351" s="231" t="s">
        <v>152</v>
      </c>
      <c r="E351" s="40"/>
      <c r="F351" s="232" t="s">
        <v>564</v>
      </c>
      <c r="G351" s="40"/>
      <c r="H351" s="40"/>
      <c r="I351" s="136"/>
      <c r="J351" s="40"/>
      <c r="K351" s="40"/>
      <c r="L351" s="44"/>
      <c r="M351" s="233"/>
      <c r="N351" s="234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152</v>
      </c>
      <c r="AU351" s="17" t="s">
        <v>81</v>
      </c>
    </row>
    <row r="352" s="2" customFormat="1" ht="16.5" customHeight="1">
      <c r="A352" s="38"/>
      <c r="B352" s="39"/>
      <c r="C352" s="218" t="s">
        <v>566</v>
      </c>
      <c r="D352" s="218" t="s">
        <v>145</v>
      </c>
      <c r="E352" s="219" t="s">
        <v>567</v>
      </c>
      <c r="F352" s="220" t="s">
        <v>568</v>
      </c>
      <c r="G352" s="221" t="s">
        <v>207</v>
      </c>
      <c r="H352" s="222">
        <v>55</v>
      </c>
      <c r="I352" s="223"/>
      <c r="J352" s="224">
        <f>ROUND(I352*H352,2)</f>
        <v>0</v>
      </c>
      <c r="K352" s="220" t="s">
        <v>149</v>
      </c>
      <c r="L352" s="44"/>
      <c r="M352" s="225" t="s">
        <v>19</v>
      </c>
      <c r="N352" s="226" t="s">
        <v>42</v>
      </c>
      <c r="O352" s="84"/>
      <c r="P352" s="227">
        <f>O352*H352</f>
        <v>0</v>
      </c>
      <c r="Q352" s="227">
        <v>1.0000000000000001E-05</v>
      </c>
      <c r="R352" s="227">
        <f>Q352*H352</f>
        <v>0.00055000000000000003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150</v>
      </c>
      <c r="AT352" s="229" t="s">
        <v>145</v>
      </c>
      <c r="AU352" s="229" t="s">
        <v>81</v>
      </c>
      <c r="AY352" s="17" t="s">
        <v>143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79</v>
      </c>
      <c r="BK352" s="230">
        <f>ROUND(I352*H352,2)</f>
        <v>0</v>
      </c>
      <c r="BL352" s="17" t="s">
        <v>150</v>
      </c>
      <c r="BM352" s="229" t="s">
        <v>569</v>
      </c>
    </row>
    <row r="353" s="2" customFormat="1">
      <c r="A353" s="38"/>
      <c r="B353" s="39"/>
      <c r="C353" s="40"/>
      <c r="D353" s="231" t="s">
        <v>152</v>
      </c>
      <c r="E353" s="40"/>
      <c r="F353" s="232" t="s">
        <v>570</v>
      </c>
      <c r="G353" s="40"/>
      <c r="H353" s="40"/>
      <c r="I353" s="136"/>
      <c r="J353" s="40"/>
      <c r="K353" s="40"/>
      <c r="L353" s="44"/>
      <c r="M353" s="233"/>
      <c r="N353" s="234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81</v>
      </c>
    </row>
    <row r="354" s="2" customFormat="1" ht="16.5" customHeight="1">
      <c r="A354" s="38"/>
      <c r="B354" s="39"/>
      <c r="C354" s="218" t="s">
        <v>571</v>
      </c>
      <c r="D354" s="218" t="s">
        <v>145</v>
      </c>
      <c r="E354" s="219" t="s">
        <v>572</v>
      </c>
      <c r="F354" s="220" t="s">
        <v>573</v>
      </c>
      <c r="G354" s="221" t="s">
        <v>207</v>
      </c>
      <c r="H354" s="222">
        <v>14</v>
      </c>
      <c r="I354" s="223"/>
      <c r="J354" s="224">
        <f>ROUND(I354*H354,2)</f>
        <v>0</v>
      </c>
      <c r="K354" s="220" t="s">
        <v>149</v>
      </c>
      <c r="L354" s="44"/>
      <c r="M354" s="225" t="s">
        <v>19</v>
      </c>
      <c r="N354" s="226" t="s">
        <v>42</v>
      </c>
      <c r="O354" s="84"/>
      <c r="P354" s="227">
        <f>O354*H354</f>
        <v>0</v>
      </c>
      <c r="Q354" s="227">
        <v>2.0000000000000002E-05</v>
      </c>
      <c r="R354" s="227">
        <f>Q354*H354</f>
        <v>0.00028000000000000003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150</v>
      </c>
      <c r="AT354" s="229" t="s">
        <v>145</v>
      </c>
      <c r="AU354" s="229" t="s">
        <v>81</v>
      </c>
      <c r="AY354" s="17" t="s">
        <v>143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79</v>
      </c>
      <c r="BK354" s="230">
        <f>ROUND(I354*H354,2)</f>
        <v>0</v>
      </c>
      <c r="BL354" s="17" t="s">
        <v>150</v>
      </c>
      <c r="BM354" s="229" t="s">
        <v>574</v>
      </c>
    </row>
    <row r="355" s="2" customFormat="1">
      <c r="A355" s="38"/>
      <c r="B355" s="39"/>
      <c r="C355" s="40"/>
      <c r="D355" s="231" t="s">
        <v>152</v>
      </c>
      <c r="E355" s="40"/>
      <c r="F355" s="232" t="s">
        <v>575</v>
      </c>
      <c r="G355" s="40"/>
      <c r="H355" s="40"/>
      <c r="I355" s="136"/>
      <c r="J355" s="40"/>
      <c r="K355" s="40"/>
      <c r="L355" s="44"/>
      <c r="M355" s="233"/>
      <c r="N355" s="23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152</v>
      </c>
      <c r="AU355" s="17" t="s">
        <v>81</v>
      </c>
    </row>
    <row r="356" s="2" customFormat="1" ht="16.5" customHeight="1">
      <c r="A356" s="38"/>
      <c r="B356" s="39"/>
      <c r="C356" s="218" t="s">
        <v>576</v>
      </c>
      <c r="D356" s="218" t="s">
        <v>145</v>
      </c>
      <c r="E356" s="219" t="s">
        <v>577</v>
      </c>
      <c r="F356" s="220" t="s">
        <v>578</v>
      </c>
      <c r="G356" s="221" t="s">
        <v>207</v>
      </c>
      <c r="H356" s="222">
        <v>55</v>
      </c>
      <c r="I356" s="223"/>
      <c r="J356" s="224">
        <f>ROUND(I356*H356,2)</f>
        <v>0</v>
      </c>
      <c r="K356" s="220" t="s">
        <v>149</v>
      </c>
      <c r="L356" s="44"/>
      <c r="M356" s="225" t="s">
        <v>19</v>
      </c>
      <c r="N356" s="226" t="s">
        <v>42</v>
      </c>
      <c r="O356" s="84"/>
      <c r="P356" s="227">
        <f>O356*H356</f>
        <v>0</v>
      </c>
      <c r="Q356" s="227">
        <v>0.00025000000000000001</v>
      </c>
      <c r="R356" s="227">
        <f>Q356*H356</f>
        <v>0.01375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150</v>
      </c>
      <c r="AT356" s="229" t="s">
        <v>145</v>
      </c>
      <c r="AU356" s="229" t="s">
        <v>81</v>
      </c>
      <c r="AY356" s="17" t="s">
        <v>143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79</v>
      </c>
      <c r="BK356" s="230">
        <f>ROUND(I356*H356,2)</f>
        <v>0</v>
      </c>
      <c r="BL356" s="17" t="s">
        <v>150</v>
      </c>
      <c r="BM356" s="229" t="s">
        <v>579</v>
      </c>
    </row>
    <row r="357" s="2" customFormat="1">
      <c r="A357" s="38"/>
      <c r="B357" s="39"/>
      <c r="C357" s="40"/>
      <c r="D357" s="231" t="s">
        <v>152</v>
      </c>
      <c r="E357" s="40"/>
      <c r="F357" s="232" t="s">
        <v>580</v>
      </c>
      <c r="G357" s="40"/>
      <c r="H357" s="40"/>
      <c r="I357" s="136"/>
      <c r="J357" s="40"/>
      <c r="K357" s="40"/>
      <c r="L357" s="44"/>
      <c r="M357" s="233"/>
      <c r="N357" s="234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152</v>
      </c>
      <c r="AU357" s="17" t="s">
        <v>81</v>
      </c>
    </row>
    <row r="358" s="2" customFormat="1" ht="16.5" customHeight="1">
      <c r="A358" s="38"/>
      <c r="B358" s="39"/>
      <c r="C358" s="218" t="s">
        <v>581</v>
      </c>
      <c r="D358" s="218" t="s">
        <v>145</v>
      </c>
      <c r="E358" s="219" t="s">
        <v>582</v>
      </c>
      <c r="F358" s="220" t="s">
        <v>583</v>
      </c>
      <c r="G358" s="221" t="s">
        <v>207</v>
      </c>
      <c r="H358" s="222">
        <v>14</v>
      </c>
      <c r="I358" s="223"/>
      <c r="J358" s="224">
        <f>ROUND(I358*H358,2)</f>
        <v>0</v>
      </c>
      <c r="K358" s="220" t="s">
        <v>149</v>
      </c>
      <c r="L358" s="44"/>
      <c r="M358" s="225" t="s">
        <v>19</v>
      </c>
      <c r="N358" s="226" t="s">
        <v>42</v>
      </c>
      <c r="O358" s="84"/>
      <c r="P358" s="227">
        <f>O358*H358</f>
        <v>0</v>
      </c>
      <c r="Q358" s="227">
        <v>0.00032000000000000003</v>
      </c>
      <c r="R358" s="227">
        <f>Q358*H358</f>
        <v>0.0044800000000000005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150</v>
      </c>
      <c r="AT358" s="229" t="s">
        <v>145</v>
      </c>
      <c r="AU358" s="229" t="s">
        <v>81</v>
      </c>
      <c r="AY358" s="17" t="s">
        <v>143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79</v>
      </c>
      <c r="BK358" s="230">
        <f>ROUND(I358*H358,2)</f>
        <v>0</v>
      </c>
      <c r="BL358" s="17" t="s">
        <v>150</v>
      </c>
      <c r="BM358" s="229" t="s">
        <v>584</v>
      </c>
    </row>
    <row r="359" s="2" customFormat="1">
      <c r="A359" s="38"/>
      <c r="B359" s="39"/>
      <c r="C359" s="40"/>
      <c r="D359" s="231" t="s">
        <v>152</v>
      </c>
      <c r="E359" s="40"/>
      <c r="F359" s="232" t="s">
        <v>585</v>
      </c>
      <c r="G359" s="40"/>
      <c r="H359" s="40"/>
      <c r="I359" s="136"/>
      <c r="J359" s="40"/>
      <c r="K359" s="40"/>
      <c r="L359" s="44"/>
      <c r="M359" s="233"/>
      <c r="N359" s="234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152</v>
      </c>
      <c r="AU359" s="17" t="s">
        <v>81</v>
      </c>
    </row>
    <row r="360" s="2" customFormat="1" ht="16.5" customHeight="1">
      <c r="A360" s="38"/>
      <c r="B360" s="39"/>
      <c r="C360" s="218" t="s">
        <v>586</v>
      </c>
      <c r="D360" s="218" t="s">
        <v>145</v>
      </c>
      <c r="E360" s="219" t="s">
        <v>587</v>
      </c>
      <c r="F360" s="220" t="s">
        <v>588</v>
      </c>
      <c r="G360" s="221" t="s">
        <v>164</v>
      </c>
      <c r="H360" s="222">
        <v>0.39000000000000001</v>
      </c>
      <c r="I360" s="223"/>
      <c r="J360" s="224">
        <f>ROUND(I360*H360,2)</f>
        <v>0</v>
      </c>
      <c r="K360" s="220" t="s">
        <v>149</v>
      </c>
      <c r="L360" s="44"/>
      <c r="M360" s="225" t="s">
        <v>19</v>
      </c>
      <c r="N360" s="226" t="s">
        <v>42</v>
      </c>
      <c r="O360" s="84"/>
      <c r="P360" s="227">
        <f>O360*H360</f>
        <v>0</v>
      </c>
      <c r="Q360" s="227">
        <v>0</v>
      </c>
      <c r="R360" s="227">
        <f>Q360*H360</f>
        <v>0</v>
      </c>
      <c r="S360" s="227">
        <v>2</v>
      </c>
      <c r="T360" s="228">
        <f>S360*H360</f>
        <v>0.78000000000000003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150</v>
      </c>
      <c r="AT360" s="229" t="s">
        <v>145</v>
      </c>
      <c r="AU360" s="229" t="s">
        <v>81</v>
      </c>
      <c r="AY360" s="17" t="s">
        <v>143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79</v>
      </c>
      <c r="BK360" s="230">
        <f>ROUND(I360*H360,2)</f>
        <v>0</v>
      </c>
      <c r="BL360" s="17" t="s">
        <v>150</v>
      </c>
      <c r="BM360" s="229" t="s">
        <v>589</v>
      </c>
    </row>
    <row r="361" s="2" customFormat="1">
      <c r="A361" s="38"/>
      <c r="B361" s="39"/>
      <c r="C361" s="40"/>
      <c r="D361" s="231" t="s">
        <v>152</v>
      </c>
      <c r="E361" s="40"/>
      <c r="F361" s="232" t="s">
        <v>590</v>
      </c>
      <c r="G361" s="40"/>
      <c r="H361" s="40"/>
      <c r="I361" s="136"/>
      <c r="J361" s="40"/>
      <c r="K361" s="40"/>
      <c r="L361" s="44"/>
      <c r="M361" s="233"/>
      <c r="N361" s="234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152</v>
      </c>
      <c r="AU361" s="17" t="s">
        <v>81</v>
      </c>
    </row>
    <row r="362" s="13" customFormat="1">
      <c r="A362" s="13"/>
      <c r="B362" s="235"/>
      <c r="C362" s="236"/>
      <c r="D362" s="231" t="s">
        <v>154</v>
      </c>
      <c r="E362" s="237" t="s">
        <v>19</v>
      </c>
      <c r="F362" s="238" t="s">
        <v>591</v>
      </c>
      <c r="G362" s="236"/>
      <c r="H362" s="239">
        <v>0.39000000000000001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154</v>
      </c>
      <c r="AU362" s="245" t="s">
        <v>81</v>
      </c>
      <c r="AV362" s="13" t="s">
        <v>81</v>
      </c>
      <c r="AW362" s="13" t="s">
        <v>33</v>
      </c>
      <c r="AX362" s="13" t="s">
        <v>79</v>
      </c>
      <c r="AY362" s="245" t="s">
        <v>143</v>
      </c>
    </row>
    <row r="363" s="2" customFormat="1" ht="16.5" customHeight="1">
      <c r="A363" s="38"/>
      <c r="B363" s="39"/>
      <c r="C363" s="218" t="s">
        <v>592</v>
      </c>
      <c r="D363" s="218" t="s">
        <v>145</v>
      </c>
      <c r="E363" s="219" t="s">
        <v>593</v>
      </c>
      <c r="F363" s="220" t="s">
        <v>594</v>
      </c>
      <c r="G363" s="221" t="s">
        <v>164</v>
      </c>
      <c r="H363" s="222">
        <v>2.016</v>
      </c>
      <c r="I363" s="223"/>
      <c r="J363" s="224">
        <f>ROUND(I363*H363,2)</f>
        <v>0</v>
      </c>
      <c r="K363" s="220" t="s">
        <v>149</v>
      </c>
      <c r="L363" s="44"/>
      <c r="M363" s="225" t="s">
        <v>19</v>
      </c>
      <c r="N363" s="226" t="s">
        <v>42</v>
      </c>
      <c r="O363" s="84"/>
      <c r="P363" s="227">
        <f>O363*H363</f>
        <v>0</v>
      </c>
      <c r="Q363" s="227">
        <v>0</v>
      </c>
      <c r="R363" s="227">
        <f>Q363*H363</f>
        <v>0</v>
      </c>
      <c r="S363" s="227">
        <v>1.8</v>
      </c>
      <c r="T363" s="228">
        <f>S363*H363</f>
        <v>3.6288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150</v>
      </c>
      <c r="AT363" s="229" t="s">
        <v>145</v>
      </c>
      <c r="AU363" s="229" t="s">
        <v>81</v>
      </c>
      <c r="AY363" s="17" t="s">
        <v>143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79</v>
      </c>
      <c r="BK363" s="230">
        <f>ROUND(I363*H363,2)</f>
        <v>0</v>
      </c>
      <c r="BL363" s="17" t="s">
        <v>150</v>
      </c>
      <c r="BM363" s="229" t="s">
        <v>595</v>
      </c>
    </row>
    <row r="364" s="2" customFormat="1">
      <c r="A364" s="38"/>
      <c r="B364" s="39"/>
      <c r="C364" s="40"/>
      <c r="D364" s="231" t="s">
        <v>152</v>
      </c>
      <c r="E364" s="40"/>
      <c r="F364" s="232" t="s">
        <v>596</v>
      </c>
      <c r="G364" s="40"/>
      <c r="H364" s="40"/>
      <c r="I364" s="136"/>
      <c r="J364" s="40"/>
      <c r="K364" s="40"/>
      <c r="L364" s="44"/>
      <c r="M364" s="233"/>
      <c r="N364" s="234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152</v>
      </c>
      <c r="AU364" s="17" t="s">
        <v>81</v>
      </c>
    </row>
    <row r="365" s="13" customFormat="1">
      <c r="A365" s="13"/>
      <c r="B365" s="235"/>
      <c r="C365" s="236"/>
      <c r="D365" s="231" t="s">
        <v>154</v>
      </c>
      <c r="E365" s="237" t="s">
        <v>19</v>
      </c>
      <c r="F365" s="238" t="s">
        <v>597</v>
      </c>
      <c r="G365" s="236"/>
      <c r="H365" s="239">
        <v>1.296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154</v>
      </c>
      <c r="AU365" s="245" t="s">
        <v>81</v>
      </c>
      <c r="AV365" s="13" t="s">
        <v>81</v>
      </c>
      <c r="AW365" s="13" t="s">
        <v>33</v>
      </c>
      <c r="AX365" s="13" t="s">
        <v>71</v>
      </c>
      <c r="AY365" s="245" t="s">
        <v>143</v>
      </c>
    </row>
    <row r="366" s="13" customFormat="1">
      <c r="A366" s="13"/>
      <c r="B366" s="235"/>
      <c r="C366" s="236"/>
      <c r="D366" s="231" t="s">
        <v>154</v>
      </c>
      <c r="E366" s="237" t="s">
        <v>19</v>
      </c>
      <c r="F366" s="238" t="s">
        <v>598</v>
      </c>
      <c r="G366" s="236"/>
      <c r="H366" s="239">
        <v>0.71999999999999997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154</v>
      </c>
      <c r="AU366" s="245" t="s">
        <v>81</v>
      </c>
      <c r="AV366" s="13" t="s">
        <v>81</v>
      </c>
      <c r="AW366" s="13" t="s">
        <v>33</v>
      </c>
      <c r="AX366" s="13" t="s">
        <v>71</v>
      </c>
      <c r="AY366" s="245" t="s">
        <v>143</v>
      </c>
    </row>
    <row r="367" s="14" customFormat="1">
      <c r="A367" s="14"/>
      <c r="B367" s="256"/>
      <c r="C367" s="257"/>
      <c r="D367" s="231" t="s">
        <v>154</v>
      </c>
      <c r="E367" s="258" t="s">
        <v>19</v>
      </c>
      <c r="F367" s="259" t="s">
        <v>227</v>
      </c>
      <c r="G367" s="257"/>
      <c r="H367" s="260">
        <v>2.016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154</v>
      </c>
      <c r="AU367" s="266" t="s">
        <v>81</v>
      </c>
      <c r="AV367" s="14" t="s">
        <v>150</v>
      </c>
      <c r="AW367" s="14" t="s">
        <v>33</v>
      </c>
      <c r="AX367" s="14" t="s">
        <v>79</v>
      </c>
      <c r="AY367" s="266" t="s">
        <v>143</v>
      </c>
    </row>
    <row r="368" s="2" customFormat="1" ht="16.5" customHeight="1">
      <c r="A368" s="38"/>
      <c r="B368" s="39"/>
      <c r="C368" s="218" t="s">
        <v>599</v>
      </c>
      <c r="D368" s="218" t="s">
        <v>145</v>
      </c>
      <c r="E368" s="219" t="s">
        <v>600</v>
      </c>
      <c r="F368" s="220" t="s">
        <v>601</v>
      </c>
      <c r="G368" s="221" t="s">
        <v>164</v>
      </c>
      <c r="H368" s="222">
        <v>2.387</v>
      </c>
      <c r="I368" s="223"/>
      <c r="J368" s="224">
        <f>ROUND(I368*H368,2)</f>
        <v>0</v>
      </c>
      <c r="K368" s="220" t="s">
        <v>149</v>
      </c>
      <c r="L368" s="44"/>
      <c r="M368" s="225" t="s">
        <v>19</v>
      </c>
      <c r="N368" s="226" t="s">
        <v>42</v>
      </c>
      <c r="O368" s="84"/>
      <c r="P368" s="227">
        <f>O368*H368</f>
        <v>0</v>
      </c>
      <c r="Q368" s="227">
        <v>0</v>
      </c>
      <c r="R368" s="227">
        <f>Q368*H368</f>
        <v>0</v>
      </c>
      <c r="S368" s="227">
        <v>1.5940000000000001</v>
      </c>
      <c r="T368" s="228">
        <f>S368*H368</f>
        <v>3.8048780000000004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150</v>
      </c>
      <c r="AT368" s="229" t="s">
        <v>145</v>
      </c>
      <c r="AU368" s="229" t="s">
        <v>81</v>
      </c>
      <c r="AY368" s="17" t="s">
        <v>143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79</v>
      </c>
      <c r="BK368" s="230">
        <f>ROUND(I368*H368,2)</f>
        <v>0</v>
      </c>
      <c r="BL368" s="17" t="s">
        <v>150</v>
      </c>
      <c r="BM368" s="229" t="s">
        <v>602</v>
      </c>
    </row>
    <row r="369" s="2" customFormat="1">
      <c r="A369" s="38"/>
      <c r="B369" s="39"/>
      <c r="C369" s="40"/>
      <c r="D369" s="231" t="s">
        <v>152</v>
      </c>
      <c r="E369" s="40"/>
      <c r="F369" s="232" t="s">
        <v>603</v>
      </c>
      <c r="G369" s="40"/>
      <c r="H369" s="40"/>
      <c r="I369" s="136"/>
      <c r="J369" s="40"/>
      <c r="K369" s="40"/>
      <c r="L369" s="44"/>
      <c r="M369" s="233"/>
      <c r="N369" s="234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152</v>
      </c>
      <c r="AU369" s="17" t="s">
        <v>81</v>
      </c>
    </row>
    <row r="370" s="13" customFormat="1">
      <c r="A370" s="13"/>
      <c r="B370" s="235"/>
      <c r="C370" s="236"/>
      <c r="D370" s="231" t="s">
        <v>154</v>
      </c>
      <c r="E370" s="237" t="s">
        <v>19</v>
      </c>
      <c r="F370" s="238" t="s">
        <v>604</v>
      </c>
      <c r="G370" s="236"/>
      <c r="H370" s="239">
        <v>0.88800000000000001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154</v>
      </c>
      <c r="AU370" s="245" t="s">
        <v>81</v>
      </c>
      <c r="AV370" s="13" t="s">
        <v>81</v>
      </c>
      <c r="AW370" s="13" t="s">
        <v>33</v>
      </c>
      <c r="AX370" s="13" t="s">
        <v>71</v>
      </c>
      <c r="AY370" s="245" t="s">
        <v>143</v>
      </c>
    </row>
    <row r="371" s="13" customFormat="1">
      <c r="A371" s="13"/>
      <c r="B371" s="235"/>
      <c r="C371" s="236"/>
      <c r="D371" s="231" t="s">
        <v>154</v>
      </c>
      <c r="E371" s="237" t="s">
        <v>19</v>
      </c>
      <c r="F371" s="238" t="s">
        <v>605</v>
      </c>
      <c r="G371" s="236"/>
      <c r="H371" s="239">
        <v>1.4990000000000001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154</v>
      </c>
      <c r="AU371" s="245" t="s">
        <v>81</v>
      </c>
      <c r="AV371" s="13" t="s">
        <v>81</v>
      </c>
      <c r="AW371" s="13" t="s">
        <v>33</v>
      </c>
      <c r="AX371" s="13" t="s">
        <v>71</v>
      </c>
      <c r="AY371" s="245" t="s">
        <v>143</v>
      </c>
    </row>
    <row r="372" s="14" customFormat="1">
      <c r="A372" s="14"/>
      <c r="B372" s="256"/>
      <c r="C372" s="257"/>
      <c r="D372" s="231" t="s">
        <v>154</v>
      </c>
      <c r="E372" s="258" t="s">
        <v>19</v>
      </c>
      <c r="F372" s="259" t="s">
        <v>227</v>
      </c>
      <c r="G372" s="257"/>
      <c r="H372" s="260">
        <v>2.387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154</v>
      </c>
      <c r="AU372" s="266" t="s">
        <v>81</v>
      </c>
      <c r="AV372" s="14" t="s">
        <v>150</v>
      </c>
      <c r="AW372" s="14" t="s">
        <v>33</v>
      </c>
      <c r="AX372" s="14" t="s">
        <v>79</v>
      </c>
      <c r="AY372" s="266" t="s">
        <v>143</v>
      </c>
    </row>
    <row r="373" s="2" customFormat="1" ht="16.5" customHeight="1">
      <c r="A373" s="38"/>
      <c r="B373" s="39"/>
      <c r="C373" s="218" t="s">
        <v>606</v>
      </c>
      <c r="D373" s="218" t="s">
        <v>145</v>
      </c>
      <c r="E373" s="219" t="s">
        <v>607</v>
      </c>
      <c r="F373" s="220" t="s">
        <v>608</v>
      </c>
      <c r="G373" s="221" t="s">
        <v>148</v>
      </c>
      <c r="H373" s="222">
        <v>2.2000000000000002</v>
      </c>
      <c r="I373" s="223"/>
      <c r="J373" s="224">
        <f>ROUND(I373*H373,2)</f>
        <v>0</v>
      </c>
      <c r="K373" s="220" t="s">
        <v>149</v>
      </c>
      <c r="L373" s="44"/>
      <c r="M373" s="225" t="s">
        <v>19</v>
      </c>
      <c r="N373" s="226" t="s">
        <v>42</v>
      </c>
      <c r="O373" s="84"/>
      <c r="P373" s="227">
        <f>O373*H373</f>
        <v>0</v>
      </c>
      <c r="Q373" s="227">
        <v>0</v>
      </c>
      <c r="R373" s="227">
        <f>Q373*H373</f>
        <v>0</v>
      </c>
      <c r="S373" s="227">
        <v>0.073999999999999996</v>
      </c>
      <c r="T373" s="228">
        <f>S373*H373</f>
        <v>0.1628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150</v>
      </c>
      <c r="AT373" s="229" t="s">
        <v>145</v>
      </c>
      <c r="AU373" s="229" t="s">
        <v>81</v>
      </c>
      <c r="AY373" s="17" t="s">
        <v>143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79</v>
      </c>
      <c r="BK373" s="230">
        <f>ROUND(I373*H373,2)</f>
        <v>0</v>
      </c>
      <c r="BL373" s="17" t="s">
        <v>150</v>
      </c>
      <c r="BM373" s="229" t="s">
        <v>609</v>
      </c>
    </row>
    <row r="374" s="2" customFormat="1">
      <c r="A374" s="38"/>
      <c r="B374" s="39"/>
      <c r="C374" s="40"/>
      <c r="D374" s="231" t="s">
        <v>152</v>
      </c>
      <c r="E374" s="40"/>
      <c r="F374" s="232" t="s">
        <v>610</v>
      </c>
      <c r="G374" s="40"/>
      <c r="H374" s="40"/>
      <c r="I374" s="136"/>
      <c r="J374" s="40"/>
      <c r="K374" s="40"/>
      <c r="L374" s="44"/>
      <c r="M374" s="233"/>
      <c r="N374" s="234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81</v>
      </c>
    </row>
    <row r="375" s="13" customFormat="1">
      <c r="A375" s="13"/>
      <c r="B375" s="235"/>
      <c r="C375" s="236"/>
      <c r="D375" s="231" t="s">
        <v>154</v>
      </c>
      <c r="E375" s="237" t="s">
        <v>19</v>
      </c>
      <c r="F375" s="238" t="s">
        <v>611</v>
      </c>
      <c r="G375" s="236"/>
      <c r="H375" s="239">
        <v>2.2000000000000002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154</v>
      </c>
      <c r="AU375" s="245" t="s">
        <v>81</v>
      </c>
      <c r="AV375" s="13" t="s">
        <v>81</v>
      </c>
      <c r="AW375" s="13" t="s">
        <v>33</v>
      </c>
      <c r="AX375" s="13" t="s">
        <v>79</v>
      </c>
      <c r="AY375" s="245" t="s">
        <v>143</v>
      </c>
    </row>
    <row r="376" s="2" customFormat="1" ht="16.5" customHeight="1">
      <c r="A376" s="38"/>
      <c r="B376" s="39"/>
      <c r="C376" s="218" t="s">
        <v>612</v>
      </c>
      <c r="D376" s="218" t="s">
        <v>145</v>
      </c>
      <c r="E376" s="219" t="s">
        <v>613</v>
      </c>
      <c r="F376" s="220" t="s">
        <v>614</v>
      </c>
      <c r="G376" s="221" t="s">
        <v>148</v>
      </c>
      <c r="H376" s="222">
        <v>21.420000000000002</v>
      </c>
      <c r="I376" s="223"/>
      <c r="J376" s="224">
        <f>ROUND(I376*H376,2)</f>
        <v>0</v>
      </c>
      <c r="K376" s="220" t="s">
        <v>149</v>
      </c>
      <c r="L376" s="44"/>
      <c r="M376" s="225" t="s">
        <v>19</v>
      </c>
      <c r="N376" s="226" t="s">
        <v>42</v>
      </c>
      <c r="O376" s="84"/>
      <c r="P376" s="227">
        <f>O376*H376</f>
        <v>0</v>
      </c>
      <c r="Q376" s="227">
        <v>0</v>
      </c>
      <c r="R376" s="227">
        <f>Q376*H376</f>
        <v>0</v>
      </c>
      <c r="S376" s="227">
        <v>0.183</v>
      </c>
      <c r="T376" s="228">
        <f>S376*H376</f>
        <v>3.9198600000000003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150</v>
      </c>
      <c r="AT376" s="229" t="s">
        <v>145</v>
      </c>
      <c r="AU376" s="229" t="s">
        <v>81</v>
      </c>
      <c r="AY376" s="17" t="s">
        <v>143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79</v>
      </c>
      <c r="BK376" s="230">
        <f>ROUND(I376*H376,2)</f>
        <v>0</v>
      </c>
      <c r="BL376" s="17" t="s">
        <v>150</v>
      </c>
      <c r="BM376" s="229" t="s">
        <v>615</v>
      </c>
    </row>
    <row r="377" s="2" customFormat="1">
      <c r="A377" s="38"/>
      <c r="B377" s="39"/>
      <c r="C377" s="40"/>
      <c r="D377" s="231" t="s">
        <v>152</v>
      </c>
      <c r="E377" s="40"/>
      <c r="F377" s="232" t="s">
        <v>616</v>
      </c>
      <c r="G377" s="40"/>
      <c r="H377" s="40"/>
      <c r="I377" s="136"/>
      <c r="J377" s="40"/>
      <c r="K377" s="40"/>
      <c r="L377" s="44"/>
      <c r="M377" s="233"/>
      <c r="N377" s="234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152</v>
      </c>
      <c r="AU377" s="17" t="s">
        <v>81</v>
      </c>
    </row>
    <row r="378" s="13" customFormat="1">
      <c r="A378" s="13"/>
      <c r="B378" s="235"/>
      <c r="C378" s="236"/>
      <c r="D378" s="231" t="s">
        <v>154</v>
      </c>
      <c r="E378" s="237" t="s">
        <v>19</v>
      </c>
      <c r="F378" s="238" t="s">
        <v>617</v>
      </c>
      <c r="G378" s="236"/>
      <c r="H378" s="239">
        <v>21.420000000000002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154</v>
      </c>
      <c r="AU378" s="245" t="s">
        <v>81</v>
      </c>
      <c r="AV378" s="13" t="s">
        <v>81</v>
      </c>
      <c r="AW378" s="13" t="s">
        <v>33</v>
      </c>
      <c r="AX378" s="13" t="s">
        <v>79</v>
      </c>
      <c r="AY378" s="245" t="s">
        <v>143</v>
      </c>
    </row>
    <row r="379" s="2" customFormat="1" ht="16.5" customHeight="1">
      <c r="A379" s="38"/>
      <c r="B379" s="39"/>
      <c r="C379" s="218" t="s">
        <v>618</v>
      </c>
      <c r="D379" s="218" t="s">
        <v>145</v>
      </c>
      <c r="E379" s="219" t="s">
        <v>619</v>
      </c>
      <c r="F379" s="220" t="s">
        <v>620</v>
      </c>
      <c r="G379" s="221" t="s">
        <v>148</v>
      </c>
      <c r="H379" s="222">
        <v>39.079999999999998</v>
      </c>
      <c r="I379" s="223"/>
      <c r="J379" s="224">
        <f>ROUND(I379*H379,2)</f>
        <v>0</v>
      </c>
      <c r="K379" s="220" t="s">
        <v>149</v>
      </c>
      <c r="L379" s="44"/>
      <c r="M379" s="225" t="s">
        <v>19</v>
      </c>
      <c r="N379" s="226" t="s">
        <v>42</v>
      </c>
      <c r="O379" s="84"/>
      <c r="P379" s="227">
        <f>O379*H379</f>
        <v>0</v>
      </c>
      <c r="Q379" s="227">
        <v>0</v>
      </c>
      <c r="R379" s="227">
        <f>Q379*H379</f>
        <v>0</v>
      </c>
      <c r="S379" s="227">
        <v>0.108</v>
      </c>
      <c r="T379" s="228">
        <f>S379*H379</f>
        <v>4.2206399999999995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150</v>
      </c>
      <c r="AT379" s="229" t="s">
        <v>145</v>
      </c>
      <c r="AU379" s="229" t="s">
        <v>81</v>
      </c>
      <c r="AY379" s="17" t="s">
        <v>143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79</v>
      </c>
      <c r="BK379" s="230">
        <f>ROUND(I379*H379,2)</f>
        <v>0</v>
      </c>
      <c r="BL379" s="17" t="s">
        <v>150</v>
      </c>
      <c r="BM379" s="229" t="s">
        <v>621</v>
      </c>
    </row>
    <row r="380" s="2" customFormat="1">
      <c r="A380" s="38"/>
      <c r="B380" s="39"/>
      <c r="C380" s="40"/>
      <c r="D380" s="231" t="s">
        <v>152</v>
      </c>
      <c r="E380" s="40"/>
      <c r="F380" s="232" t="s">
        <v>622</v>
      </c>
      <c r="G380" s="40"/>
      <c r="H380" s="40"/>
      <c r="I380" s="136"/>
      <c r="J380" s="40"/>
      <c r="K380" s="40"/>
      <c r="L380" s="44"/>
      <c r="M380" s="233"/>
      <c r="N380" s="234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152</v>
      </c>
      <c r="AU380" s="17" t="s">
        <v>81</v>
      </c>
    </row>
    <row r="381" s="13" customFormat="1">
      <c r="A381" s="13"/>
      <c r="B381" s="235"/>
      <c r="C381" s="236"/>
      <c r="D381" s="231" t="s">
        <v>154</v>
      </c>
      <c r="E381" s="237" t="s">
        <v>19</v>
      </c>
      <c r="F381" s="238" t="s">
        <v>623</v>
      </c>
      <c r="G381" s="236"/>
      <c r="H381" s="239">
        <v>13.84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154</v>
      </c>
      <c r="AU381" s="245" t="s">
        <v>81</v>
      </c>
      <c r="AV381" s="13" t="s">
        <v>81</v>
      </c>
      <c r="AW381" s="13" t="s">
        <v>33</v>
      </c>
      <c r="AX381" s="13" t="s">
        <v>71</v>
      </c>
      <c r="AY381" s="245" t="s">
        <v>143</v>
      </c>
    </row>
    <row r="382" s="13" customFormat="1">
      <c r="A382" s="13"/>
      <c r="B382" s="235"/>
      <c r="C382" s="236"/>
      <c r="D382" s="231" t="s">
        <v>154</v>
      </c>
      <c r="E382" s="237" t="s">
        <v>19</v>
      </c>
      <c r="F382" s="238" t="s">
        <v>624</v>
      </c>
      <c r="G382" s="236"/>
      <c r="H382" s="239">
        <v>10.77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154</v>
      </c>
      <c r="AU382" s="245" t="s">
        <v>81</v>
      </c>
      <c r="AV382" s="13" t="s">
        <v>81</v>
      </c>
      <c r="AW382" s="13" t="s">
        <v>33</v>
      </c>
      <c r="AX382" s="13" t="s">
        <v>71</v>
      </c>
      <c r="AY382" s="245" t="s">
        <v>143</v>
      </c>
    </row>
    <row r="383" s="13" customFormat="1">
      <c r="A383" s="13"/>
      <c r="B383" s="235"/>
      <c r="C383" s="236"/>
      <c r="D383" s="231" t="s">
        <v>154</v>
      </c>
      <c r="E383" s="237" t="s">
        <v>19</v>
      </c>
      <c r="F383" s="238" t="s">
        <v>625</v>
      </c>
      <c r="G383" s="236"/>
      <c r="H383" s="239">
        <v>7.5800000000000001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154</v>
      </c>
      <c r="AU383" s="245" t="s">
        <v>81</v>
      </c>
      <c r="AV383" s="13" t="s">
        <v>81</v>
      </c>
      <c r="AW383" s="13" t="s">
        <v>33</v>
      </c>
      <c r="AX383" s="13" t="s">
        <v>71</v>
      </c>
      <c r="AY383" s="245" t="s">
        <v>143</v>
      </c>
    </row>
    <row r="384" s="13" customFormat="1">
      <c r="A384" s="13"/>
      <c r="B384" s="235"/>
      <c r="C384" s="236"/>
      <c r="D384" s="231" t="s">
        <v>154</v>
      </c>
      <c r="E384" s="237" t="s">
        <v>19</v>
      </c>
      <c r="F384" s="238" t="s">
        <v>626</v>
      </c>
      <c r="G384" s="236"/>
      <c r="H384" s="239">
        <v>5.6699999999999999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154</v>
      </c>
      <c r="AU384" s="245" t="s">
        <v>81</v>
      </c>
      <c r="AV384" s="13" t="s">
        <v>81</v>
      </c>
      <c r="AW384" s="13" t="s">
        <v>33</v>
      </c>
      <c r="AX384" s="13" t="s">
        <v>71</v>
      </c>
      <c r="AY384" s="245" t="s">
        <v>143</v>
      </c>
    </row>
    <row r="385" s="13" customFormat="1">
      <c r="A385" s="13"/>
      <c r="B385" s="235"/>
      <c r="C385" s="236"/>
      <c r="D385" s="231" t="s">
        <v>154</v>
      </c>
      <c r="E385" s="237" t="s">
        <v>19</v>
      </c>
      <c r="F385" s="238" t="s">
        <v>627</v>
      </c>
      <c r="G385" s="236"/>
      <c r="H385" s="239">
        <v>1.22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154</v>
      </c>
      <c r="AU385" s="245" t="s">
        <v>81</v>
      </c>
      <c r="AV385" s="13" t="s">
        <v>81</v>
      </c>
      <c r="AW385" s="13" t="s">
        <v>33</v>
      </c>
      <c r="AX385" s="13" t="s">
        <v>71</v>
      </c>
      <c r="AY385" s="245" t="s">
        <v>143</v>
      </c>
    </row>
    <row r="386" s="14" customFormat="1">
      <c r="A386" s="14"/>
      <c r="B386" s="256"/>
      <c r="C386" s="257"/>
      <c r="D386" s="231" t="s">
        <v>154</v>
      </c>
      <c r="E386" s="258" t="s">
        <v>19</v>
      </c>
      <c r="F386" s="259" t="s">
        <v>227</v>
      </c>
      <c r="G386" s="257"/>
      <c r="H386" s="260">
        <v>39.079999999999998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154</v>
      </c>
      <c r="AU386" s="266" t="s">
        <v>81</v>
      </c>
      <c r="AV386" s="14" t="s">
        <v>150</v>
      </c>
      <c r="AW386" s="14" t="s">
        <v>33</v>
      </c>
      <c r="AX386" s="14" t="s">
        <v>79</v>
      </c>
      <c r="AY386" s="266" t="s">
        <v>143</v>
      </c>
    </row>
    <row r="387" s="2" customFormat="1" ht="16.5" customHeight="1">
      <c r="A387" s="38"/>
      <c r="B387" s="39"/>
      <c r="C387" s="218" t="s">
        <v>628</v>
      </c>
      <c r="D387" s="218" t="s">
        <v>145</v>
      </c>
      <c r="E387" s="219" t="s">
        <v>629</v>
      </c>
      <c r="F387" s="220" t="s">
        <v>630</v>
      </c>
      <c r="G387" s="221" t="s">
        <v>148</v>
      </c>
      <c r="H387" s="222">
        <v>23.039999999999999</v>
      </c>
      <c r="I387" s="223"/>
      <c r="J387" s="224">
        <f>ROUND(I387*H387,2)</f>
        <v>0</v>
      </c>
      <c r="K387" s="220" t="s">
        <v>149</v>
      </c>
      <c r="L387" s="44"/>
      <c r="M387" s="225" t="s">
        <v>19</v>
      </c>
      <c r="N387" s="226" t="s">
        <v>42</v>
      </c>
      <c r="O387" s="84"/>
      <c r="P387" s="227">
        <f>O387*H387</f>
        <v>0</v>
      </c>
      <c r="Q387" s="227">
        <v>0</v>
      </c>
      <c r="R387" s="227">
        <f>Q387*H387</f>
        <v>0</v>
      </c>
      <c r="S387" s="227">
        <v>0.17999999999999999</v>
      </c>
      <c r="T387" s="228">
        <f>S387*H387</f>
        <v>4.1471999999999998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150</v>
      </c>
      <c r="AT387" s="229" t="s">
        <v>145</v>
      </c>
      <c r="AU387" s="229" t="s">
        <v>81</v>
      </c>
      <c r="AY387" s="17" t="s">
        <v>143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79</v>
      </c>
      <c r="BK387" s="230">
        <f>ROUND(I387*H387,2)</f>
        <v>0</v>
      </c>
      <c r="BL387" s="17" t="s">
        <v>150</v>
      </c>
      <c r="BM387" s="229" t="s">
        <v>631</v>
      </c>
    </row>
    <row r="388" s="2" customFormat="1">
      <c r="A388" s="38"/>
      <c r="B388" s="39"/>
      <c r="C388" s="40"/>
      <c r="D388" s="231" t="s">
        <v>152</v>
      </c>
      <c r="E388" s="40"/>
      <c r="F388" s="232" t="s">
        <v>630</v>
      </c>
      <c r="G388" s="40"/>
      <c r="H388" s="40"/>
      <c r="I388" s="136"/>
      <c r="J388" s="40"/>
      <c r="K388" s="40"/>
      <c r="L388" s="44"/>
      <c r="M388" s="233"/>
      <c r="N388" s="234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152</v>
      </c>
      <c r="AU388" s="17" t="s">
        <v>81</v>
      </c>
    </row>
    <row r="389" s="13" customFormat="1">
      <c r="A389" s="13"/>
      <c r="B389" s="235"/>
      <c r="C389" s="236"/>
      <c r="D389" s="231" t="s">
        <v>154</v>
      </c>
      <c r="E389" s="237" t="s">
        <v>19</v>
      </c>
      <c r="F389" s="238" t="s">
        <v>632</v>
      </c>
      <c r="G389" s="236"/>
      <c r="H389" s="239">
        <v>5.7000000000000002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154</v>
      </c>
      <c r="AU389" s="245" t="s">
        <v>81</v>
      </c>
      <c r="AV389" s="13" t="s">
        <v>81</v>
      </c>
      <c r="AW389" s="13" t="s">
        <v>33</v>
      </c>
      <c r="AX389" s="13" t="s">
        <v>71</v>
      </c>
      <c r="AY389" s="245" t="s">
        <v>143</v>
      </c>
    </row>
    <row r="390" s="13" customFormat="1">
      <c r="A390" s="13"/>
      <c r="B390" s="235"/>
      <c r="C390" s="236"/>
      <c r="D390" s="231" t="s">
        <v>154</v>
      </c>
      <c r="E390" s="237" t="s">
        <v>19</v>
      </c>
      <c r="F390" s="238" t="s">
        <v>633</v>
      </c>
      <c r="G390" s="236"/>
      <c r="H390" s="239">
        <v>5.4500000000000002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154</v>
      </c>
      <c r="AU390" s="245" t="s">
        <v>81</v>
      </c>
      <c r="AV390" s="13" t="s">
        <v>81</v>
      </c>
      <c r="AW390" s="13" t="s">
        <v>33</v>
      </c>
      <c r="AX390" s="13" t="s">
        <v>71</v>
      </c>
      <c r="AY390" s="245" t="s">
        <v>143</v>
      </c>
    </row>
    <row r="391" s="13" customFormat="1">
      <c r="A391" s="13"/>
      <c r="B391" s="235"/>
      <c r="C391" s="236"/>
      <c r="D391" s="231" t="s">
        <v>154</v>
      </c>
      <c r="E391" s="237" t="s">
        <v>19</v>
      </c>
      <c r="F391" s="238" t="s">
        <v>634</v>
      </c>
      <c r="G391" s="236"/>
      <c r="H391" s="239">
        <v>5.2699999999999996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154</v>
      </c>
      <c r="AU391" s="245" t="s">
        <v>81</v>
      </c>
      <c r="AV391" s="13" t="s">
        <v>81</v>
      </c>
      <c r="AW391" s="13" t="s">
        <v>33</v>
      </c>
      <c r="AX391" s="13" t="s">
        <v>71</v>
      </c>
      <c r="AY391" s="245" t="s">
        <v>143</v>
      </c>
    </row>
    <row r="392" s="13" customFormat="1">
      <c r="A392" s="13"/>
      <c r="B392" s="235"/>
      <c r="C392" s="236"/>
      <c r="D392" s="231" t="s">
        <v>154</v>
      </c>
      <c r="E392" s="237" t="s">
        <v>19</v>
      </c>
      <c r="F392" s="238" t="s">
        <v>635</v>
      </c>
      <c r="G392" s="236"/>
      <c r="H392" s="239">
        <v>6.6200000000000001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154</v>
      </c>
      <c r="AU392" s="245" t="s">
        <v>81</v>
      </c>
      <c r="AV392" s="13" t="s">
        <v>81</v>
      </c>
      <c r="AW392" s="13" t="s">
        <v>33</v>
      </c>
      <c r="AX392" s="13" t="s">
        <v>71</v>
      </c>
      <c r="AY392" s="245" t="s">
        <v>143</v>
      </c>
    </row>
    <row r="393" s="14" customFormat="1">
      <c r="A393" s="14"/>
      <c r="B393" s="256"/>
      <c r="C393" s="257"/>
      <c r="D393" s="231" t="s">
        <v>154</v>
      </c>
      <c r="E393" s="258" t="s">
        <v>19</v>
      </c>
      <c r="F393" s="259" t="s">
        <v>227</v>
      </c>
      <c r="G393" s="257"/>
      <c r="H393" s="260">
        <v>23.040000000000003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154</v>
      </c>
      <c r="AU393" s="266" t="s">
        <v>81</v>
      </c>
      <c r="AV393" s="14" t="s">
        <v>150</v>
      </c>
      <c r="AW393" s="14" t="s">
        <v>33</v>
      </c>
      <c r="AX393" s="14" t="s">
        <v>79</v>
      </c>
      <c r="AY393" s="266" t="s">
        <v>143</v>
      </c>
    </row>
    <row r="394" s="2" customFormat="1" ht="16.5" customHeight="1">
      <c r="A394" s="38"/>
      <c r="B394" s="39"/>
      <c r="C394" s="218" t="s">
        <v>636</v>
      </c>
      <c r="D394" s="218" t="s">
        <v>145</v>
      </c>
      <c r="E394" s="219" t="s">
        <v>637</v>
      </c>
      <c r="F394" s="220" t="s">
        <v>638</v>
      </c>
      <c r="G394" s="221" t="s">
        <v>148</v>
      </c>
      <c r="H394" s="222">
        <v>79.055999999999997</v>
      </c>
      <c r="I394" s="223"/>
      <c r="J394" s="224">
        <f>ROUND(I394*H394,2)</f>
        <v>0</v>
      </c>
      <c r="K394" s="220" t="s">
        <v>149</v>
      </c>
      <c r="L394" s="44"/>
      <c r="M394" s="225" t="s">
        <v>19</v>
      </c>
      <c r="N394" s="226" t="s">
        <v>42</v>
      </c>
      <c r="O394" s="84"/>
      <c r="P394" s="227">
        <f>O394*H394</f>
        <v>0</v>
      </c>
      <c r="Q394" s="227">
        <v>0</v>
      </c>
      <c r="R394" s="227">
        <f>Q394*H394</f>
        <v>0</v>
      </c>
      <c r="S394" s="227">
        <v>0.037999999999999999</v>
      </c>
      <c r="T394" s="228">
        <f>S394*H394</f>
        <v>3.0041279999999997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150</v>
      </c>
      <c r="AT394" s="229" t="s">
        <v>145</v>
      </c>
      <c r="AU394" s="229" t="s">
        <v>81</v>
      </c>
      <c r="AY394" s="17" t="s">
        <v>143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79</v>
      </c>
      <c r="BK394" s="230">
        <f>ROUND(I394*H394,2)</f>
        <v>0</v>
      </c>
      <c r="BL394" s="17" t="s">
        <v>150</v>
      </c>
      <c r="BM394" s="229" t="s">
        <v>639</v>
      </c>
    </row>
    <row r="395" s="2" customFormat="1">
      <c r="A395" s="38"/>
      <c r="B395" s="39"/>
      <c r="C395" s="40"/>
      <c r="D395" s="231" t="s">
        <v>152</v>
      </c>
      <c r="E395" s="40"/>
      <c r="F395" s="232" t="s">
        <v>640</v>
      </c>
      <c r="G395" s="40"/>
      <c r="H395" s="40"/>
      <c r="I395" s="136"/>
      <c r="J395" s="40"/>
      <c r="K395" s="40"/>
      <c r="L395" s="44"/>
      <c r="M395" s="233"/>
      <c r="N395" s="23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81</v>
      </c>
    </row>
    <row r="396" s="13" customFormat="1">
      <c r="A396" s="13"/>
      <c r="B396" s="235"/>
      <c r="C396" s="236"/>
      <c r="D396" s="231" t="s">
        <v>154</v>
      </c>
      <c r="E396" s="237" t="s">
        <v>19</v>
      </c>
      <c r="F396" s="238" t="s">
        <v>641</v>
      </c>
      <c r="G396" s="236"/>
      <c r="H396" s="239">
        <v>79.055999999999997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154</v>
      </c>
      <c r="AU396" s="245" t="s">
        <v>81</v>
      </c>
      <c r="AV396" s="13" t="s">
        <v>81</v>
      </c>
      <c r="AW396" s="13" t="s">
        <v>33</v>
      </c>
      <c r="AX396" s="13" t="s">
        <v>79</v>
      </c>
      <c r="AY396" s="245" t="s">
        <v>143</v>
      </c>
    </row>
    <row r="397" s="2" customFormat="1" ht="16.5" customHeight="1">
      <c r="A397" s="38"/>
      <c r="B397" s="39"/>
      <c r="C397" s="218" t="s">
        <v>642</v>
      </c>
      <c r="D397" s="218" t="s">
        <v>145</v>
      </c>
      <c r="E397" s="219" t="s">
        <v>643</v>
      </c>
      <c r="F397" s="220" t="s">
        <v>644</v>
      </c>
      <c r="G397" s="221" t="s">
        <v>148</v>
      </c>
      <c r="H397" s="222">
        <v>1.8</v>
      </c>
      <c r="I397" s="223"/>
      <c r="J397" s="224">
        <f>ROUND(I397*H397,2)</f>
        <v>0</v>
      </c>
      <c r="K397" s="220" t="s">
        <v>149</v>
      </c>
      <c r="L397" s="44"/>
      <c r="M397" s="225" t="s">
        <v>19</v>
      </c>
      <c r="N397" s="226" t="s">
        <v>42</v>
      </c>
      <c r="O397" s="84"/>
      <c r="P397" s="227">
        <f>O397*H397</f>
        <v>0</v>
      </c>
      <c r="Q397" s="227">
        <v>0</v>
      </c>
      <c r="R397" s="227">
        <f>Q397*H397</f>
        <v>0</v>
      </c>
      <c r="S397" s="227">
        <v>0.075999999999999998</v>
      </c>
      <c r="T397" s="228">
        <f>S397*H397</f>
        <v>0.13680000000000001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150</v>
      </c>
      <c r="AT397" s="229" t="s">
        <v>145</v>
      </c>
      <c r="AU397" s="229" t="s">
        <v>81</v>
      </c>
      <c r="AY397" s="17" t="s">
        <v>143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79</v>
      </c>
      <c r="BK397" s="230">
        <f>ROUND(I397*H397,2)</f>
        <v>0</v>
      </c>
      <c r="BL397" s="17" t="s">
        <v>150</v>
      </c>
      <c r="BM397" s="229" t="s">
        <v>645</v>
      </c>
    </row>
    <row r="398" s="2" customFormat="1">
      <c r="A398" s="38"/>
      <c r="B398" s="39"/>
      <c r="C398" s="40"/>
      <c r="D398" s="231" t="s">
        <v>152</v>
      </c>
      <c r="E398" s="40"/>
      <c r="F398" s="232" t="s">
        <v>646</v>
      </c>
      <c r="G398" s="40"/>
      <c r="H398" s="40"/>
      <c r="I398" s="136"/>
      <c r="J398" s="40"/>
      <c r="K398" s="40"/>
      <c r="L398" s="44"/>
      <c r="M398" s="233"/>
      <c r="N398" s="234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152</v>
      </c>
      <c r="AU398" s="17" t="s">
        <v>81</v>
      </c>
    </row>
    <row r="399" s="2" customFormat="1" ht="16.5" customHeight="1">
      <c r="A399" s="38"/>
      <c r="B399" s="39"/>
      <c r="C399" s="218" t="s">
        <v>647</v>
      </c>
      <c r="D399" s="218" t="s">
        <v>145</v>
      </c>
      <c r="E399" s="219" t="s">
        <v>648</v>
      </c>
      <c r="F399" s="220" t="s">
        <v>649</v>
      </c>
      <c r="G399" s="221" t="s">
        <v>148</v>
      </c>
      <c r="H399" s="222">
        <v>3.96</v>
      </c>
      <c r="I399" s="223"/>
      <c r="J399" s="224">
        <f>ROUND(I399*H399,2)</f>
        <v>0</v>
      </c>
      <c r="K399" s="220" t="s">
        <v>149</v>
      </c>
      <c r="L399" s="44"/>
      <c r="M399" s="225" t="s">
        <v>19</v>
      </c>
      <c r="N399" s="226" t="s">
        <v>42</v>
      </c>
      <c r="O399" s="84"/>
      <c r="P399" s="227">
        <f>O399*H399</f>
        <v>0</v>
      </c>
      <c r="Q399" s="227">
        <v>0</v>
      </c>
      <c r="R399" s="227">
        <f>Q399*H399</f>
        <v>0</v>
      </c>
      <c r="S399" s="227">
        <v>0.063</v>
      </c>
      <c r="T399" s="228">
        <f>S399*H399</f>
        <v>0.24948000000000001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150</v>
      </c>
      <c r="AT399" s="229" t="s">
        <v>145</v>
      </c>
      <c r="AU399" s="229" t="s">
        <v>81</v>
      </c>
      <c r="AY399" s="17" t="s">
        <v>143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79</v>
      </c>
      <c r="BK399" s="230">
        <f>ROUND(I399*H399,2)</f>
        <v>0</v>
      </c>
      <c r="BL399" s="17" t="s">
        <v>150</v>
      </c>
      <c r="BM399" s="229" t="s">
        <v>650</v>
      </c>
    </row>
    <row r="400" s="2" customFormat="1">
      <c r="A400" s="38"/>
      <c r="B400" s="39"/>
      <c r="C400" s="40"/>
      <c r="D400" s="231" t="s">
        <v>152</v>
      </c>
      <c r="E400" s="40"/>
      <c r="F400" s="232" t="s">
        <v>651</v>
      </c>
      <c r="G400" s="40"/>
      <c r="H400" s="40"/>
      <c r="I400" s="136"/>
      <c r="J400" s="40"/>
      <c r="K400" s="40"/>
      <c r="L400" s="44"/>
      <c r="M400" s="233"/>
      <c r="N400" s="234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152</v>
      </c>
      <c r="AU400" s="17" t="s">
        <v>81</v>
      </c>
    </row>
    <row r="401" s="13" customFormat="1">
      <c r="A401" s="13"/>
      <c r="B401" s="235"/>
      <c r="C401" s="236"/>
      <c r="D401" s="231" t="s">
        <v>154</v>
      </c>
      <c r="E401" s="237" t="s">
        <v>19</v>
      </c>
      <c r="F401" s="238" t="s">
        <v>652</v>
      </c>
      <c r="G401" s="236"/>
      <c r="H401" s="239">
        <v>3.96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154</v>
      </c>
      <c r="AU401" s="245" t="s">
        <v>81</v>
      </c>
      <c r="AV401" s="13" t="s">
        <v>81</v>
      </c>
      <c r="AW401" s="13" t="s">
        <v>33</v>
      </c>
      <c r="AX401" s="13" t="s">
        <v>79</v>
      </c>
      <c r="AY401" s="245" t="s">
        <v>143</v>
      </c>
    </row>
    <row r="402" s="2" customFormat="1" ht="16.5" customHeight="1">
      <c r="A402" s="38"/>
      <c r="B402" s="39"/>
      <c r="C402" s="218" t="s">
        <v>653</v>
      </c>
      <c r="D402" s="218" t="s">
        <v>145</v>
      </c>
      <c r="E402" s="219" t="s">
        <v>654</v>
      </c>
      <c r="F402" s="220" t="s">
        <v>655</v>
      </c>
      <c r="G402" s="221" t="s">
        <v>148</v>
      </c>
      <c r="H402" s="222">
        <v>3.9049999999999998</v>
      </c>
      <c r="I402" s="223"/>
      <c r="J402" s="224">
        <f>ROUND(I402*H402,2)</f>
        <v>0</v>
      </c>
      <c r="K402" s="220" t="s">
        <v>149</v>
      </c>
      <c r="L402" s="44"/>
      <c r="M402" s="225" t="s">
        <v>19</v>
      </c>
      <c r="N402" s="226" t="s">
        <v>42</v>
      </c>
      <c r="O402" s="84"/>
      <c r="P402" s="227">
        <f>O402*H402</f>
        <v>0</v>
      </c>
      <c r="Q402" s="227">
        <v>0</v>
      </c>
      <c r="R402" s="227">
        <f>Q402*H402</f>
        <v>0</v>
      </c>
      <c r="S402" s="227">
        <v>0.0060000000000000001</v>
      </c>
      <c r="T402" s="228">
        <f>S402*H402</f>
        <v>0.023429999999999999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150</v>
      </c>
      <c r="AT402" s="229" t="s">
        <v>145</v>
      </c>
      <c r="AU402" s="229" t="s">
        <v>81</v>
      </c>
      <c r="AY402" s="17" t="s">
        <v>143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79</v>
      </c>
      <c r="BK402" s="230">
        <f>ROUND(I402*H402,2)</f>
        <v>0</v>
      </c>
      <c r="BL402" s="17" t="s">
        <v>150</v>
      </c>
      <c r="BM402" s="229" t="s">
        <v>656</v>
      </c>
    </row>
    <row r="403" s="2" customFormat="1">
      <c r="A403" s="38"/>
      <c r="B403" s="39"/>
      <c r="C403" s="40"/>
      <c r="D403" s="231" t="s">
        <v>152</v>
      </c>
      <c r="E403" s="40"/>
      <c r="F403" s="232" t="s">
        <v>655</v>
      </c>
      <c r="G403" s="40"/>
      <c r="H403" s="40"/>
      <c r="I403" s="136"/>
      <c r="J403" s="40"/>
      <c r="K403" s="40"/>
      <c r="L403" s="44"/>
      <c r="M403" s="233"/>
      <c r="N403" s="234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152</v>
      </c>
      <c r="AU403" s="17" t="s">
        <v>81</v>
      </c>
    </row>
    <row r="404" s="13" customFormat="1">
      <c r="A404" s="13"/>
      <c r="B404" s="235"/>
      <c r="C404" s="236"/>
      <c r="D404" s="231" t="s">
        <v>154</v>
      </c>
      <c r="E404" s="237" t="s">
        <v>19</v>
      </c>
      <c r="F404" s="238" t="s">
        <v>657</v>
      </c>
      <c r="G404" s="236"/>
      <c r="H404" s="239">
        <v>2.375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154</v>
      </c>
      <c r="AU404" s="245" t="s">
        <v>81</v>
      </c>
      <c r="AV404" s="13" t="s">
        <v>81</v>
      </c>
      <c r="AW404" s="13" t="s">
        <v>33</v>
      </c>
      <c r="AX404" s="13" t="s">
        <v>71</v>
      </c>
      <c r="AY404" s="245" t="s">
        <v>143</v>
      </c>
    </row>
    <row r="405" s="13" customFormat="1">
      <c r="A405" s="13"/>
      <c r="B405" s="235"/>
      <c r="C405" s="236"/>
      <c r="D405" s="231" t="s">
        <v>154</v>
      </c>
      <c r="E405" s="237" t="s">
        <v>19</v>
      </c>
      <c r="F405" s="238" t="s">
        <v>658</v>
      </c>
      <c r="G405" s="236"/>
      <c r="H405" s="239">
        <v>1.53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154</v>
      </c>
      <c r="AU405" s="245" t="s">
        <v>81</v>
      </c>
      <c r="AV405" s="13" t="s">
        <v>81</v>
      </c>
      <c r="AW405" s="13" t="s">
        <v>33</v>
      </c>
      <c r="AX405" s="13" t="s">
        <v>71</v>
      </c>
      <c r="AY405" s="245" t="s">
        <v>143</v>
      </c>
    </row>
    <row r="406" s="14" customFormat="1">
      <c r="A406" s="14"/>
      <c r="B406" s="256"/>
      <c r="C406" s="257"/>
      <c r="D406" s="231" t="s">
        <v>154</v>
      </c>
      <c r="E406" s="258" t="s">
        <v>19</v>
      </c>
      <c r="F406" s="259" t="s">
        <v>227</v>
      </c>
      <c r="G406" s="257"/>
      <c r="H406" s="260">
        <v>3.9050000000000002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154</v>
      </c>
      <c r="AU406" s="266" t="s">
        <v>81</v>
      </c>
      <c r="AV406" s="14" t="s">
        <v>150</v>
      </c>
      <c r="AW406" s="14" t="s">
        <v>33</v>
      </c>
      <c r="AX406" s="14" t="s">
        <v>79</v>
      </c>
      <c r="AY406" s="266" t="s">
        <v>143</v>
      </c>
    </row>
    <row r="407" s="2" customFormat="1" ht="16.5" customHeight="1">
      <c r="A407" s="38"/>
      <c r="B407" s="39"/>
      <c r="C407" s="218" t="s">
        <v>659</v>
      </c>
      <c r="D407" s="218" t="s">
        <v>145</v>
      </c>
      <c r="E407" s="219" t="s">
        <v>660</v>
      </c>
      <c r="F407" s="220" t="s">
        <v>661</v>
      </c>
      <c r="G407" s="221" t="s">
        <v>148</v>
      </c>
      <c r="H407" s="222">
        <v>12.960000000000001</v>
      </c>
      <c r="I407" s="223"/>
      <c r="J407" s="224">
        <f>ROUND(I407*H407,2)</f>
        <v>0</v>
      </c>
      <c r="K407" s="220" t="s">
        <v>149</v>
      </c>
      <c r="L407" s="44"/>
      <c r="M407" s="225" t="s">
        <v>19</v>
      </c>
      <c r="N407" s="226" t="s">
        <v>42</v>
      </c>
      <c r="O407" s="84"/>
      <c r="P407" s="227">
        <f>O407*H407</f>
        <v>0</v>
      </c>
      <c r="Q407" s="227">
        <v>0</v>
      </c>
      <c r="R407" s="227">
        <f>Q407*H407</f>
        <v>0</v>
      </c>
      <c r="S407" s="227">
        <v>0.002</v>
      </c>
      <c r="T407" s="228">
        <f>S407*H407</f>
        <v>0.025920000000000002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150</v>
      </c>
      <c r="AT407" s="229" t="s">
        <v>145</v>
      </c>
      <c r="AU407" s="229" t="s">
        <v>81</v>
      </c>
      <c r="AY407" s="17" t="s">
        <v>143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79</v>
      </c>
      <c r="BK407" s="230">
        <f>ROUND(I407*H407,2)</f>
        <v>0</v>
      </c>
      <c r="BL407" s="17" t="s">
        <v>150</v>
      </c>
      <c r="BM407" s="229" t="s">
        <v>662</v>
      </c>
    </row>
    <row r="408" s="2" customFormat="1">
      <c r="A408" s="38"/>
      <c r="B408" s="39"/>
      <c r="C408" s="40"/>
      <c r="D408" s="231" t="s">
        <v>152</v>
      </c>
      <c r="E408" s="40"/>
      <c r="F408" s="232" t="s">
        <v>661</v>
      </c>
      <c r="G408" s="40"/>
      <c r="H408" s="40"/>
      <c r="I408" s="136"/>
      <c r="J408" s="40"/>
      <c r="K408" s="40"/>
      <c r="L408" s="44"/>
      <c r="M408" s="233"/>
      <c r="N408" s="234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152</v>
      </c>
      <c r="AU408" s="17" t="s">
        <v>81</v>
      </c>
    </row>
    <row r="409" s="13" customFormat="1">
      <c r="A409" s="13"/>
      <c r="B409" s="235"/>
      <c r="C409" s="236"/>
      <c r="D409" s="231" t="s">
        <v>154</v>
      </c>
      <c r="E409" s="237" t="s">
        <v>19</v>
      </c>
      <c r="F409" s="238" t="s">
        <v>663</v>
      </c>
      <c r="G409" s="236"/>
      <c r="H409" s="239">
        <v>12.960000000000001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154</v>
      </c>
      <c r="AU409" s="245" t="s">
        <v>81</v>
      </c>
      <c r="AV409" s="13" t="s">
        <v>81</v>
      </c>
      <c r="AW409" s="13" t="s">
        <v>33</v>
      </c>
      <c r="AX409" s="13" t="s">
        <v>79</v>
      </c>
      <c r="AY409" s="245" t="s">
        <v>143</v>
      </c>
    </row>
    <row r="410" s="2" customFormat="1" ht="16.5" customHeight="1">
      <c r="A410" s="38"/>
      <c r="B410" s="39"/>
      <c r="C410" s="218" t="s">
        <v>664</v>
      </c>
      <c r="D410" s="218" t="s">
        <v>145</v>
      </c>
      <c r="E410" s="219" t="s">
        <v>665</v>
      </c>
      <c r="F410" s="220" t="s">
        <v>666</v>
      </c>
      <c r="G410" s="221" t="s">
        <v>207</v>
      </c>
      <c r="H410" s="222">
        <v>11</v>
      </c>
      <c r="I410" s="223"/>
      <c r="J410" s="224">
        <f>ROUND(I410*H410,2)</f>
        <v>0</v>
      </c>
      <c r="K410" s="220" t="s">
        <v>19</v>
      </c>
      <c r="L410" s="44"/>
      <c r="M410" s="225" t="s">
        <v>19</v>
      </c>
      <c r="N410" s="226" t="s">
        <v>42</v>
      </c>
      <c r="O410" s="84"/>
      <c r="P410" s="227">
        <f>O410*H410</f>
        <v>0</v>
      </c>
      <c r="Q410" s="227">
        <v>0</v>
      </c>
      <c r="R410" s="227">
        <f>Q410*H410</f>
        <v>0</v>
      </c>
      <c r="S410" s="227">
        <v>0.072999999999999995</v>
      </c>
      <c r="T410" s="228">
        <f>S410*H410</f>
        <v>0.80299999999999994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150</v>
      </c>
      <c r="AT410" s="229" t="s">
        <v>145</v>
      </c>
      <c r="AU410" s="229" t="s">
        <v>81</v>
      </c>
      <c r="AY410" s="17" t="s">
        <v>143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79</v>
      </c>
      <c r="BK410" s="230">
        <f>ROUND(I410*H410,2)</f>
        <v>0</v>
      </c>
      <c r="BL410" s="17" t="s">
        <v>150</v>
      </c>
      <c r="BM410" s="229" t="s">
        <v>667</v>
      </c>
    </row>
    <row r="411" s="2" customFormat="1">
      <c r="A411" s="38"/>
      <c r="B411" s="39"/>
      <c r="C411" s="40"/>
      <c r="D411" s="231" t="s">
        <v>152</v>
      </c>
      <c r="E411" s="40"/>
      <c r="F411" s="232" t="s">
        <v>666</v>
      </c>
      <c r="G411" s="40"/>
      <c r="H411" s="40"/>
      <c r="I411" s="136"/>
      <c r="J411" s="40"/>
      <c r="K411" s="40"/>
      <c r="L411" s="44"/>
      <c r="M411" s="233"/>
      <c r="N411" s="234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152</v>
      </c>
      <c r="AU411" s="17" t="s">
        <v>81</v>
      </c>
    </row>
    <row r="412" s="2" customFormat="1" ht="16.5" customHeight="1">
      <c r="A412" s="38"/>
      <c r="B412" s="39"/>
      <c r="C412" s="218" t="s">
        <v>668</v>
      </c>
      <c r="D412" s="218" t="s">
        <v>145</v>
      </c>
      <c r="E412" s="219" t="s">
        <v>669</v>
      </c>
      <c r="F412" s="220" t="s">
        <v>670</v>
      </c>
      <c r="G412" s="221" t="s">
        <v>330</v>
      </c>
      <c r="H412" s="222">
        <v>0.93999999999999995</v>
      </c>
      <c r="I412" s="223"/>
      <c r="J412" s="224">
        <f>ROUND(I412*H412,2)</f>
        <v>0</v>
      </c>
      <c r="K412" s="220" t="s">
        <v>149</v>
      </c>
      <c r="L412" s="44"/>
      <c r="M412" s="225" t="s">
        <v>19</v>
      </c>
      <c r="N412" s="226" t="s">
        <v>42</v>
      </c>
      <c r="O412" s="84"/>
      <c r="P412" s="227">
        <f>O412*H412</f>
        <v>0</v>
      </c>
      <c r="Q412" s="227">
        <v>0.0030899999999999999</v>
      </c>
      <c r="R412" s="227">
        <f>Q412*H412</f>
        <v>0.0029045999999999998</v>
      </c>
      <c r="S412" s="227">
        <v>0.126</v>
      </c>
      <c r="T412" s="228">
        <f>S412*H412</f>
        <v>0.11843999999999999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150</v>
      </c>
      <c r="AT412" s="229" t="s">
        <v>145</v>
      </c>
      <c r="AU412" s="229" t="s">
        <v>81</v>
      </c>
      <c r="AY412" s="17" t="s">
        <v>143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79</v>
      </c>
      <c r="BK412" s="230">
        <f>ROUND(I412*H412,2)</f>
        <v>0</v>
      </c>
      <c r="BL412" s="17" t="s">
        <v>150</v>
      </c>
      <c r="BM412" s="229" t="s">
        <v>671</v>
      </c>
    </row>
    <row r="413" s="2" customFormat="1">
      <c r="A413" s="38"/>
      <c r="B413" s="39"/>
      <c r="C413" s="40"/>
      <c r="D413" s="231" t="s">
        <v>152</v>
      </c>
      <c r="E413" s="40"/>
      <c r="F413" s="232" t="s">
        <v>672</v>
      </c>
      <c r="G413" s="40"/>
      <c r="H413" s="40"/>
      <c r="I413" s="136"/>
      <c r="J413" s="40"/>
      <c r="K413" s="40"/>
      <c r="L413" s="44"/>
      <c r="M413" s="233"/>
      <c r="N413" s="234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152</v>
      </c>
      <c r="AU413" s="17" t="s">
        <v>81</v>
      </c>
    </row>
    <row r="414" s="13" customFormat="1">
      <c r="A414" s="13"/>
      <c r="B414" s="235"/>
      <c r="C414" s="236"/>
      <c r="D414" s="231" t="s">
        <v>154</v>
      </c>
      <c r="E414" s="237" t="s">
        <v>19</v>
      </c>
      <c r="F414" s="238" t="s">
        <v>673</v>
      </c>
      <c r="G414" s="236"/>
      <c r="H414" s="239">
        <v>0.93999999999999995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154</v>
      </c>
      <c r="AU414" s="245" t="s">
        <v>81</v>
      </c>
      <c r="AV414" s="13" t="s">
        <v>81</v>
      </c>
      <c r="AW414" s="13" t="s">
        <v>33</v>
      </c>
      <c r="AX414" s="13" t="s">
        <v>79</v>
      </c>
      <c r="AY414" s="245" t="s">
        <v>143</v>
      </c>
    </row>
    <row r="415" s="2" customFormat="1" ht="16.5" customHeight="1">
      <c r="A415" s="38"/>
      <c r="B415" s="39"/>
      <c r="C415" s="218" t="s">
        <v>674</v>
      </c>
      <c r="D415" s="218" t="s">
        <v>145</v>
      </c>
      <c r="E415" s="219" t="s">
        <v>675</v>
      </c>
      <c r="F415" s="220" t="s">
        <v>676</v>
      </c>
      <c r="G415" s="221" t="s">
        <v>330</v>
      </c>
      <c r="H415" s="222">
        <v>6.5999999999999996</v>
      </c>
      <c r="I415" s="223"/>
      <c r="J415" s="224">
        <f>ROUND(I415*H415,2)</f>
        <v>0</v>
      </c>
      <c r="K415" s="220" t="s">
        <v>149</v>
      </c>
      <c r="L415" s="44"/>
      <c r="M415" s="225" t="s">
        <v>19</v>
      </c>
      <c r="N415" s="226" t="s">
        <v>42</v>
      </c>
      <c r="O415" s="84"/>
      <c r="P415" s="227">
        <f>O415*H415</f>
        <v>0</v>
      </c>
      <c r="Q415" s="227">
        <v>3.0000000000000001E-05</v>
      </c>
      <c r="R415" s="227">
        <f>Q415*H415</f>
        <v>0.00019799999999999999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150</v>
      </c>
      <c r="AT415" s="229" t="s">
        <v>145</v>
      </c>
      <c r="AU415" s="229" t="s">
        <v>81</v>
      </c>
      <c r="AY415" s="17" t="s">
        <v>143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79</v>
      </c>
      <c r="BK415" s="230">
        <f>ROUND(I415*H415,2)</f>
        <v>0</v>
      </c>
      <c r="BL415" s="17" t="s">
        <v>150</v>
      </c>
      <c r="BM415" s="229" t="s">
        <v>677</v>
      </c>
    </row>
    <row r="416" s="2" customFormat="1">
      <c r="A416" s="38"/>
      <c r="B416" s="39"/>
      <c r="C416" s="40"/>
      <c r="D416" s="231" t="s">
        <v>152</v>
      </c>
      <c r="E416" s="40"/>
      <c r="F416" s="232" t="s">
        <v>678</v>
      </c>
      <c r="G416" s="40"/>
      <c r="H416" s="40"/>
      <c r="I416" s="136"/>
      <c r="J416" s="40"/>
      <c r="K416" s="40"/>
      <c r="L416" s="44"/>
      <c r="M416" s="233"/>
      <c r="N416" s="234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152</v>
      </c>
      <c r="AU416" s="17" t="s">
        <v>81</v>
      </c>
    </row>
    <row r="417" s="2" customFormat="1" ht="16.5" customHeight="1">
      <c r="A417" s="38"/>
      <c r="B417" s="39"/>
      <c r="C417" s="218" t="s">
        <v>679</v>
      </c>
      <c r="D417" s="218" t="s">
        <v>145</v>
      </c>
      <c r="E417" s="219" t="s">
        <v>680</v>
      </c>
      <c r="F417" s="220" t="s">
        <v>681</v>
      </c>
      <c r="G417" s="221" t="s">
        <v>330</v>
      </c>
      <c r="H417" s="222">
        <v>6.5999999999999996</v>
      </c>
      <c r="I417" s="223"/>
      <c r="J417" s="224">
        <f>ROUND(I417*H417,2)</f>
        <v>0</v>
      </c>
      <c r="K417" s="220" t="s">
        <v>149</v>
      </c>
      <c r="L417" s="44"/>
      <c r="M417" s="225" t="s">
        <v>19</v>
      </c>
      <c r="N417" s="226" t="s">
        <v>42</v>
      </c>
      <c r="O417" s="84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150</v>
      </c>
      <c r="AT417" s="229" t="s">
        <v>145</v>
      </c>
      <c r="AU417" s="229" t="s">
        <v>81</v>
      </c>
      <c r="AY417" s="17" t="s">
        <v>143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79</v>
      </c>
      <c r="BK417" s="230">
        <f>ROUND(I417*H417,2)</f>
        <v>0</v>
      </c>
      <c r="BL417" s="17" t="s">
        <v>150</v>
      </c>
      <c r="BM417" s="229" t="s">
        <v>682</v>
      </c>
    </row>
    <row r="418" s="2" customFormat="1">
      <c r="A418" s="38"/>
      <c r="B418" s="39"/>
      <c r="C418" s="40"/>
      <c r="D418" s="231" t="s">
        <v>152</v>
      </c>
      <c r="E418" s="40"/>
      <c r="F418" s="232" t="s">
        <v>683</v>
      </c>
      <c r="G418" s="40"/>
      <c r="H418" s="40"/>
      <c r="I418" s="136"/>
      <c r="J418" s="40"/>
      <c r="K418" s="40"/>
      <c r="L418" s="44"/>
      <c r="M418" s="233"/>
      <c r="N418" s="234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152</v>
      </c>
      <c r="AU418" s="17" t="s">
        <v>81</v>
      </c>
    </row>
    <row r="419" s="2" customFormat="1" ht="16.5" customHeight="1">
      <c r="A419" s="38"/>
      <c r="B419" s="39"/>
      <c r="C419" s="218" t="s">
        <v>684</v>
      </c>
      <c r="D419" s="218" t="s">
        <v>145</v>
      </c>
      <c r="E419" s="219" t="s">
        <v>685</v>
      </c>
      <c r="F419" s="220" t="s">
        <v>686</v>
      </c>
      <c r="G419" s="221" t="s">
        <v>148</v>
      </c>
      <c r="H419" s="222">
        <v>11.9</v>
      </c>
      <c r="I419" s="223"/>
      <c r="J419" s="224">
        <f>ROUND(I419*H419,2)</f>
        <v>0</v>
      </c>
      <c r="K419" s="220" t="s">
        <v>149</v>
      </c>
      <c r="L419" s="44"/>
      <c r="M419" s="225" t="s">
        <v>19</v>
      </c>
      <c r="N419" s="226" t="s">
        <v>42</v>
      </c>
      <c r="O419" s="84"/>
      <c r="P419" s="227">
        <f>O419*H419</f>
        <v>0</v>
      </c>
      <c r="Q419" s="227">
        <v>0</v>
      </c>
      <c r="R419" s="227">
        <f>Q419*H419</f>
        <v>0</v>
      </c>
      <c r="S419" s="227">
        <v>0.050000000000000003</v>
      </c>
      <c r="T419" s="228">
        <f>S419*H419</f>
        <v>0.59500000000000008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150</v>
      </c>
      <c r="AT419" s="229" t="s">
        <v>145</v>
      </c>
      <c r="AU419" s="229" t="s">
        <v>81</v>
      </c>
      <c r="AY419" s="17" t="s">
        <v>143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79</v>
      </c>
      <c r="BK419" s="230">
        <f>ROUND(I419*H419,2)</f>
        <v>0</v>
      </c>
      <c r="BL419" s="17" t="s">
        <v>150</v>
      </c>
      <c r="BM419" s="229" t="s">
        <v>687</v>
      </c>
    </row>
    <row r="420" s="2" customFormat="1">
      <c r="A420" s="38"/>
      <c r="B420" s="39"/>
      <c r="C420" s="40"/>
      <c r="D420" s="231" t="s">
        <v>152</v>
      </c>
      <c r="E420" s="40"/>
      <c r="F420" s="232" t="s">
        <v>688</v>
      </c>
      <c r="G420" s="40"/>
      <c r="H420" s="40"/>
      <c r="I420" s="136"/>
      <c r="J420" s="40"/>
      <c r="K420" s="40"/>
      <c r="L420" s="44"/>
      <c r="M420" s="233"/>
      <c r="N420" s="234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152</v>
      </c>
      <c r="AU420" s="17" t="s">
        <v>81</v>
      </c>
    </row>
    <row r="421" s="13" customFormat="1">
      <c r="A421" s="13"/>
      <c r="B421" s="235"/>
      <c r="C421" s="236"/>
      <c r="D421" s="231" t="s">
        <v>154</v>
      </c>
      <c r="E421" s="237" t="s">
        <v>19</v>
      </c>
      <c r="F421" s="238" t="s">
        <v>689</v>
      </c>
      <c r="G421" s="236"/>
      <c r="H421" s="239">
        <v>11.9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154</v>
      </c>
      <c r="AU421" s="245" t="s">
        <v>81</v>
      </c>
      <c r="AV421" s="13" t="s">
        <v>81</v>
      </c>
      <c r="AW421" s="13" t="s">
        <v>33</v>
      </c>
      <c r="AX421" s="13" t="s">
        <v>79</v>
      </c>
      <c r="AY421" s="245" t="s">
        <v>143</v>
      </c>
    </row>
    <row r="422" s="2" customFormat="1" ht="16.5" customHeight="1">
      <c r="A422" s="38"/>
      <c r="B422" s="39"/>
      <c r="C422" s="218" t="s">
        <v>690</v>
      </c>
      <c r="D422" s="218" t="s">
        <v>145</v>
      </c>
      <c r="E422" s="219" t="s">
        <v>691</v>
      </c>
      <c r="F422" s="220" t="s">
        <v>692</v>
      </c>
      <c r="G422" s="221" t="s">
        <v>148</v>
      </c>
      <c r="H422" s="222">
        <v>85.436000000000007</v>
      </c>
      <c r="I422" s="223"/>
      <c r="J422" s="224">
        <f>ROUND(I422*H422,2)</f>
        <v>0</v>
      </c>
      <c r="K422" s="220" t="s">
        <v>149</v>
      </c>
      <c r="L422" s="44"/>
      <c r="M422" s="225" t="s">
        <v>19</v>
      </c>
      <c r="N422" s="226" t="s">
        <v>42</v>
      </c>
      <c r="O422" s="84"/>
      <c r="P422" s="227">
        <f>O422*H422</f>
        <v>0</v>
      </c>
      <c r="Q422" s="227">
        <v>0</v>
      </c>
      <c r="R422" s="227">
        <f>Q422*H422</f>
        <v>0</v>
      </c>
      <c r="S422" s="227">
        <v>0.045999999999999999</v>
      </c>
      <c r="T422" s="228">
        <f>S422*H422</f>
        <v>3.9300560000000004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150</v>
      </c>
      <c r="AT422" s="229" t="s">
        <v>145</v>
      </c>
      <c r="AU422" s="229" t="s">
        <v>81</v>
      </c>
      <c r="AY422" s="17" t="s">
        <v>143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79</v>
      </c>
      <c r="BK422" s="230">
        <f>ROUND(I422*H422,2)</f>
        <v>0</v>
      </c>
      <c r="BL422" s="17" t="s">
        <v>150</v>
      </c>
      <c r="BM422" s="229" t="s">
        <v>693</v>
      </c>
    </row>
    <row r="423" s="2" customFormat="1">
      <c r="A423" s="38"/>
      <c r="B423" s="39"/>
      <c r="C423" s="40"/>
      <c r="D423" s="231" t="s">
        <v>152</v>
      </c>
      <c r="E423" s="40"/>
      <c r="F423" s="232" t="s">
        <v>694</v>
      </c>
      <c r="G423" s="40"/>
      <c r="H423" s="40"/>
      <c r="I423" s="136"/>
      <c r="J423" s="40"/>
      <c r="K423" s="40"/>
      <c r="L423" s="44"/>
      <c r="M423" s="233"/>
      <c r="N423" s="234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152</v>
      </c>
      <c r="AU423" s="17" t="s">
        <v>81</v>
      </c>
    </row>
    <row r="424" s="13" customFormat="1">
      <c r="A424" s="13"/>
      <c r="B424" s="235"/>
      <c r="C424" s="236"/>
      <c r="D424" s="231" t="s">
        <v>154</v>
      </c>
      <c r="E424" s="237" t="s">
        <v>19</v>
      </c>
      <c r="F424" s="238" t="s">
        <v>695</v>
      </c>
      <c r="G424" s="236"/>
      <c r="H424" s="239">
        <v>85.436000000000007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154</v>
      </c>
      <c r="AU424" s="245" t="s">
        <v>81</v>
      </c>
      <c r="AV424" s="13" t="s">
        <v>81</v>
      </c>
      <c r="AW424" s="13" t="s">
        <v>33</v>
      </c>
      <c r="AX424" s="13" t="s">
        <v>79</v>
      </c>
      <c r="AY424" s="245" t="s">
        <v>143</v>
      </c>
    </row>
    <row r="425" s="2" customFormat="1" ht="16.5" customHeight="1">
      <c r="A425" s="38"/>
      <c r="B425" s="39"/>
      <c r="C425" s="218" t="s">
        <v>696</v>
      </c>
      <c r="D425" s="218" t="s">
        <v>145</v>
      </c>
      <c r="E425" s="219" t="s">
        <v>697</v>
      </c>
      <c r="F425" s="220" t="s">
        <v>698</v>
      </c>
      <c r="G425" s="221" t="s">
        <v>148</v>
      </c>
      <c r="H425" s="222">
        <v>466.23500000000001</v>
      </c>
      <c r="I425" s="223"/>
      <c r="J425" s="224">
        <f>ROUND(I425*H425,2)</f>
        <v>0</v>
      </c>
      <c r="K425" s="220" t="s">
        <v>149</v>
      </c>
      <c r="L425" s="44"/>
      <c r="M425" s="225" t="s">
        <v>19</v>
      </c>
      <c r="N425" s="226" t="s">
        <v>42</v>
      </c>
      <c r="O425" s="84"/>
      <c r="P425" s="227">
        <f>O425*H425</f>
        <v>0</v>
      </c>
      <c r="Q425" s="227">
        <v>0</v>
      </c>
      <c r="R425" s="227">
        <f>Q425*H425</f>
        <v>0</v>
      </c>
      <c r="S425" s="227">
        <v>0.058999999999999997</v>
      </c>
      <c r="T425" s="228">
        <f>S425*H425</f>
        <v>27.507864999999999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150</v>
      </c>
      <c r="AT425" s="229" t="s">
        <v>145</v>
      </c>
      <c r="AU425" s="229" t="s">
        <v>81</v>
      </c>
      <c r="AY425" s="17" t="s">
        <v>143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79</v>
      </c>
      <c r="BK425" s="230">
        <f>ROUND(I425*H425,2)</f>
        <v>0</v>
      </c>
      <c r="BL425" s="17" t="s">
        <v>150</v>
      </c>
      <c r="BM425" s="229" t="s">
        <v>699</v>
      </c>
    </row>
    <row r="426" s="2" customFormat="1">
      <c r="A426" s="38"/>
      <c r="B426" s="39"/>
      <c r="C426" s="40"/>
      <c r="D426" s="231" t="s">
        <v>152</v>
      </c>
      <c r="E426" s="40"/>
      <c r="F426" s="232" t="s">
        <v>700</v>
      </c>
      <c r="G426" s="40"/>
      <c r="H426" s="40"/>
      <c r="I426" s="136"/>
      <c r="J426" s="40"/>
      <c r="K426" s="40"/>
      <c r="L426" s="44"/>
      <c r="M426" s="233"/>
      <c r="N426" s="234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152</v>
      </c>
      <c r="AU426" s="17" t="s">
        <v>81</v>
      </c>
    </row>
    <row r="427" s="13" customFormat="1">
      <c r="A427" s="13"/>
      <c r="B427" s="235"/>
      <c r="C427" s="236"/>
      <c r="D427" s="231" t="s">
        <v>154</v>
      </c>
      <c r="E427" s="237" t="s">
        <v>19</v>
      </c>
      <c r="F427" s="238" t="s">
        <v>701</v>
      </c>
      <c r="G427" s="236"/>
      <c r="H427" s="239">
        <v>113.74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154</v>
      </c>
      <c r="AU427" s="245" t="s">
        <v>81</v>
      </c>
      <c r="AV427" s="13" t="s">
        <v>81</v>
      </c>
      <c r="AW427" s="13" t="s">
        <v>33</v>
      </c>
      <c r="AX427" s="13" t="s">
        <v>71</v>
      </c>
      <c r="AY427" s="245" t="s">
        <v>143</v>
      </c>
    </row>
    <row r="428" s="13" customFormat="1">
      <c r="A428" s="13"/>
      <c r="B428" s="235"/>
      <c r="C428" s="236"/>
      <c r="D428" s="231" t="s">
        <v>154</v>
      </c>
      <c r="E428" s="237" t="s">
        <v>19</v>
      </c>
      <c r="F428" s="238" t="s">
        <v>702</v>
      </c>
      <c r="G428" s="236"/>
      <c r="H428" s="239">
        <v>107.615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154</v>
      </c>
      <c r="AU428" s="245" t="s">
        <v>81</v>
      </c>
      <c r="AV428" s="13" t="s">
        <v>81</v>
      </c>
      <c r="AW428" s="13" t="s">
        <v>33</v>
      </c>
      <c r="AX428" s="13" t="s">
        <v>71</v>
      </c>
      <c r="AY428" s="245" t="s">
        <v>143</v>
      </c>
    </row>
    <row r="429" s="13" customFormat="1">
      <c r="A429" s="13"/>
      <c r="B429" s="235"/>
      <c r="C429" s="236"/>
      <c r="D429" s="231" t="s">
        <v>154</v>
      </c>
      <c r="E429" s="237" t="s">
        <v>19</v>
      </c>
      <c r="F429" s="238" t="s">
        <v>703</v>
      </c>
      <c r="G429" s="236"/>
      <c r="H429" s="239">
        <v>127.005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154</v>
      </c>
      <c r="AU429" s="245" t="s">
        <v>81</v>
      </c>
      <c r="AV429" s="13" t="s">
        <v>81</v>
      </c>
      <c r="AW429" s="13" t="s">
        <v>33</v>
      </c>
      <c r="AX429" s="13" t="s">
        <v>71</v>
      </c>
      <c r="AY429" s="245" t="s">
        <v>143</v>
      </c>
    </row>
    <row r="430" s="13" customFormat="1">
      <c r="A430" s="13"/>
      <c r="B430" s="235"/>
      <c r="C430" s="236"/>
      <c r="D430" s="231" t="s">
        <v>154</v>
      </c>
      <c r="E430" s="237" t="s">
        <v>19</v>
      </c>
      <c r="F430" s="238" t="s">
        <v>704</v>
      </c>
      <c r="G430" s="236"/>
      <c r="H430" s="239">
        <v>117.875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154</v>
      </c>
      <c r="AU430" s="245" t="s">
        <v>81</v>
      </c>
      <c r="AV430" s="13" t="s">
        <v>81</v>
      </c>
      <c r="AW430" s="13" t="s">
        <v>33</v>
      </c>
      <c r="AX430" s="13" t="s">
        <v>71</v>
      </c>
      <c r="AY430" s="245" t="s">
        <v>143</v>
      </c>
    </row>
    <row r="431" s="14" customFormat="1">
      <c r="A431" s="14"/>
      <c r="B431" s="256"/>
      <c r="C431" s="257"/>
      <c r="D431" s="231" t="s">
        <v>154</v>
      </c>
      <c r="E431" s="258" t="s">
        <v>19</v>
      </c>
      <c r="F431" s="259" t="s">
        <v>227</v>
      </c>
      <c r="G431" s="257"/>
      <c r="H431" s="260">
        <v>466.23500000000001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154</v>
      </c>
      <c r="AU431" s="266" t="s">
        <v>81</v>
      </c>
      <c r="AV431" s="14" t="s">
        <v>150</v>
      </c>
      <c r="AW431" s="14" t="s">
        <v>33</v>
      </c>
      <c r="AX431" s="14" t="s">
        <v>79</v>
      </c>
      <c r="AY431" s="266" t="s">
        <v>143</v>
      </c>
    </row>
    <row r="432" s="2" customFormat="1" ht="16.5" customHeight="1">
      <c r="A432" s="38"/>
      <c r="B432" s="39"/>
      <c r="C432" s="218" t="s">
        <v>705</v>
      </c>
      <c r="D432" s="218" t="s">
        <v>145</v>
      </c>
      <c r="E432" s="219" t="s">
        <v>706</v>
      </c>
      <c r="F432" s="220" t="s">
        <v>707</v>
      </c>
      <c r="G432" s="221" t="s">
        <v>148</v>
      </c>
      <c r="H432" s="222">
        <v>12.833</v>
      </c>
      <c r="I432" s="223"/>
      <c r="J432" s="224">
        <f>ROUND(I432*H432,2)</f>
        <v>0</v>
      </c>
      <c r="K432" s="220" t="s">
        <v>149</v>
      </c>
      <c r="L432" s="44"/>
      <c r="M432" s="225" t="s">
        <v>19</v>
      </c>
      <c r="N432" s="226" t="s">
        <v>42</v>
      </c>
      <c r="O432" s="84"/>
      <c r="P432" s="227">
        <f>O432*H432</f>
        <v>0</v>
      </c>
      <c r="Q432" s="227">
        <v>0</v>
      </c>
      <c r="R432" s="227">
        <f>Q432*H432</f>
        <v>0</v>
      </c>
      <c r="S432" s="227">
        <v>0.068000000000000005</v>
      </c>
      <c r="T432" s="228">
        <f>S432*H432</f>
        <v>0.87264400000000009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150</v>
      </c>
      <c r="AT432" s="229" t="s">
        <v>145</v>
      </c>
      <c r="AU432" s="229" t="s">
        <v>81</v>
      </c>
      <c r="AY432" s="17" t="s">
        <v>143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79</v>
      </c>
      <c r="BK432" s="230">
        <f>ROUND(I432*H432,2)</f>
        <v>0</v>
      </c>
      <c r="BL432" s="17" t="s">
        <v>150</v>
      </c>
      <c r="BM432" s="229" t="s">
        <v>708</v>
      </c>
    </row>
    <row r="433" s="2" customFormat="1">
      <c r="A433" s="38"/>
      <c r="B433" s="39"/>
      <c r="C433" s="40"/>
      <c r="D433" s="231" t="s">
        <v>152</v>
      </c>
      <c r="E433" s="40"/>
      <c r="F433" s="232" t="s">
        <v>709</v>
      </c>
      <c r="G433" s="40"/>
      <c r="H433" s="40"/>
      <c r="I433" s="136"/>
      <c r="J433" s="40"/>
      <c r="K433" s="40"/>
      <c r="L433" s="44"/>
      <c r="M433" s="233"/>
      <c r="N433" s="234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152</v>
      </c>
      <c r="AU433" s="17" t="s">
        <v>81</v>
      </c>
    </row>
    <row r="434" s="13" customFormat="1">
      <c r="A434" s="13"/>
      <c r="B434" s="235"/>
      <c r="C434" s="236"/>
      <c r="D434" s="231" t="s">
        <v>154</v>
      </c>
      <c r="E434" s="237" t="s">
        <v>19</v>
      </c>
      <c r="F434" s="238" t="s">
        <v>710</v>
      </c>
      <c r="G434" s="236"/>
      <c r="H434" s="239">
        <v>9.0890000000000004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154</v>
      </c>
      <c r="AU434" s="245" t="s">
        <v>81</v>
      </c>
      <c r="AV434" s="13" t="s">
        <v>81</v>
      </c>
      <c r="AW434" s="13" t="s">
        <v>33</v>
      </c>
      <c r="AX434" s="13" t="s">
        <v>71</v>
      </c>
      <c r="AY434" s="245" t="s">
        <v>143</v>
      </c>
    </row>
    <row r="435" s="13" customFormat="1">
      <c r="A435" s="13"/>
      <c r="B435" s="235"/>
      <c r="C435" s="236"/>
      <c r="D435" s="231" t="s">
        <v>154</v>
      </c>
      <c r="E435" s="237" t="s">
        <v>19</v>
      </c>
      <c r="F435" s="238" t="s">
        <v>711</v>
      </c>
      <c r="G435" s="236"/>
      <c r="H435" s="239">
        <v>3.048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154</v>
      </c>
      <c r="AU435" s="245" t="s">
        <v>81</v>
      </c>
      <c r="AV435" s="13" t="s">
        <v>81</v>
      </c>
      <c r="AW435" s="13" t="s">
        <v>33</v>
      </c>
      <c r="AX435" s="13" t="s">
        <v>71</v>
      </c>
      <c r="AY435" s="245" t="s">
        <v>143</v>
      </c>
    </row>
    <row r="436" s="13" customFormat="1">
      <c r="A436" s="13"/>
      <c r="B436" s="235"/>
      <c r="C436" s="236"/>
      <c r="D436" s="231" t="s">
        <v>154</v>
      </c>
      <c r="E436" s="237" t="s">
        <v>19</v>
      </c>
      <c r="F436" s="238" t="s">
        <v>712</v>
      </c>
      <c r="G436" s="236"/>
      <c r="H436" s="239">
        <v>0.69599999999999995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154</v>
      </c>
      <c r="AU436" s="245" t="s">
        <v>81</v>
      </c>
      <c r="AV436" s="13" t="s">
        <v>81</v>
      </c>
      <c r="AW436" s="13" t="s">
        <v>33</v>
      </c>
      <c r="AX436" s="13" t="s">
        <v>71</v>
      </c>
      <c r="AY436" s="245" t="s">
        <v>143</v>
      </c>
    </row>
    <row r="437" s="14" customFormat="1">
      <c r="A437" s="14"/>
      <c r="B437" s="256"/>
      <c r="C437" s="257"/>
      <c r="D437" s="231" t="s">
        <v>154</v>
      </c>
      <c r="E437" s="258" t="s">
        <v>19</v>
      </c>
      <c r="F437" s="259" t="s">
        <v>227</v>
      </c>
      <c r="G437" s="257"/>
      <c r="H437" s="260">
        <v>12.833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154</v>
      </c>
      <c r="AU437" s="266" t="s">
        <v>81</v>
      </c>
      <c r="AV437" s="14" t="s">
        <v>150</v>
      </c>
      <c r="AW437" s="14" t="s">
        <v>33</v>
      </c>
      <c r="AX437" s="14" t="s">
        <v>79</v>
      </c>
      <c r="AY437" s="266" t="s">
        <v>143</v>
      </c>
    </row>
    <row r="438" s="2" customFormat="1" ht="16.5" customHeight="1">
      <c r="A438" s="38"/>
      <c r="B438" s="39"/>
      <c r="C438" s="218" t="s">
        <v>713</v>
      </c>
      <c r="D438" s="218" t="s">
        <v>145</v>
      </c>
      <c r="E438" s="219" t="s">
        <v>714</v>
      </c>
      <c r="F438" s="220" t="s">
        <v>715</v>
      </c>
      <c r="G438" s="221" t="s">
        <v>148</v>
      </c>
      <c r="H438" s="222">
        <v>4.0999999999999996</v>
      </c>
      <c r="I438" s="223"/>
      <c r="J438" s="224">
        <f>ROUND(I438*H438,2)</f>
        <v>0</v>
      </c>
      <c r="K438" s="220" t="s">
        <v>149</v>
      </c>
      <c r="L438" s="44"/>
      <c r="M438" s="225" t="s">
        <v>19</v>
      </c>
      <c r="N438" s="226" t="s">
        <v>42</v>
      </c>
      <c r="O438" s="84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150</v>
      </c>
      <c r="AT438" s="229" t="s">
        <v>145</v>
      </c>
      <c r="AU438" s="229" t="s">
        <v>81</v>
      </c>
      <c r="AY438" s="17" t="s">
        <v>143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79</v>
      </c>
      <c r="BK438" s="230">
        <f>ROUND(I438*H438,2)</f>
        <v>0</v>
      </c>
      <c r="BL438" s="17" t="s">
        <v>150</v>
      </c>
      <c r="BM438" s="229" t="s">
        <v>716</v>
      </c>
    </row>
    <row r="439" s="2" customFormat="1">
      <c r="A439" s="38"/>
      <c r="B439" s="39"/>
      <c r="C439" s="40"/>
      <c r="D439" s="231" t="s">
        <v>152</v>
      </c>
      <c r="E439" s="40"/>
      <c r="F439" s="232" t="s">
        <v>717</v>
      </c>
      <c r="G439" s="40"/>
      <c r="H439" s="40"/>
      <c r="I439" s="136"/>
      <c r="J439" s="40"/>
      <c r="K439" s="40"/>
      <c r="L439" s="44"/>
      <c r="M439" s="233"/>
      <c r="N439" s="234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152</v>
      </c>
      <c r="AU439" s="17" t="s">
        <v>81</v>
      </c>
    </row>
    <row r="440" s="2" customFormat="1" ht="16.5" customHeight="1">
      <c r="A440" s="38"/>
      <c r="B440" s="39"/>
      <c r="C440" s="218" t="s">
        <v>718</v>
      </c>
      <c r="D440" s="218" t="s">
        <v>145</v>
      </c>
      <c r="E440" s="219" t="s">
        <v>719</v>
      </c>
      <c r="F440" s="220" t="s">
        <v>720</v>
      </c>
      <c r="G440" s="221" t="s">
        <v>148</v>
      </c>
      <c r="H440" s="222">
        <v>541.13999999999999</v>
      </c>
      <c r="I440" s="223"/>
      <c r="J440" s="224">
        <f>ROUND(I440*H440,2)</f>
        <v>0</v>
      </c>
      <c r="K440" s="220" t="s">
        <v>149</v>
      </c>
      <c r="L440" s="44"/>
      <c r="M440" s="225" t="s">
        <v>19</v>
      </c>
      <c r="N440" s="226" t="s">
        <v>42</v>
      </c>
      <c r="O440" s="84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150</v>
      </c>
      <c r="AT440" s="229" t="s">
        <v>145</v>
      </c>
      <c r="AU440" s="229" t="s">
        <v>81</v>
      </c>
      <c r="AY440" s="17" t="s">
        <v>143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79</v>
      </c>
      <c r="BK440" s="230">
        <f>ROUND(I440*H440,2)</f>
        <v>0</v>
      </c>
      <c r="BL440" s="17" t="s">
        <v>150</v>
      </c>
      <c r="BM440" s="229" t="s">
        <v>721</v>
      </c>
    </row>
    <row r="441" s="2" customFormat="1">
      <c r="A441" s="38"/>
      <c r="B441" s="39"/>
      <c r="C441" s="40"/>
      <c r="D441" s="231" t="s">
        <v>152</v>
      </c>
      <c r="E441" s="40"/>
      <c r="F441" s="232" t="s">
        <v>720</v>
      </c>
      <c r="G441" s="40"/>
      <c r="H441" s="40"/>
      <c r="I441" s="136"/>
      <c r="J441" s="40"/>
      <c r="K441" s="40"/>
      <c r="L441" s="44"/>
      <c r="M441" s="233"/>
      <c r="N441" s="234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152</v>
      </c>
      <c r="AU441" s="17" t="s">
        <v>81</v>
      </c>
    </row>
    <row r="442" s="13" customFormat="1">
      <c r="A442" s="13"/>
      <c r="B442" s="235"/>
      <c r="C442" s="236"/>
      <c r="D442" s="231" t="s">
        <v>154</v>
      </c>
      <c r="E442" s="237" t="s">
        <v>19</v>
      </c>
      <c r="F442" s="238" t="s">
        <v>722</v>
      </c>
      <c r="G442" s="236"/>
      <c r="H442" s="239">
        <v>541.13999999999999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154</v>
      </c>
      <c r="AU442" s="245" t="s">
        <v>81</v>
      </c>
      <c r="AV442" s="13" t="s">
        <v>81</v>
      </c>
      <c r="AW442" s="13" t="s">
        <v>33</v>
      </c>
      <c r="AX442" s="13" t="s">
        <v>71</v>
      </c>
      <c r="AY442" s="245" t="s">
        <v>143</v>
      </c>
    </row>
    <row r="443" s="14" customFormat="1">
      <c r="A443" s="14"/>
      <c r="B443" s="256"/>
      <c r="C443" s="257"/>
      <c r="D443" s="231" t="s">
        <v>154</v>
      </c>
      <c r="E443" s="258" t="s">
        <v>19</v>
      </c>
      <c r="F443" s="259" t="s">
        <v>227</v>
      </c>
      <c r="G443" s="257"/>
      <c r="H443" s="260">
        <v>541.13999999999999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154</v>
      </c>
      <c r="AU443" s="266" t="s">
        <v>81</v>
      </c>
      <c r="AV443" s="14" t="s">
        <v>150</v>
      </c>
      <c r="AW443" s="14" t="s">
        <v>33</v>
      </c>
      <c r="AX443" s="14" t="s">
        <v>79</v>
      </c>
      <c r="AY443" s="266" t="s">
        <v>143</v>
      </c>
    </row>
    <row r="444" s="12" customFormat="1" ht="22.8" customHeight="1">
      <c r="A444" s="12"/>
      <c r="B444" s="202"/>
      <c r="C444" s="203"/>
      <c r="D444" s="204" t="s">
        <v>70</v>
      </c>
      <c r="E444" s="216" t="s">
        <v>705</v>
      </c>
      <c r="F444" s="216" t="s">
        <v>723</v>
      </c>
      <c r="G444" s="203"/>
      <c r="H444" s="203"/>
      <c r="I444" s="206"/>
      <c r="J444" s="217">
        <f>BK444</f>
        <v>0</v>
      </c>
      <c r="K444" s="203"/>
      <c r="L444" s="208"/>
      <c r="M444" s="209"/>
      <c r="N444" s="210"/>
      <c r="O444" s="210"/>
      <c r="P444" s="211">
        <f>SUM(P445:P465)</f>
        <v>0</v>
      </c>
      <c r="Q444" s="210"/>
      <c r="R444" s="211">
        <f>SUM(R445:R465)</f>
        <v>0</v>
      </c>
      <c r="S444" s="210"/>
      <c r="T444" s="212">
        <f>SUM(T445:T465)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3" t="s">
        <v>79</v>
      </c>
      <c r="AT444" s="214" t="s">
        <v>70</v>
      </c>
      <c r="AU444" s="214" t="s">
        <v>79</v>
      </c>
      <c r="AY444" s="213" t="s">
        <v>143</v>
      </c>
      <c r="BK444" s="215">
        <f>SUM(BK445:BK465)</f>
        <v>0</v>
      </c>
    </row>
    <row r="445" s="2" customFormat="1" ht="16.5" customHeight="1">
      <c r="A445" s="38"/>
      <c r="B445" s="39"/>
      <c r="C445" s="218" t="s">
        <v>724</v>
      </c>
      <c r="D445" s="218" t="s">
        <v>145</v>
      </c>
      <c r="E445" s="219" t="s">
        <v>725</v>
      </c>
      <c r="F445" s="220" t="s">
        <v>726</v>
      </c>
      <c r="G445" s="221" t="s">
        <v>190</v>
      </c>
      <c r="H445" s="222">
        <v>66.783000000000001</v>
      </c>
      <c r="I445" s="223"/>
      <c r="J445" s="224">
        <f>ROUND(I445*H445,2)</f>
        <v>0</v>
      </c>
      <c r="K445" s="220" t="s">
        <v>149</v>
      </c>
      <c r="L445" s="44"/>
      <c r="M445" s="225" t="s">
        <v>19</v>
      </c>
      <c r="N445" s="226" t="s">
        <v>42</v>
      </c>
      <c r="O445" s="84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150</v>
      </c>
      <c r="AT445" s="229" t="s">
        <v>145</v>
      </c>
      <c r="AU445" s="229" t="s">
        <v>81</v>
      </c>
      <c r="AY445" s="17" t="s">
        <v>143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79</v>
      </c>
      <c r="BK445" s="230">
        <f>ROUND(I445*H445,2)</f>
        <v>0</v>
      </c>
      <c r="BL445" s="17" t="s">
        <v>150</v>
      </c>
      <c r="BM445" s="229" t="s">
        <v>727</v>
      </c>
    </row>
    <row r="446" s="2" customFormat="1">
      <c r="A446" s="38"/>
      <c r="B446" s="39"/>
      <c r="C446" s="40"/>
      <c r="D446" s="231" t="s">
        <v>152</v>
      </c>
      <c r="E446" s="40"/>
      <c r="F446" s="232" t="s">
        <v>726</v>
      </c>
      <c r="G446" s="40"/>
      <c r="H446" s="40"/>
      <c r="I446" s="136"/>
      <c r="J446" s="40"/>
      <c r="K446" s="40"/>
      <c r="L446" s="44"/>
      <c r="M446" s="233"/>
      <c r="N446" s="234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152</v>
      </c>
      <c r="AU446" s="17" t="s">
        <v>81</v>
      </c>
    </row>
    <row r="447" s="2" customFormat="1" ht="16.5" customHeight="1">
      <c r="A447" s="38"/>
      <c r="B447" s="39"/>
      <c r="C447" s="218" t="s">
        <v>728</v>
      </c>
      <c r="D447" s="218" t="s">
        <v>145</v>
      </c>
      <c r="E447" s="219" t="s">
        <v>729</v>
      </c>
      <c r="F447" s="220" t="s">
        <v>730</v>
      </c>
      <c r="G447" s="221" t="s">
        <v>190</v>
      </c>
      <c r="H447" s="222">
        <v>133.566</v>
      </c>
      <c r="I447" s="223"/>
      <c r="J447" s="224">
        <f>ROUND(I447*H447,2)</f>
        <v>0</v>
      </c>
      <c r="K447" s="220" t="s">
        <v>149</v>
      </c>
      <c r="L447" s="44"/>
      <c r="M447" s="225" t="s">
        <v>19</v>
      </c>
      <c r="N447" s="226" t="s">
        <v>42</v>
      </c>
      <c r="O447" s="84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9" t="s">
        <v>150</v>
      </c>
      <c r="AT447" s="229" t="s">
        <v>145</v>
      </c>
      <c r="AU447" s="229" t="s">
        <v>81</v>
      </c>
      <c r="AY447" s="17" t="s">
        <v>143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7" t="s">
        <v>79</v>
      </c>
      <c r="BK447" s="230">
        <f>ROUND(I447*H447,2)</f>
        <v>0</v>
      </c>
      <c r="BL447" s="17" t="s">
        <v>150</v>
      </c>
      <c r="BM447" s="229" t="s">
        <v>731</v>
      </c>
    </row>
    <row r="448" s="2" customFormat="1">
      <c r="A448" s="38"/>
      <c r="B448" s="39"/>
      <c r="C448" s="40"/>
      <c r="D448" s="231" t="s">
        <v>152</v>
      </c>
      <c r="E448" s="40"/>
      <c r="F448" s="232" t="s">
        <v>730</v>
      </c>
      <c r="G448" s="40"/>
      <c r="H448" s="40"/>
      <c r="I448" s="136"/>
      <c r="J448" s="40"/>
      <c r="K448" s="40"/>
      <c r="L448" s="44"/>
      <c r="M448" s="233"/>
      <c r="N448" s="234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152</v>
      </c>
      <c r="AU448" s="17" t="s">
        <v>81</v>
      </c>
    </row>
    <row r="449" s="13" customFormat="1">
      <c r="A449" s="13"/>
      <c r="B449" s="235"/>
      <c r="C449" s="236"/>
      <c r="D449" s="231" t="s">
        <v>154</v>
      </c>
      <c r="E449" s="237" t="s">
        <v>19</v>
      </c>
      <c r="F449" s="238" t="s">
        <v>732</v>
      </c>
      <c r="G449" s="236"/>
      <c r="H449" s="239">
        <v>133.566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154</v>
      </c>
      <c r="AU449" s="245" t="s">
        <v>81</v>
      </c>
      <c r="AV449" s="13" t="s">
        <v>81</v>
      </c>
      <c r="AW449" s="13" t="s">
        <v>33</v>
      </c>
      <c r="AX449" s="13" t="s">
        <v>79</v>
      </c>
      <c r="AY449" s="245" t="s">
        <v>143</v>
      </c>
    </row>
    <row r="450" s="2" customFormat="1" ht="16.5" customHeight="1">
      <c r="A450" s="38"/>
      <c r="B450" s="39"/>
      <c r="C450" s="218" t="s">
        <v>733</v>
      </c>
      <c r="D450" s="218" t="s">
        <v>145</v>
      </c>
      <c r="E450" s="219" t="s">
        <v>734</v>
      </c>
      <c r="F450" s="220" t="s">
        <v>735</v>
      </c>
      <c r="G450" s="221" t="s">
        <v>190</v>
      </c>
      <c r="H450" s="222">
        <v>66.783000000000001</v>
      </c>
      <c r="I450" s="223"/>
      <c r="J450" s="224">
        <f>ROUND(I450*H450,2)</f>
        <v>0</v>
      </c>
      <c r="K450" s="220" t="s">
        <v>149</v>
      </c>
      <c r="L450" s="44"/>
      <c r="M450" s="225" t="s">
        <v>19</v>
      </c>
      <c r="N450" s="226" t="s">
        <v>42</v>
      </c>
      <c r="O450" s="84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9" t="s">
        <v>150</v>
      </c>
      <c r="AT450" s="229" t="s">
        <v>145</v>
      </c>
      <c r="AU450" s="229" t="s">
        <v>81</v>
      </c>
      <c r="AY450" s="17" t="s">
        <v>143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7" t="s">
        <v>79</v>
      </c>
      <c r="BK450" s="230">
        <f>ROUND(I450*H450,2)</f>
        <v>0</v>
      </c>
      <c r="BL450" s="17" t="s">
        <v>150</v>
      </c>
      <c r="BM450" s="229" t="s">
        <v>736</v>
      </c>
    </row>
    <row r="451" s="2" customFormat="1">
      <c r="A451" s="38"/>
      <c r="B451" s="39"/>
      <c r="C451" s="40"/>
      <c r="D451" s="231" t="s">
        <v>152</v>
      </c>
      <c r="E451" s="40"/>
      <c r="F451" s="232" t="s">
        <v>737</v>
      </c>
      <c r="G451" s="40"/>
      <c r="H451" s="40"/>
      <c r="I451" s="136"/>
      <c r="J451" s="40"/>
      <c r="K451" s="40"/>
      <c r="L451" s="44"/>
      <c r="M451" s="233"/>
      <c r="N451" s="234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152</v>
      </c>
      <c r="AU451" s="17" t="s">
        <v>81</v>
      </c>
    </row>
    <row r="452" s="2" customFormat="1" ht="16.5" customHeight="1">
      <c r="A452" s="38"/>
      <c r="B452" s="39"/>
      <c r="C452" s="218" t="s">
        <v>738</v>
      </c>
      <c r="D452" s="218" t="s">
        <v>145</v>
      </c>
      <c r="E452" s="219" t="s">
        <v>739</v>
      </c>
      <c r="F452" s="220" t="s">
        <v>740</v>
      </c>
      <c r="G452" s="221" t="s">
        <v>190</v>
      </c>
      <c r="H452" s="222">
        <v>333.91500000000002</v>
      </c>
      <c r="I452" s="223"/>
      <c r="J452" s="224">
        <f>ROUND(I452*H452,2)</f>
        <v>0</v>
      </c>
      <c r="K452" s="220" t="s">
        <v>149</v>
      </c>
      <c r="L452" s="44"/>
      <c r="M452" s="225" t="s">
        <v>19</v>
      </c>
      <c r="N452" s="226" t="s">
        <v>42</v>
      </c>
      <c r="O452" s="84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150</v>
      </c>
      <c r="AT452" s="229" t="s">
        <v>145</v>
      </c>
      <c r="AU452" s="229" t="s">
        <v>81</v>
      </c>
      <c r="AY452" s="17" t="s">
        <v>143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79</v>
      </c>
      <c r="BK452" s="230">
        <f>ROUND(I452*H452,2)</f>
        <v>0</v>
      </c>
      <c r="BL452" s="17" t="s">
        <v>150</v>
      </c>
      <c r="BM452" s="229" t="s">
        <v>741</v>
      </c>
    </row>
    <row r="453" s="2" customFormat="1">
      <c r="A453" s="38"/>
      <c r="B453" s="39"/>
      <c r="C453" s="40"/>
      <c r="D453" s="231" t="s">
        <v>152</v>
      </c>
      <c r="E453" s="40"/>
      <c r="F453" s="232" t="s">
        <v>740</v>
      </c>
      <c r="G453" s="40"/>
      <c r="H453" s="40"/>
      <c r="I453" s="136"/>
      <c r="J453" s="40"/>
      <c r="K453" s="40"/>
      <c r="L453" s="44"/>
      <c r="M453" s="233"/>
      <c r="N453" s="234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152</v>
      </c>
      <c r="AU453" s="17" t="s">
        <v>81</v>
      </c>
    </row>
    <row r="454" s="13" customFormat="1">
      <c r="A454" s="13"/>
      <c r="B454" s="235"/>
      <c r="C454" s="236"/>
      <c r="D454" s="231" t="s">
        <v>154</v>
      </c>
      <c r="E454" s="237" t="s">
        <v>19</v>
      </c>
      <c r="F454" s="238" t="s">
        <v>742</v>
      </c>
      <c r="G454" s="236"/>
      <c r="H454" s="239">
        <v>333.91500000000002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154</v>
      </c>
      <c r="AU454" s="245" t="s">
        <v>81</v>
      </c>
      <c r="AV454" s="13" t="s">
        <v>81</v>
      </c>
      <c r="AW454" s="13" t="s">
        <v>33</v>
      </c>
      <c r="AX454" s="13" t="s">
        <v>79</v>
      </c>
      <c r="AY454" s="245" t="s">
        <v>143</v>
      </c>
    </row>
    <row r="455" s="2" customFormat="1" ht="16.5" customHeight="1">
      <c r="A455" s="38"/>
      <c r="B455" s="39"/>
      <c r="C455" s="218" t="s">
        <v>743</v>
      </c>
      <c r="D455" s="218" t="s">
        <v>145</v>
      </c>
      <c r="E455" s="219" t="s">
        <v>744</v>
      </c>
      <c r="F455" s="220" t="s">
        <v>745</v>
      </c>
      <c r="G455" s="221" t="s">
        <v>190</v>
      </c>
      <c r="H455" s="222">
        <v>53.426000000000002</v>
      </c>
      <c r="I455" s="223"/>
      <c r="J455" s="224">
        <f>ROUND(I455*H455,2)</f>
        <v>0</v>
      </c>
      <c r="K455" s="220" t="s">
        <v>149</v>
      </c>
      <c r="L455" s="44"/>
      <c r="M455" s="225" t="s">
        <v>19</v>
      </c>
      <c r="N455" s="226" t="s">
        <v>42</v>
      </c>
      <c r="O455" s="84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150</v>
      </c>
      <c r="AT455" s="229" t="s">
        <v>145</v>
      </c>
      <c r="AU455" s="229" t="s">
        <v>81</v>
      </c>
      <c r="AY455" s="17" t="s">
        <v>143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79</v>
      </c>
      <c r="BK455" s="230">
        <f>ROUND(I455*H455,2)</f>
        <v>0</v>
      </c>
      <c r="BL455" s="17" t="s">
        <v>150</v>
      </c>
      <c r="BM455" s="229" t="s">
        <v>746</v>
      </c>
    </row>
    <row r="456" s="2" customFormat="1">
      <c r="A456" s="38"/>
      <c r="B456" s="39"/>
      <c r="C456" s="40"/>
      <c r="D456" s="231" t="s">
        <v>152</v>
      </c>
      <c r="E456" s="40"/>
      <c r="F456" s="232" t="s">
        <v>747</v>
      </c>
      <c r="G456" s="40"/>
      <c r="H456" s="40"/>
      <c r="I456" s="136"/>
      <c r="J456" s="40"/>
      <c r="K456" s="40"/>
      <c r="L456" s="44"/>
      <c r="M456" s="233"/>
      <c r="N456" s="234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152</v>
      </c>
      <c r="AU456" s="17" t="s">
        <v>81</v>
      </c>
    </row>
    <row r="457" s="13" customFormat="1">
      <c r="A457" s="13"/>
      <c r="B457" s="235"/>
      <c r="C457" s="236"/>
      <c r="D457" s="231" t="s">
        <v>154</v>
      </c>
      <c r="E457" s="237" t="s">
        <v>19</v>
      </c>
      <c r="F457" s="238" t="s">
        <v>748</v>
      </c>
      <c r="G457" s="236"/>
      <c r="H457" s="239">
        <v>53.426000000000002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154</v>
      </c>
      <c r="AU457" s="245" t="s">
        <v>81</v>
      </c>
      <c r="AV457" s="13" t="s">
        <v>81</v>
      </c>
      <c r="AW457" s="13" t="s">
        <v>33</v>
      </c>
      <c r="AX457" s="13" t="s">
        <v>79</v>
      </c>
      <c r="AY457" s="245" t="s">
        <v>143</v>
      </c>
    </row>
    <row r="458" s="2" customFormat="1" ht="16.5" customHeight="1">
      <c r="A458" s="38"/>
      <c r="B458" s="39"/>
      <c r="C458" s="218" t="s">
        <v>749</v>
      </c>
      <c r="D458" s="218" t="s">
        <v>145</v>
      </c>
      <c r="E458" s="219" t="s">
        <v>750</v>
      </c>
      <c r="F458" s="220" t="s">
        <v>751</v>
      </c>
      <c r="G458" s="221" t="s">
        <v>190</v>
      </c>
      <c r="H458" s="222">
        <v>1.3360000000000001</v>
      </c>
      <c r="I458" s="223"/>
      <c r="J458" s="224">
        <f>ROUND(I458*H458,2)</f>
        <v>0</v>
      </c>
      <c r="K458" s="220" t="s">
        <v>149</v>
      </c>
      <c r="L458" s="44"/>
      <c r="M458" s="225" t="s">
        <v>19</v>
      </c>
      <c r="N458" s="226" t="s">
        <v>42</v>
      </c>
      <c r="O458" s="84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150</v>
      </c>
      <c r="AT458" s="229" t="s">
        <v>145</v>
      </c>
      <c r="AU458" s="229" t="s">
        <v>81</v>
      </c>
      <c r="AY458" s="17" t="s">
        <v>143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79</v>
      </c>
      <c r="BK458" s="230">
        <f>ROUND(I458*H458,2)</f>
        <v>0</v>
      </c>
      <c r="BL458" s="17" t="s">
        <v>150</v>
      </c>
      <c r="BM458" s="229" t="s">
        <v>752</v>
      </c>
    </row>
    <row r="459" s="2" customFormat="1">
      <c r="A459" s="38"/>
      <c r="B459" s="39"/>
      <c r="C459" s="40"/>
      <c r="D459" s="231" t="s">
        <v>152</v>
      </c>
      <c r="E459" s="40"/>
      <c r="F459" s="232" t="s">
        <v>753</v>
      </c>
      <c r="G459" s="40"/>
      <c r="H459" s="40"/>
      <c r="I459" s="136"/>
      <c r="J459" s="40"/>
      <c r="K459" s="40"/>
      <c r="L459" s="44"/>
      <c r="M459" s="233"/>
      <c r="N459" s="234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152</v>
      </c>
      <c r="AU459" s="17" t="s">
        <v>81</v>
      </c>
    </row>
    <row r="460" s="13" customFormat="1">
      <c r="A460" s="13"/>
      <c r="B460" s="235"/>
      <c r="C460" s="236"/>
      <c r="D460" s="231" t="s">
        <v>154</v>
      </c>
      <c r="E460" s="237" t="s">
        <v>19</v>
      </c>
      <c r="F460" s="238" t="s">
        <v>754</v>
      </c>
      <c r="G460" s="236"/>
      <c r="H460" s="239">
        <v>1.3360000000000001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154</v>
      </c>
      <c r="AU460" s="245" t="s">
        <v>81</v>
      </c>
      <c r="AV460" s="13" t="s">
        <v>81</v>
      </c>
      <c r="AW460" s="13" t="s">
        <v>33</v>
      </c>
      <c r="AX460" s="13" t="s">
        <v>79</v>
      </c>
      <c r="AY460" s="245" t="s">
        <v>143</v>
      </c>
    </row>
    <row r="461" s="2" customFormat="1" ht="16.5" customHeight="1">
      <c r="A461" s="38"/>
      <c r="B461" s="39"/>
      <c r="C461" s="218" t="s">
        <v>755</v>
      </c>
      <c r="D461" s="218" t="s">
        <v>145</v>
      </c>
      <c r="E461" s="219" t="s">
        <v>756</v>
      </c>
      <c r="F461" s="220" t="s">
        <v>757</v>
      </c>
      <c r="G461" s="221" t="s">
        <v>190</v>
      </c>
      <c r="H461" s="222">
        <v>12.021000000000001</v>
      </c>
      <c r="I461" s="223"/>
      <c r="J461" s="224">
        <f>ROUND(I461*H461,2)</f>
        <v>0</v>
      </c>
      <c r="K461" s="220" t="s">
        <v>149</v>
      </c>
      <c r="L461" s="44"/>
      <c r="M461" s="225" t="s">
        <v>19</v>
      </c>
      <c r="N461" s="226" t="s">
        <v>42</v>
      </c>
      <c r="O461" s="84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150</v>
      </c>
      <c r="AT461" s="229" t="s">
        <v>145</v>
      </c>
      <c r="AU461" s="229" t="s">
        <v>81</v>
      </c>
      <c r="AY461" s="17" t="s">
        <v>143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79</v>
      </c>
      <c r="BK461" s="230">
        <f>ROUND(I461*H461,2)</f>
        <v>0</v>
      </c>
      <c r="BL461" s="17" t="s">
        <v>150</v>
      </c>
      <c r="BM461" s="229" t="s">
        <v>758</v>
      </c>
    </row>
    <row r="462" s="2" customFormat="1">
      <c r="A462" s="38"/>
      <c r="B462" s="39"/>
      <c r="C462" s="40"/>
      <c r="D462" s="231" t="s">
        <v>152</v>
      </c>
      <c r="E462" s="40"/>
      <c r="F462" s="232" t="s">
        <v>759</v>
      </c>
      <c r="G462" s="40"/>
      <c r="H462" s="40"/>
      <c r="I462" s="136"/>
      <c r="J462" s="40"/>
      <c r="K462" s="40"/>
      <c r="L462" s="44"/>
      <c r="M462" s="233"/>
      <c r="N462" s="234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152</v>
      </c>
      <c r="AU462" s="17" t="s">
        <v>81</v>
      </c>
    </row>
    <row r="463" s="13" customFormat="1">
      <c r="A463" s="13"/>
      <c r="B463" s="235"/>
      <c r="C463" s="236"/>
      <c r="D463" s="231" t="s">
        <v>154</v>
      </c>
      <c r="E463" s="237" t="s">
        <v>19</v>
      </c>
      <c r="F463" s="238" t="s">
        <v>760</v>
      </c>
      <c r="G463" s="236"/>
      <c r="H463" s="239">
        <v>12.021000000000001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154</v>
      </c>
      <c r="AU463" s="245" t="s">
        <v>81</v>
      </c>
      <c r="AV463" s="13" t="s">
        <v>81</v>
      </c>
      <c r="AW463" s="13" t="s">
        <v>33</v>
      </c>
      <c r="AX463" s="13" t="s">
        <v>79</v>
      </c>
      <c r="AY463" s="245" t="s">
        <v>143</v>
      </c>
    </row>
    <row r="464" s="2" customFormat="1" ht="16.5" customHeight="1">
      <c r="A464" s="38"/>
      <c r="B464" s="39"/>
      <c r="C464" s="218" t="s">
        <v>761</v>
      </c>
      <c r="D464" s="218" t="s">
        <v>145</v>
      </c>
      <c r="E464" s="219" t="s">
        <v>762</v>
      </c>
      <c r="F464" s="220" t="s">
        <v>763</v>
      </c>
      <c r="G464" s="221" t="s">
        <v>190</v>
      </c>
      <c r="H464" s="222">
        <v>39.133000000000003</v>
      </c>
      <c r="I464" s="223"/>
      <c r="J464" s="224">
        <f>ROUND(I464*H464,2)</f>
        <v>0</v>
      </c>
      <c r="K464" s="220" t="s">
        <v>149</v>
      </c>
      <c r="L464" s="44"/>
      <c r="M464" s="225" t="s">
        <v>19</v>
      </c>
      <c r="N464" s="226" t="s">
        <v>42</v>
      </c>
      <c r="O464" s="84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150</v>
      </c>
      <c r="AT464" s="229" t="s">
        <v>145</v>
      </c>
      <c r="AU464" s="229" t="s">
        <v>81</v>
      </c>
      <c r="AY464" s="17" t="s">
        <v>143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79</v>
      </c>
      <c r="BK464" s="230">
        <f>ROUND(I464*H464,2)</f>
        <v>0</v>
      </c>
      <c r="BL464" s="17" t="s">
        <v>150</v>
      </c>
      <c r="BM464" s="229" t="s">
        <v>764</v>
      </c>
    </row>
    <row r="465" s="2" customFormat="1">
      <c r="A465" s="38"/>
      <c r="B465" s="39"/>
      <c r="C465" s="40"/>
      <c r="D465" s="231" t="s">
        <v>152</v>
      </c>
      <c r="E465" s="40"/>
      <c r="F465" s="232" t="s">
        <v>763</v>
      </c>
      <c r="G465" s="40"/>
      <c r="H465" s="40"/>
      <c r="I465" s="136"/>
      <c r="J465" s="40"/>
      <c r="K465" s="40"/>
      <c r="L465" s="44"/>
      <c r="M465" s="233"/>
      <c r="N465" s="234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152</v>
      </c>
      <c r="AU465" s="17" t="s">
        <v>81</v>
      </c>
    </row>
    <row r="466" s="12" customFormat="1" ht="22.8" customHeight="1">
      <c r="A466" s="12"/>
      <c r="B466" s="202"/>
      <c r="C466" s="203"/>
      <c r="D466" s="204" t="s">
        <v>70</v>
      </c>
      <c r="E466" s="216" t="s">
        <v>765</v>
      </c>
      <c r="F466" s="216" t="s">
        <v>766</v>
      </c>
      <c r="G466" s="203"/>
      <c r="H466" s="203"/>
      <c r="I466" s="206"/>
      <c r="J466" s="217">
        <f>BK466</f>
        <v>0</v>
      </c>
      <c r="K466" s="203"/>
      <c r="L466" s="208"/>
      <c r="M466" s="209"/>
      <c r="N466" s="210"/>
      <c r="O466" s="210"/>
      <c r="P466" s="211">
        <f>SUM(P467:P471)</f>
        <v>0</v>
      </c>
      <c r="Q466" s="210"/>
      <c r="R466" s="211">
        <f>SUM(R467:R471)</f>
        <v>0</v>
      </c>
      <c r="S466" s="210"/>
      <c r="T466" s="212">
        <f>SUM(T467:T471)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3" t="s">
        <v>79</v>
      </c>
      <c r="AT466" s="214" t="s">
        <v>70</v>
      </c>
      <c r="AU466" s="214" t="s">
        <v>79</v>
      </c>
      <c r="AY466" s="213" t="s">
        <v>143</v>
      </c>
      <c r="BK466" s="215">
        <f>SUM(BK467:BK471)</f>
        <v>0</v>
      </c>
    </row>
    <row r="467" s="2" customFormat="1" ht="16.5" customHeight="1">
      <c r="A467" s="38"/>
      <c r="B467" s="39"/>
      <c r="C467" s="218" t="s">
        <v>767</v>
      </c>
      <c r="D467" s="218" t="s">
        <v>145</v>
      </c>
      <c r="E467" s="219" t="s">
        <v>768</v>
      </c>
      <c r="F467" s="220" t="s">
        <v>769</v>
      </c>
      <c r="G467" s="221" t="s">
        <v>330</v>
      </c>
      <c r="H467" s="222">
        <v>6</v>
      </c>
      <c r="I467" s="223"/>
      <c r="J467" s="224">
        <f>ROUND(I467*H467,2)</f>
        <v>0</v>
      </c>
      <c r="K467" s="220" t="s">
        <v>149</v>
      </c>
      <c r="L467" s="44"/>
      <c r="M467" s="225" t="s">
        <v>19</v>
      </c>
      <c r="N467" s="226" t="s">
        <v>42</v>
      </c>
      <c r="O467" s="84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150</v>
      </c>
      <c r="AT467" s="229" t="s">
        <v>145</v>
      </c>
      <c r="AU467" s="229" t="s">
        <v>81</v>
      </c>
      <c r="AY467" s="17" t="s">
        <v>143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79</v>
      </c>
      <c r="BK467" s="230">
        <f>ROUND(I467*H467,2)</f>
        <v>0</v>
      </c>
      <c r="BL467" s="17" t="s">
        <v>150</v>
      </c>
      <c r="BM467" s="229" t="s">
        <v>770</v>
      </c>
    </row>
    <row r="468" s="2" customFormat="1">
      <c r="A468" s="38"/>
      <c r="B468" s="39"/>
      <c r="C468" s="40"/>
      <c r="D468" s="231" t="s">
        <v>152</v>
      </c>
      <c r="E468" s="40"/>
      <c r="F468" s="232" t="s">
        <v>771</v>
      </c>
      <c r="G468" s="40"/>
      <c r="H468" s="40"/>
      <c r="I468" s="136"/>
      <c r="J468" s="40"/>
      <c r="K468" s="40"/>
      <c r="L468" s="44"/>
      <c r="M468" s="233"/>
      <c r="N468" s="234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152</v>
      </c>
      <c r="AU468" s="17" t="s">
        <v>81</v>
      </c>
    </row>
    <row r="469" s="2" customFormat="1" ht="16.5" customHeight="1">
      <c r="A469" s="38"/>
      <c r="B469" s="39"/>
      <c r="C469" s="218" t="s">
        <v>772</v>
      </c>
      <c r="D469" s="218" t="s">
        <v>145</v>
      </c>
      <c r="E469" s="219" t="s">
        <v>773</v>
      </c>
      <c r="F469" s="220" t="s">
        <v>774</v>
      </c>
      <c r="G469" s="221" t="s">
        <v>330</v>
      </c>
      <c r="H469" s="222">
        <v>180</v>
      </c>
      <c r="I469" s="223"/>
      <c r="J469" s="224">
        <f>ROUND(I469*H469,2)</f>
        <v>0</v>
      </c>
      <c r="K469" s="220" t="s">
        <v>149</v>
      </c>
      <c r="L469" s="44"/>
      <c r="M469" s="225" t="s">
        <v>19</v>
      </c>
      <c r="N469" s="226" t="s">
        <v>42</v>
      </c>
      <c r="O469" s="84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150</v>
      </c>
      <c r="AT469" s="229" t="s">
        <v>145</v>
      </c>
      <c r="AU469" s="229" t="s">
        <v>81</v>
      </c>
      <c r="AY469" s="17" t="s">
        <v>143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79</v>
      </c>
      <c r="BK469" s="230">
        <f>ROUND(I469*H469,2)</f>
        <v>0</v>
      </c>
      <c r="BL469" s="17" t="s">
        <v>150</v>
      </c>
      <c r="BM469" s="229" t="s">
        <v>775</v>
      </c>
    </row>
    <row r="470" s="2" customFormat="1">
      <c r="A470" s="38"/>
      <c r="B470" s="39"/>
      <c r="C470" s="40"/>
      <c r="D470" s="231" t="s">
        <v>152</v>
      </c>
      <c r="E470" s="40"/>
      <c r="F470" s="232" t="s">
        <v>776</v>
      </c>
      <c r="G470" s="40"/>
      <c r="H470" s="40"/>
      <c r="I470" s="136"/>
      <c r="J470" s="40"/>
      <c r="K470" s="40"/>
      <c r="L470" s="44"/>
      <c r="M470" s="233"/>
      <c r="N470" s="234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152</v>
      </c>
      <c r="AU470" s="17" t="s">
        <v>81</v>
      </c>
    </row>
    <row r="471" s="13" customFormat="1">
      <c r="A471" s="13"/>
      <c r="B471" s="235"/>
      <c r="C471" s="236"/>
      <c r="D471" s="231" t="s">
        <v>154</v>
      </c>
      <c r="E471" s="237" t="s">
        <v>19</v>
      </c>
      <c r="F471" s="238" t="s">
        <v>777</v>
      </c>
      <c r="G471" s="236"/>
      <c r="H471" s="239">
        <v>180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154</v>
      </c>
      <c r="AU471" s="245" t="s">
        <v>81</v>
      </c>
      <c r="AV471" s="13" t="s">
        <v>81</v>
      </c>
      <c r="AW471" s="13" t="s">
        <v>33</v>
      </c>
      <c r="AX471" s="13" t="s">
        <v>79</v>
      </c>
      <c r="AY471" s="245" t="s">
        <v>143</v>
      </c>
    </row>
    <row r="472" s="12" customFormat="1" ht="25.92" customHeight="1">
      <c r="A472" s="12"/>
      <c r="B472" s="202"/>
      <c r="C472" s="203"/>
      <c r="D472" s="204" t="s">
        <v>70</v>
      </c>
      <c r="E472" s="205" t="s">
        <v>778</v>
      </c>
      <c r="F472" s="205" t="s">
        <v>779</v>
      </c>
      <c r="G472" s="203"/>
      <c r="H472" s="203"/>
      <c r="I472" s="206"/>
      <c r="J472" s="207">
        <f>BK472</f>
        <v>0</v>
      </c>
      <c r="K472" s="203"/>
      <c r="L472" s="208"/>
      <c r="M472" s="209"/>
      <c r="N472" s="210"/>
      <c r="O472" s="210"/>
      <c r="P472" s="211">
        <f>P473+P494+P515+P560+P567+P570+P582+P641+P656+P732+P740+P801+P822+P831+P843+P874+P885</f>
        <v>0</v>
      </c>
      <c r="Q472" s="210"/>
      <c r="R472" s="211">
        <f>R473+R494+R515+R560+R567+R570+R582+R641+R656+R732+R740+R801+R822+R831+R843+R874+R885</f>
        <v>13.212923410000002</v>
      </c>
      <c r="S472" s="210"/>
      <c r="T472" s="212">
        <f>T473+T494+T515+T560+T567+T570+T582+T641+T656+T732+T740+T801+T822+T831+T843+T874+T885</f>
        <v>3.6830805999999994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3" t="s">
        <v>81</v>
      </c>
      <c r="AT472" s="214" t="s">
        <v>70</v>
      </c>
      <c r="AU472" s="214" t="s">
        <v>71</v>
      </c>
      <c r="AY472" s="213" t="s">
        <v>143</v>
      </c>
      <c r="BK472" s="215">
        <f>BK473+BK494+BK515+BK560+BK567+BK570+BK582+BK641+BK656+BK732+BK740+BK801+BK822+BK831+BK843+BK874+BK885</f>
        <v>0</v>
      </c>
    </row>
    <row r="473" s="12" customFormat="1" ht="22.8" customHeight="1">
      <c r="A473" s="12"/>
      <c r="B473" s="202"/>
      <c r="C473" s="203"/>
      <c r="D473" s="204" t="s">
        <v>70</v>
      </c>
      <c r="E473" s="216" t="s">
        <v>780</v>
      </c>
      <c r="F473" s="216" t="s">
        <v>781</v>
      </c>
      <c r="G473" s="203"/>
      <c r="H473" s="203"/>
      <c r="I473" s="206"/>
      <c r="J473" s="217">
        <f>BK473</f>
        <v>0</v>
      </c>
      <c r="K473" s="203"/>
      <c r="L473" s="208"/>
      <c r="M473" s="209"/>
      <c r="N473" s="210"/>
      <c r="O473" s="210"/>
      <c r="P473" s="211">
        <f>SUM(P474:P493)</f>
        <v>0</v>
      </c>
      <c r="Q473" s="210"/>
      <c r="R473" s="211">
        <f>SUM(R474:R493)</f>
        <v>0.036558</v>
      </c>
      <c r="S473" s="210"/>
      <c r="T473" s="212">
        <f>SUM(T474:T493)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3" t="s">
        <v>81</v>
      </c>
      <c r="AT473" s="214" t="s">
        <v>70</v>
      </c>
      <c r="AU473" s="214" t="s">
        <v>79</v>
      </c>
      <c r="AY473" s="213" t="s">
        <v>143</v>
      </c>
      <c r="BK473" s="215">
        <f>SUM(BK474:BK493)</f>
        <v>0</v>
      </c>
    </row>
    <row r="474" s="2" customFormat="1" ht="16.5" customHeight="1">
      <c r="A474" s="38"/>
      <c r="B474" s="39"/>
      <c r="C474" s="218" t="s">
        <v>782</v>
      </c>
      <c r="D474" s="218" t="s">
        <v>145</v>
      </c>
      <c r="E474" s="219" t="s">
        <v>783</v>
      </c>
      <c r="F474" s="220" t="s">
        <v>784</v>
      </c>
      <c r="G474" s="221" t="s">
        <v>148</v>
      </c>
      <c r="H474" s="222">
        <v>5.3499999999999996</v>
      </c>
      <c r="I474" s="223"/>
      <c r="J474" s="224">
        <f>ROUND(I474*H474,2)</f>
        <v>0</v>
      </c>
      <c r="K474" s="220" t="s">
        <v>149</v>
      </c>
      <c r="L474" s="44"/>
      <c r="M474" s="225" t="s">
        <v>19</v>
      </c>
      <c r="N474" s="226" t="s">
        <v>42</v>
      </c>
      <c r="O474" s="84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9" t="s">
        <v>239</v>
      </c>
      <c r="AT474" s="229" t="s">
        <v>145</v>
      </c>
      <c r="AU474" s="229" t="s">
        <v>81</v>
      </c>
      <c r="AY474" s="17" t="s">
        <v>143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7" t="s">
        <v>79</v>
      </c>
      <c r="BK474" s="230">
        <f>ROUND(I474*H474,2)</f>
        <v>0</v>
      </c>
      <c r="BL474" s="17" t="s">
        <v>239</v>
      </c>
      <c r="BM474" s="229" t="s">
        <v>785</v>
      </c>
    </row>
    <row r="475" s="2" customFormat="1">
      <c r="A475" s="38"/>
      <c r="B475" s="39"/>
      <c r="C475" s="40"/>
      <c r="D475" s="231" t="s">
        <v>152</v>
      </c>
      <c r="E475" s="40"/>
      <c r="F475" s="232" t="s">
        <v>786</v>
      </c>
      <c r="G475" s="40"/>
      <c r="H475" s="40"/>
      <c r="I475" s="136"/>
      <c r="J475" s="40"/>
      <c r="K475" s="40"/>
      <c r="L475" s="44"/>
      <c r="M475" s="233"/>
      <c r="N475" s="234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152</v>
      </c>
      <c r="AU475" s="17" t="s">
        <v>81</v>
      </c>
    </row>
    <row r="476" s="13" customFormat="1">
      <c r="A476" s="13"/>
      <c r="B476" s="235"/>
      <c r="C476" s="236"/>
      <c r="D476" s="231" t="s">
        <v>154</v>
      </c>
      <c r="E476" s="237" t="s">
        <v>19</v>
      </c>
      <c r="F476" s="238" t="s">
        <v>787</v>
      </c>
      <c r="G476" s="236"/>
      <c r="H476" s="239">
        <v>3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154</v>
      </c>
      <c r="AU476" s="245" t="s">
        <v>81</v>
      </c>
      <c r="AV476" s="13" t="s">
        <v>81</v>
      </c>
      <c r="AW476" s="13" t="s">
        <v>33</v>
      </c>
      <c r="AX476" s="13" t="s">
        <v>71</v>
      </c>
      <c r="AY476" s="245" t="s">
        <v>143</v>
      </c>
    </row>
    <row r="477" s="13" customFormat="1">
      <c r="A477" s="13"/>
      <c r="B477" s="235"/>
      <c r="C477" s="236"/>
      <c r="D477" s="231" t="s">
        <v>154</v>
      </c>
      <c r="E477" s="237" t="s">
        <v>19</v>
      </c>
      <c r="F477" s="238" t="s">
        <v>788</v>
      </c>
      <c r="G477" s="236"/>
      <c r="H477" s="239">
        <v>2.3500000000000001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154</v>
      </c>
      <c r="AU477" s="245" t="s">
        <v>81</v>
      </c>
      <c r="AV477" s="13" t="s">
        <v>81</v>
      </c>
      <c r="AW477" s="13" t="s">
        <v>33</v>
      </c>
      <c r="AX477" s="13" t="s">
        <v>71</v>
      </c>
      <c r="AY477" s="245" t="s">
        <v>143</v>
      </c>
    </row>
    <row r="478" s="14" customFormat="1">
      <c r="A478" s="14"/>
      <c r="B478" s="256"/>
      <c r="C478" s="257"/>
      <c r="D478" s="231" t="s">
        <v>154</v>
      </c>
      <c r="E478" s="258" t="s">
        <v>19</v>
      </c>
      <c r="F478" s="259" t="s">
        <v>227</v>
      </c>
      <c r="G478" s="257"/>
      <c r="H478" s="260">
        <v>5.3499999999999996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154</v>
      </c>
      <c r="AU478" s="266" t="s">
        <v>81</v>
      </c>
      <c r="AV478" s="14" t="s">
        <v>150</v>
      </c>
      <c r="AW478" s="14" t="s">
        <v>33</v>
      </c>
      <c r="AX478" s="14" t="s">
        <v>79</v>
      </c>
      <c r="AY478" s="266" t="s">
        <v>143</v>
      </c>
    </row>
    <row r="479" s="2" customFormat="1" ht="16.5" customHeight="1">
      <c r="A479" s="38"/>
      <c r="B479" s="39"/>
      <c r="C479" s="246" t="s">
        <v>789</v>
      </c>
      <c r="D479" s="246" t="s">
        <v>199</v>
      </c>
      <c r="E479" s="247" t="s">
        <v>790</v>
      </c>
      <c r="F479" s="248" t="s">
        <v>791</v>
      </c>
      <c r="G479" s="249" t="s">
        <v>190</v>
      </c>
      <c r="H479" s="250">
        <v>0.002</v>
      </c>
      <c r="I479" s="251"/>
      <c r="J479" s="252">
        <f>ROUND(I479*H479,2)</f>
        <v>0</v>
      </c>
      <c r="K479" s="248" t="s">
        <v>149</v>
      </c>
      <c r="L479" s="253"/>
      <c r="M479" s="254" t="s">
        <v>19</v>
      </c>
      <c r="N479" s="255" t="s">
        <v>42</v>
      </c>
      <c r="O479" s="84"/>
      <c r="P479" s="227">
        <f>O479*H479</f>
        <v>0</v>
      </c>
      <c r="Q479" s="227">
        <v>1</v>
      </c>
      <c r="R479" s="227">
        <f>Q479*H479</f>
        <v>0.002</v>
      </c>
      <c r="S479" s="227">
        <v>0</v>
      </c>
      <c r="T479" s="22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9" t="s">
        <v>342</v>
      </c>
      <c r="AT479" s="229" t="s">
        <v>199</v>
      </c>
      <c r="AU479" s="229" t="s">
        <v>81</v>
      </c>
      <c r="AY479" s="17" t="s">
        <v>143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17" t="s">
        <v>79</v>
      </c>
      <c r="BK479" s="230">
        <f>ROUND(I479*H479,2)</f>
        <v>0</v>
      </c>
      <c r="BL479" s="17" t="s">
        <v>239</v>
      </c>
      <c r="BM479" s="229" t="s">
        <v>792</v>
      </c>
    </row>
    <row r="480" s="2" customFormat="1">
      <c r="A480" s="38"/>
      <c r="B480" s="39"/>
      <c r="C480" s="40"/>
      <c r="D480" s="231" t="s">
        <v>152</v>
      </c>
      <c r="E480" s="40"/>
      <c r="F480" s="232" t="s">
        <v>793</v>
      </c>
      <c r="G480" s="40"/>
      <c r="H480" s="40"/>
      <c r="I480" s="136"/>
      <c r="J480" s="40"/>
      <c r="K480" s="40"/>
      <c r="L480" s="44"/>
      <c r="M480" s="233"/>
      <c r="N480" s="234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152</v>
      </c>
      <c r="AU480" s="17" t="s">
        <v>81</v>
      </c>
    </row>
    <row r="481" s="13" customFormat="1">
      <c r="A481" s="13"/>
      <c r="B481" s="235"/>
      <c r="C481" s="236"/>
      <c r="D481" s="231" t="s">
        <v>154</v>
      </c>
      <c r="E481" s="237" t="s">
        <v>19</v>
      </c>
      <c r="F481" s="238" t="s">
        <v>794</v>
      </c>
      <c r="G481" s="236"/>
      <c r="H481" s="239">
        <v>0.002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154</v>
      </c>
      <c r="AU481" s="245" t="s">
        <v>81</v>
      </c>
      <c r="AV481" s="13" t="s">
        <v>81</v>
      </c>
      <c r="AW481" s="13" t="s">
        <v>33</v>
      </c>
      <c r="AX481" s="13" t="s">
        <v>79</v>
      </c>
      <c r="AY481" s="245" t="s">
        <v>143</v>
      </c>
    </row>
    <row r="482" s="2" customFormat="1" ht="16.5" customHeight="1">
      <c r="A482" s="38"/>
      <c r="B482" s="39"/>
      <c r="C482" s="218" t="s">
        <v>795</v>
      </c>
      <c r="D482" s="218" t="s">
        <v>145</v>
      </c>
      <c r="E482" s="219" t="s">
        <v>796</v>
      </c>
      <c r="F482" s="220" t="s">
        <v>797</v>
      </c>
      <c r="G482" s="221" t="s">
        <v>148</v>
      </c>
      <c r="H482" s="222">
        <v>5.3499999999999996</v>
      </c>
      <c r="I482" s="223"/>
      <c r="J482" s="224">
        <f>ROUND(I482*H482,2)</f>
        <v>0</v>
      </c>
      <c r="K482" s="220" t="s">
        <v>149</v>
      </c>
      <c r="L482" s="44"/>
      <c r="M482" s="225" t="s">
        <v>19</v>
      </c>
      <c r="N482" s="226" t="s">
        <v>42</v>
      </c>
      <c r="O482" s="84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9" t="s">
        <v>239</v>
      </c>
      <c r="AT482" s="229" t="s">
        <v>145</v>
      </c>
      <c r="AU482" s="229" t="s">
        <v>81</v>
      </c>
      <c r="AY482" s="17" t="s">
        <v>143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17" t="s">
        <v>79</v>
      </c>
      <c r="BK482" s="230">
        <f>ROUND(I482*H482,2)</f>
        <v>0</v>
      </c>
      <c r="BL482" s="17" t="s">
        <v>239</v>
      </c>
      <c r="BM482" s="229" t="s">
        <v>798</v>
      </c>
    </row>
    <row r="483" s="2" customFormat="1">
      <c r="A483" s="38"/>
      <c r="B483" s="39"/>
      <c r="C483" s="40"/>
      <c r="D483" s="231" t="s">
        <v>152</v>
      </c>
      <c r="E483" s="40"/>
      <c r="F483" s="232" t="s">
        <v>799</v>
      </c>
      <c r="G483" s="40"/>
      <c r="H483" s="40"/>
      <c r="I483" s="136"/>
      <c r="J483" s="40"/>
      <c r="K483" s="40"/>
      <c r="L483" s="44"/>
      <c r="M483" s="233"/>
      <c r="N483" s="234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152</v>
      </c>
      <c r="AU483" s="17" t="s">
        <v>81</v>
      </c>
    </row>
    <row r="484" s="2" customFormat="1" ht="16.5" customHeight="1">
      <c r="A484" s="38"/>
      <c r="B484" s="39"/>
      <c r="C484" s="246" t="s">
        <v>800</v>
      </c>
      <c r="D484" s="246" t="s">
        <v>199</v>
      </c>
      <c r="E484" s="247" t="s">
        <v>801</v>
      </c>
      <c r="F484" s="248" t="s">
        <v>802</v>
      </c>
      <c r="G484" s="249" t="s">
        <v>148</v>
      </c>
      <c r="H484" s="250">
        <v>2.3999999999999999</v>
      </c>
      <c r="I484" s="251"/>
      <c r="J484" s="252">
        <f>ROUND(I484*H484,2)</f>
        <v>0</v>
      </c>
      <c r="K484" s="248" t="s">
        <v>149</v>
      </c>
      <c r="L484" s="253"/>
      <c r="M484" s="254" t="s">
        <v>19</v>
      </c>
      <c r="N484" s="255" t="s">
        <v>42</v>
      </c>
      <c r="O484" s="84"/>
      <c r="P484" s="227">
        <f>O484*H484</f>
        <v>0</v>
      </c>
      <c r="Q484" s="227">
        <v>0.00040000000000000002</v>
      </c>
      <c r="R484" s="227">
        <f>Q484*H484</f>
        <v>0.00096000000000000002</v>
      </c>
      <c r="S484" s="227">
        <v>0</v>
      </c>
      <c r="T484" s="22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9" t="s">
        <v>342</v>
      </c>
      <c r="AT484" s="229" t="s">
        <v>199</v>
      </c>
      <c r="AU484" s="229" t="s">
        <v>81</v>
      </c>
      <c r="AY484" s="17" t="s">
        <v>143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7" t="s">
        <v>79</v>
      </c>
      <c r="BK484" s="230">
        <f>ROUND(I484*H484,2)</f>
        <v>0</v>
      </c>
      <c r="BL484" s="17" t="s">
        <v>239</v>
      </c>
      <c r="BM484" s="229" t="s">
        <v>803</v>
      </c>
    </row>
    <row r="485" s="2" customFormat="1">
      <c r="A485" s="38"/>
      <c r="B485" s="39"/>
      <c r="C485" s="40"/>
      <c r="D485" s="231" t="s">
        <v>152</v>
      </c>
      <c r="E485" s="40"/>
      <c r="F485" s="232" t="s">
        <v>802</v>
      </c>
      <c r="G485" s="40"/>
      <c r="H485" s="40"/>
      <c r="I485" s="136"/>
      <c r="J485" s="40"/>
      <c r="K485" s="40"/>
      <c r="L485" s="44"/>
      <c r="M485" s="233"/>
      <c r="N485" s="234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152</v>
      </c>
      <c r="AU485" s="17" t="s">
        <v>81</v>
      </c>
    </row>
    <row r="486" s="13" customFormat="1">
      <c r="A486" s="13"/>
      <c r="B486" s="235"/>
      <c r="C486" s="236"/>
      <c r="D486" s="231" t="s">
        <v>154</v>
      </c>
      <c r="E486" s="237" t="s">
        <v>19</v>
      </c>
      <c r="F486" s="238" t="s">
        <v>804</v>
      </c>
      <c r="G486" s="236"/>
      <c r="H486" s="239">
        <v>2.3999999999999999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154</v>
      </c>
      <c r="AU486" s="245" t="s">
        <v>81</v>
      </c>
      <c r="AV486" s="13" t="s">
        <v>81</v>
      </c>
      <c r="AW486" s="13" t="s">
        <v>33</v>
      </c>
      <c r="AX486" s="13" t="s">
        <v>79</v>
      </c>
      <c r="AY486" s="245" t="s">
        <v>143</v>
      </c>
    </row>
    <row r="487" s="2" customFormat="1" ht="16.5" customHeight="1">
      <c r="A487" s="38"/>
      <c r="B487" s="39"/>
      <c r="C487" s="218" t="s">
        <v>805</v>
      </c>
      <c r="D487" s="218" t="s">
        <v>145</v>
      </c>
      <c r="E487" s="219" t="s">
        <v>806</v>
      </c>
      <c r="F487" s="220" t="s">
        <v>807</v>
      </c>
      <c r="G487" s="221" t="s">
        <v>148</v>
      </c>
      <c r="H487" s="222">
        <v>5.3499999999999996</v>
      </c>
      <c r="I487" s="223"/>
      <c r="J487" s="224">
        <f>ROUND(I487*H487,2)</f>
        <v>0</v>
      </c>
      <c r="K487" s="220" t="s">
        <v>149</v>
      </c>
      <c r="L487" s="44"/>
      <c r="M487" s="225" t="s">
        <v>19</v>
      </c>
      <c r="N487" s="226" t="s">
        <v>42</v>
      </c>
      <c r="O487" s="84"/>
      <c r="P487" s="227">
        <f>O487*H487</f>
        <v>0</v>
      </c>
      <c r="Q487" s="227">
        <v>0.00040000000000000002</v>
      </c>
      <c r="R487" s="227">
        <f>Q487*H487</f>
        <v>0.00214</v>
      </c>
      <c r="S487" s="227">
        <v>0</v>
      </c>
      <c r="T487" s="22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9" t="s">
        <v>239</v>
      </c>
      <c r="AT487" s="229" t="s">
        <v>145</v>
      </c>
      <c r="AU487" s="229" t="s">
        <v>81</v>
      </c>
      <c r="AY487" s="17" t="s">
        <v>143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7" t="s">
        <v>79</v>
      </c>
      <c r="BK487" s="230">
        <f>ROUND(I487*H487,2)</f>
        <v>0</v>
      </c>
      <c r="BL487" s="17" t="s">
        <v>239</v>
      </c>
      <c r="BM487" s="229" t="s">
        <v>808</v>
      </c>
    </row>
    <row r="488" s="2" customFormat="1">
      <c r="A488" s="38"/>
      <c r="B488" s="39"/>
      <c r="C488" s="40"/>
      <c r="D488" s="231" t="s">
        <v>152</v>
      </c>
      <c r="E488" s="40"/>
      <c r="F488" s="232" t="s">
        <v>809</v>
      </c>
      <c r="G488" s="40"/>
      <c r="H488" s="40"/>
      <c r="I488" s="136"/>
      <c r="J488" s="40"/>
      <c r="K488" s="40"/>
      <c r="L488" s="44"/>
      <c r="M488" s="233"/>
      <c r="N488" s="234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152</v>
      </c>
      <c r="AU488" s="17" t="s">
        <v>81</v>
      </c>
    </row>
    <row r="489" s="2" customFormat="1" ht="16.5" customHeight="1">
      <c r="A489" s="38"/>
      <c r="B489" s="39"/>
      <c r="C489" s="246" t="s">
        <v>810</v>
      </c>
      <c r="D489" s="246" t="s">
        <v>199</v>
      </c>
      <c r="E489" s="247" t="s">
        <v>811</v>
      </c>
      <c r="F489" s="248" t="s">
        <v>812</v>
      </c>
      <c r="G489" s="249" t="s">
        <v>148</v>
      </c>
      <c r="H489" s="250">
        <v>6.4199999999999999</v>
      </c>
      <c r="I489" s="251"/>
      <c r="J489" s="252">
        <f>ROUND(I489*H489,2)</f>
        <v>0</v>
      </c>
      <c r="K489" s="248" t="s">
        <v>149</v>
      </c>
      <c r="L489" s="253"/>
      <c r="M489" s="254" t="s">
        <v>19</v>
      </c>
      <c r="N489" s="255" t="s">
        <v>42</v>
      </c>
      <c r="O489" s="84"/>
      <c r="P489" s="227">
        <f>O489*H489</f>
        <v>0</v>
      </c>
      <c r="Q489" s="227">
        <v>0.0048999999999999998</v>
      </c>
      <c r="R489" s="227">
        <f>Q489*H489</f>
        <v>0.031458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342</v>
      </c>
      <c r="AT489" s="229" t="s">
        <v>199</v>
      </c>
      <c r="AU489" s="229" t="s">
        <v>81</v>
      </c>
      <c r="AY489" s="17" t="s">
        <v>143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79</v>
      </c>
      <c r="BK489" s="230">
        <f>ROUND(I489*H489,2)</f>
        <v>0</v>
      </c>
      <c r="BL489" s="17" t="s">
        <v>239</v>
      </c>
      <c r="BM489" s="229" t="s">
        <v>813</v>
      </c>
    </row>
    <row r="490" s="2" customFormat="1">
      <c r="A490" s="38"/>
      <c r="B490" s="39"/>
      <c r="C490" s="40"/>
      <c r="D490" s="231" t="s">
        <v>152</v>
      </c>
      <c r="E490" s="40"/>
      <c r="F490" s="232" t="s">
        <v>814</v>
      </c>
      <c r="G490" s="40"/>
      <c r="H490" s="40"/>
      <c r="I490" s="136"/>
      <c r="J490" s="40"/>
      <c r="K490" s="40"/>
      <c r="L490" s="44"/>
      <c r="M490" s="233"/>
      <c r="N490" s="234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152</v>
      </c>
      <c r="AU490" s="17" t="s">
        <v>81</v>
      </c>
    </row>
    <row r="491" s="13" customFormat="1">
      <c r="A491" s="13"/>
      <c r="B491" s="235"/>
      <c r="C491" s="236"/>
      <c r="D491" s="231" t="s">
        <v>154</v>
      </c>
      <c r="E491" s="237" t="s">
        <v>19</v>
      </c>
      <c r="F491" s="238" t="s">
        <v>815</v>
      </c>
      <c r="G491" s="236"/>
      <c r="H491" s="239">
        <v>6.4199999999999999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154</v>
      </c>
      <c r="AU491" s="245" t="s">
        <v>81</v>
      </c>
      <c r="AV491" s="13" t="s">
        <v>81</v>
      </c>
      <c r="AW491" s="13" t="s">
        <v>33</v>
      </c>
      <c r="AX491" s="13" t="s">
        <v>79</v>
      </c>
      <c r="AY491" s="245" t="s">
        <v>143</v>
      </c>
    </row>
    <row r="492" s="2" customFormat="1" ht="16.5" customHeight="1">
      <c r="A492" s="38"/>
      <c r="B492" s="39"/>
      <c r="C492" s="218" t="s">
        <v>816</v>
      </c>
      <c r="D492" s="218" t="s">
        <v>145</v>
      </c>
      <c r="E492" s="219" t="s">
        <v>817</v>
      </c>
      <c r="F492" s="220" t="s">
        <v>818</v>
      </c>
      <c r="G492" s="221" t="s">
        <v>190</v>
      </c>
      <c r="H492" s="222">
        <v>0.036999999999999998</v>
      </c>
      <c r="I492" s="223"/>
      <c r="J492" s="224">
        <f>ROUND(I492*H492,2)</f>
        <v>0</v>
      </c>
      <c r="K492" s="220" t="s">
        <v>149</v>
      </c>
      <c r="L492" s="44"/>
      <c r="M492" s="225" t="s">
        <v>19</v>
      </c>
      <c r="N492" s="226" t="s">
        <v>42</v>
      </c>
      <c r="O492" s="84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9" t="s">
        <v>239</v>
      </c>
      <c r="AT492" s="229" t="s">
        <v>145</v>
      </c>
      <c r="AU492" s="229" t="s">
        <v>81</v>
      </c>
      <c r="AY492" s="17" t="s">
        <v>143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17" t="s">
        <v>79</v>
      </c>
      <c r="BK492" s="230">
        <f>ROUND(I492*H492,2)</f>
        <v>0</v>
      </c>
      <c r="BL492" s="17" t="s">
        <v>239</v>
      </c>
      <c r="BM492" s="229" t="s">
        <v>819</v>
      </c>
    </row>
    <row r="493" s="2" customFormat="1">
      <c r="A493" s="38"/>
      <c r="B493" s="39"/>
      <c r="C493" s="40"/>
      <c r="D493" s="231" t="s">
        <v>152</v>
      </c>
      <c r="E493" s="40"/>
      <c r="F493" s="232" t="s">
        <v>820</v>
      </c>
      <c r="G493" s="40"/>
      <c r="H493" s="40"/>
      <c r="I493" s="136"/>
      <c r="J493" s="40"/>
      <c r="K493" s="40"/>
      <c r="L493" s="44"/>
      <c r="M493" s="233"/>
      <c r="N493" s="234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152</v>
      </c>
      <c r="AU493" s="17" t="s">
        <v>81</v>
      </c>
    </row>
    <row r="494" s="12" customFormat="1" ht="22.8" customHeight="1">
      <c r="A494" s="12"/>
      <c r="B494" s="202"/>
      <c r="C494" s="203"/>
      <c r="D494" s="204" t="s">
        <v>70</v>
      </c>
      <c r="E494" s="216" t="s">
        <v>821</v>
      </c>
      <c r="F494" s="216" t="s">
        <v>822</v>
      </c>
      <c r="G494" s="203"/>
      <c r="H494" s="203"/>
      <c r="I494" s="206"/>
      <c r="J494" s="217">
        <f>BK494</f>
        <v>0</v>
      </c>
      <c r="K494" s="203"/>
      <c r="L494" s="208"/>
      <c r="M494" s="209"/>
      <c r="N494" s="210"/>
      <c r="O494" s="210"/>
      <c r="P494" s="211">
        <f>SUM(P495:P514)</f>
        <v>0</v>
      </c>
      <c r="Q494" s="210"/>
      <c r="R494" s="211">
        <f>SUM(R495:R514)</f>
        <v>0.21854766000000001</v>
      </c>
      <c r="S494" s="210"/>
      <c r="T494" s="212">
        <f>SUM(T495:T514)</f>
        <v>0.1326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3" t="s">
        <v>81</v>
      </c>
      <c r="AT494" s="214" t="s">
        <v>70</v>
      </c>
      <c r="AU494" s="214" t="s">
        <v>79</v>
      </c>
      <c r="AY494" s="213" t="s">
        <v>143</v>
      </c>
      <c r="BK494" s="215">
        <f>SUM(BK495:BK514)</f>
        <v>0</v>
      </c>
    </row>
    <row r="495" s="2" customFormat="1" ht="16.5" customHeight="1">
      <c r="A495" s="38"/>
      <c r="B495" s="39"/>
      <c r="C495" s="218" t="s">
        <v>823</v>
      </c>
      <c r="D495" s="218" t="s">
        <v>145</v>
      </c>
      <c r="E495" s="219" t="s">
        <v>824</v>
      </c>
      <c r="F495" s="220" t="s">
        <v>825</v>
      </c>
      <c r="G495" s="221" t="s">
        <v>148</v>
      </c>
      <c r="H495" s="222">
        <v>13.26</v>
      </c>
      <c r="I495" s="223"/>
      <c r="J495" s="224">
        <f>ROUND(I495*H495,2)</f>
        <v>0</v>
      </c>
      <c r="K495" s="220" t="s">
        <v>149</v>
      </c>
      <c r="L495" s="44"/>
      <c r="M495" s="225" t="s">
        <v>19</v>
      </c>
      <c r="N495" s="226" t="s">
        <v>42</v>
      </c>
      <c r="O495" s="84"/>
      <c r="P495" s="227">
        <f>O495*H495</f>
        <v>0</v>
      </c>
      <c r="Q495" s="227">
        <v>0</v>
      </c>
      <c r="R495" s="227">
        <f>Q495*H495</f>
        <v>0</v>
      </c>
      <c r="S495" s="227">
        <v>0.01</v>
      </c>
      <c r="T495" s="228">
        <f>S495*H495</f>
        <v>0.1326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9" t="s">
        <v>239</v>
      </c>
      <c r="AT495" s="229" t="s">
        <v>145</v>
      </c>
      <c r="AU495" s="229" t="s">
        <v>81</v>
      </c>
      <c r="AY495" s="17" t="s">
        <v>143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7" t="s">
        <v>79</v>
      </c>
      <c r="BK495" s="230">
        <f>ROUND(I495*H495,2)</f>
        <v>0</v>
      </c>
      <c r="BL495" s="17" t="s">
        <v>239</v>
      </c>
      <c r="BM495" s="229" t="s">
        <v>826</v>
      </c>
    </row>
    <row r="496" s="2" customFormat="1">
      <c r="A496" s="38"/>
      <c r="B496" s="39"/>
      <c r="C496" s="40"/>
      <c r="D496" s="231" t="s">
        <v>152</v>
      </c>
      <c r="E496" s="40"/>
      <c r="F496" s="232" t="s">
        <v>827</v>
      </c>
      <c r="G496" s="40"/>
      <c r="H496" s="40"/>
      <c r="I496" s="136"/>
      <c r="J496" s="40"/>
      <c r="K496" s="40"/>
      <c r="L496" s="44"/>
      <c r="M496" s="233"/>
      <c r="N496" s="234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152</v>
      </c>
      <c r="AU496" s="17" t="s">
        <v>81</v>
      </c>
    </row>
    <row r="497" s="2" customFormat="1" ht="16.5" customHeight="1">
      <c r="A497" s="38"/>
      <c r="B497" s="39"/>
      <c r="C497" s="218" t="s">
        <v>828</v>
      </c>
      <c r="D497" s="218" t="s">
        <v>145</v>
      </c>
      <c r="E497" s="219" t="s">
        <v>829</v>
      </c>
      <c r="F497" s="220" t="s">
        <v>830</v>
      </c>
      <c r="G497" s="221" t="s">
        <v>148</v>
      </c>
      <c r="H497" s="222">
        <v>26.532</v>
      </c>
      <c r="I497" s="223"/>
      <c r="J497" s="224">
        <f>ROUND(I497*H497,2)</f>
        <v>0</v>
      </c>
      <c r="K497" s="220" t="s">
        <v>149</v>
      </c>
      <c r="L497" s="44"/>
      <c r="M497" s="225" t="s">
        <v>19</v>
      </c>
      <c r="N497" s="226" t="s">
        <v>42</v>
      </c>
      <c r="O497" s="84"/>
      <c r="P497" s="227">
        <f>O497*H497</f>
        <v>0</v>
      </c>
      <c r="Q497" s="227">
        <v>0.00088000000000000003</v>
      </c>
      <c r="R497" s="227">
        <f>Q497*H497</f>
        <v>0.02334816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239</v>
      </c>
      <c r="AT497" s="229" t="s">
        <v>145</v>
      </c>
      <c r="AU497" s="229" t="s">
        <v>81</v>
      </c>
      <c r="AY497" s="17" t="s">
        <v>143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79</v>
      </c>
      <c r="BK497" s="230">
        <f>ROUND(I497*H497,2)</f>
        <v>0</v>
      </c>
      <c r="BL497" s="17" t="s">
        <v>239</v>
      </c>
      <c r="BM497" s="229" t="s">
        <v>831</v>
      </c>
    </row>
    <row r="498" s="2" customFormat="1">
      <c r="A498" s="38"/>
      <c r="B498" s="39"/>
      <c r="C498" s="40"/>
      <c r="D498" s="231" t="s">
        <v>152</v>
      </c>
      <c r="E498" s="40"/>
      <c r="F498" s="232" t="s">
        <v>832</v>
      </c>
      <c r="G498" s="40"/>
      <c r="H498" s="40"/>
      <c r="I498" s="136"/>
      <c r="J498" s="40"/>
      <c r="K498" s="40"/>
      <c r="L498" s="44"/>
      <c r="M498" s="233"/>
      <c r="N498" s="234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152</v>
      </c>
      <c r="AU498" s="17" t="s">
        <v>81</v>
      </c>
    </row>
    <row r="499" s="13" customFormat="1">
      <c r="A499" s="13"/>
      <c r="B499" s="235"/>
      <c r="C499" s="236"/>
      <c r="D499" s="231" t="s">
        <v>154</v>
      </c>
      <c r="E499" s="237" t="s">
        <v>19</v>
      </c>
      <c r="F499" s="238" t="s">
        <v>833</v>
      </c>
      <c r="G499" s="236"/>
      <c r="H499" s="239">
        <v>26.532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154</v>
      </c>
      <c r="AU499" s="245" t="s">
        <v>81</v>
      </c>
      <c r="AV499" s="13" t="s">
        <v>81</v>
      </c>
      <c r="AW499" s="13" t="s">
        <v>33</v>
      </c>
      <c r="AX499" s="13" t="s">
        <v>79</v>
      </c>
      <c r="AY499" s="245" t="s">
        <v>143</v>
      </c>
    </row>
    <row r="500" s="2" customFormat="1" ht="16.5" customHeight="1">
      <c r="A500" s="38"/>
      <c r="B500" s="39"/>
      <c r="C500" s="246" t="s">
        <v>834</v>
      </c>
      <c r="D500" s="246" t="s">
        <v>199</v>
      </c>
      <c r="E500" s="247" t="s">
        <v>835</v>
      </c>
      <c r="F500" s="248" t="s">
        <v>836</v>
      </c>
      <c r="G500" s="249" t="s">
        <v>148</v>
      </c>
      <c r="H500" s="250">
        <v>15.256</v>
      </c>
      <c r="I500" s="251"/>
      <c r="J500" s="252">
        <f>ROUND(I500*H500,2)</f>
        <v>0</v>
      </c>
      <c r="K500" s="248" t="s">
        <v>149</v>
      </c>
      <c r="L500" s="253"/>
      <c r="M500" s="254" t="s">
        <v>19</v>
      </c>
      <c r="N500" s="255" t="s">
        <v>42</v>
      </c>
      <c r="O500" s="84"/>
      <c r="P500" s="227">
        <f>O500*H500</f>
        <v>0</v>
      </c>
      <c r="Q500" s="227">
        <v>0.0068999999999999999</v>
      </c>
      <c r="R500" s="227">
        <f>Q500*H500</f>
        <v>0.1052664</v>
      </c>
      <c r="S500" s="227">
        <v>0</v>
      </c>
      <c r="T500" s="22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9" t="s">
        <v>342</v>
      </c>
      <c r="AT500" s="229" t="s">
        <v>199</v>
      </c>
      <c r="AU500" s="229" t="s">
        <v>81</v>
      </c>
      <c r="AY500" s="17" t="s">
        <v>143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7" t="s">
        <v>79</v>
      </c>
      <c r="BK500" s="230">
        <f>ROUND(I500*H500,2)</f>
        <v>0</v>
      </c>
      <c r="BL500" s="17" t="s">
        <v>239</v>
      </c>
      <c r="BM500" s="229" t="s">
        <v>837</v>
      </c>
    </row>
    <row r="501" s="2" customFormat="1">
      <c r="A501" s="38"/>
      <c r="B501" s="39"/>
      <c r="C501" s="40"/>
      <c r="D501" s="231" t="s">
        <v>152</v>
      </c>
      <c r="E501" s="40"/>
      <c r="F501" s="232" t="s">
        <v>838</v>
      </c>
      <c r="G501" s="40"/>
      <c r="H501" s="40"/>
      <c r="I501" s="136"/>
      <c r="J501" s="40"/>
      <c r="K501" s="40"/>
      <c r="L501" s="44"/>
      <c r="M501" s="233"/>
      <c r="N501" s="234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152</v>
      </c>
      <c r="AU501" s="17" t="s">
        <v>81</v>
      </c>
    </row>
    <row r="502" s="13" customFormat="1">
      <c r="A502" s="13"/>
      <c r="B502" s="235"/>
      <c r="C502" s="236"/>
      <c r="D502" s="231" t="s">
        <v>154</v>
      </c>
      <c r="E502" s="237" t="s">
        <v>19</v>
      </c>
      <c r="F502" s="238" t="s">
        <v>839</v>
      </c>
      <c r="G502" s="236"/>
      <c r="H502" s="239">
        <v>15.256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154</v>
      </c>
      <c r="AU502" s="245" t="s">
        <v>81</v>
      </c>
      <c r="AV502" s="13" t="s">
        <v>81</v>
      </c>
      <c r="AW502" s="13" t="s">
        <v>33</v>
      </c>
      <c r="AX502" s="13" t="s">
        <v>79</v>
      </c>
      <c r="AY502" s="245" t="s">
        <v>143</v>
      </c>
    </row>
    <row r="503" s="2" customFormat="1" ht="16.5" customHeight="1">
      <c r="A503" s="38"/>
      <c r="B503" s="39"/>
      <c r="C503" s="246" t="s">
        <v>840</v>
      </c>
      <c r="D503" s="246" t="s">
        <v>199</v>
      </c>
      <c r="E503" s="247" t="s">
        <v>811</v>
      </c>
      <c r="F503" s="248" t="s">
        <v>812</v>
      </c>
      <c r="G503" s="249" t="s">
        <v>148</v>
      </c>
      <c r="H503" s="250">
        <v>15.249000000000001</v>
      </c>
      <c r="I503" s="251"/>
      <c r="J503" s="252">
        <f>ROUND(I503*H503,2)</f>
        <v>0</v>
      </c>
      <c r="K503" s="248" t="s">
        <v>149</v>
      </c>
      <c r="L503" s="253"/>
      <c r="M503" s="254" t="s">
        <v>19</v>
      </c>
      <c r="N503" s="255" t="s">
        <v>42</v>
      </c>
      <c r="O503" s="84"/>
      <c r="P503" s="227">
        <f>O503*H503</f>
        <v>0</v>
      </c>
      <c r="Q503" s="227">
        <v>0.0048999999999999998</v>
      </c>
      <c r="R503" s="227">
        <f>Q503*H503</f>
        <v>0.074720099999999998</v>
      </c>
      <c r="S503" s="227">
        <v>0</v>
      </c>
      <c r="T503" s="22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342</v>
      </c>
      <c r="AT503" s="229" t="s">
        <v>199</v>
      </c>
      <c r="AU503" s="229" t="s">
        <v>81</v>
      </c>
      <c r="AY503" s="17" t="s">
        <v>143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79</v>
      </c>
      <c r="BK503" s="230">
        <f>ROUND(I503*H503,2)</f>
        <v>0</v>
      </c>
      <c r="BL503" s="17" t="s">
        <v>239</v>
      </c>
      <c r="BM503" s="229" t="s">
        <v>841</v>
      </c>
    </row>
    <row r="504" s="2" customFormat="1">
      <c r="A504" s="38"/>
      <c r="B504" s="39"/>
      <c r="C504" s="40"/>
      <c r="D504" s="231" t="s">
        <v>152</v>
      </c>
      <c r="E504" s="40"/>
      <c r="F504" s="232" t="s">
        <v>814</v>
      </c>
      <c r="G504" s="40"/>
      <c r="H504" s="40"/>
      <c r="I504" s="136"/>
      <c r="J504" s="40"/>
      <c r="K504" s="40"/>
      <c r="L504" s="44"/>
      <c r="M504" s="233"/>
      <c r="N504" s="234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152</v>
      </c>
      <c r="AU504" s="17" t="s">
        <v>81</v>
      </c>
    </row>
    <row r="505" s="13" customFormat="1">
      <c r="A505" s="13"/>
      <c r="B505" s="235"/>
      <c r="C505" s="236"/>
      <c r="D505" s="231" t="s">
        <v>154</v>
      </c>
      <c r="E505" s="237" t="s">
        <v>19</v>
      </c>
      <c r="F505" s="238" t="s">
        <v>842</v>
      </c>
      <c r="G505" s="236"/>
      <c r="H505" s="239">
        <v>13.26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154</v>
      </c>
      <c r="AU505" s="245" t="s">
        <v>81</v>
      </c>
      <c r="AV505" s="13" t="s">
        <v>81</v>
      </c>
      <c r="AW505" s="13" t="s">
        <v>33</v>
      </c>
      <c r="AX505" s="13" t="s">
        <v>71</v>
      </c>
      <c r="AY505" s="245" t="s">
        <v>143</v>
      </c>
    </row>
    <row r="506" s="13" customFormat="1">
      <c r="A506" s="13"/>
      <c r="B506" s="235"/>
      <c r="C506" s="236"/>
      <c r="D506" s="231" t="s">
        <v>154</v>
      </c>
      <c r="E506" s="237" t="s">
        <v>19</v>
      </c>
      <c r="F506" s="238" t="s">
        <v>843</v>
      </c>
      <c r="G506" s="236"/>
      <c r="H506" s="239">
        <v>15.249000000000001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154</v>
      </c>
      <c r="AU506" s="245" t="s">
        <v>81</v>
      </c>
      <c r="AV506" s="13" t="s">
        <v>81</v>
      </c>
      <c r="AW506" s="13" t="s">
        <v>33</v>
      </c>
      <c r="AX506" s="13" t="s">
        <v>79</v>
      </c>
      <c r="AY506" s="245" t="s">
        <v>143</v>
      </c>
    </row>
    <row r="507" s="2" customFormat="1" ht="16.5" customHeight="1">
      <c r="A507" s="38"/>
      <c r="B507" s="39"/>
      <c r="C507" s="218" t="s">
        <v>844</v>
      </c>
      <c r="D507" s="218" t="s">
        <v>145</v>
      </c>
      <c r="E507" s="219" t="s">
        <v>845</v>
      </c>
      <c r="F507" s="220" t="s">
        <v>846</v>
      </c>
      <c r="G507" s="221" t="s">
        <v>148</v>
      </c>
      <c r="H507" s="222">
        <v>1.6499999999999999</v>
      </c>
      <c r="I507" s="223"/>
      <c r="J507" s="224">
        <f>ROUND(I507*H507,2)</f>
        <v>0</v>
      </c>
      <c r="K507" s="220" t="s">
        <v>149</v>
      </c>
      <c r="L507" s="44"/>
      <c r="M507" s="225" t="s">
        <v>19</v>
      </c>
      <c r="N507" s="226" t="s">
        <v>42</v>
      </c>
      <c r="O507" s="84"/>
      <c r="P507" s="227">
        <f>O507*H507</f>
        <v>0</v>
      </c>
      <c r="Q507" s="227">
        <v>0.00093999999999999997</v>
      </c>
      <c r="R507" s="227">
        <f>Q507*H507</f>
        <v>0.0015509999999999999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239</v>
      </c>
      <c r="AT507" s="229" t="s">
        <v>145</v>
      </c>
      <c r="AU507" s="229" t="s">
        <v>81</v>
      </c>
      <c r="AY507" s="17" t="s">
        <v>143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79</v>
      </c>
      <c r="BK507" s="230">
        <f>ROUND(I507*H507,2)</f>
        <v>0</v>
      </c>
      <c r="BL507" s="17" t="s">
        <v>239</v>
      </c>
      <c r="BM507" s="229" t="s">
        <v>847</v>
      </c>
    </row>
    <row r="508" s="2" customFormat="1">
      <c r="A508" s="38"/>
      <c r="B508" s="39"/>
      <c r="C508" s="40"/>
      <c r="D508" s="231" t="s">
        <v>152</v>
      </c>
      <c r="E508" s="40"/>
      <c r="F508" s="232" t="s">
        <v>848</v>
      </c>
      <c r="G508" s="40"/>
      <c r="H508" s="40"/>
      <c r="I508" s="136"/>
      <c r="J508" s="40"/>
      <c r="K508" s="40"/>
      <c r="L508" s="44"/>
      <c r="M508" s="233"/>
      <c r="N508" s="234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152</v>
      </c>
      <c r="AU508" s="17" t="s">
        <v>81</v>
      </c>
    </row>
    <row r="509" s="13" customFormat="1">
      <c r="A509" s="13"/>
      <c r="B509" s="235"/>
      <c r="C509" s="236"/>
      <c r="D509" s="231" t="s">
        <v>154</v>
      </c>
      <c r="E509" s="237" t="s">
        <v>19</v>
      </c>
      <c r="F509" s="238" t="s">
        <v>849</v>
      </c>
      <c r="G509" s="236"/>
      <c r="H509" s="239">
        <v>1.6499999999999999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154</v>
      </c>
      <c r="AU509" s="245" t="s">
        <v>81</v>
      </c>
      <c r="AV509" s="13" t="s">
        <v>81</v>
      </c>
      <c r="AW509" s="13" t="s">
        <v>33</v>
      </c>
      <c r="AX509" s="13" t="s">
        <v>79</v>
      </c>
      <c r="AY509" s="245" t="s">
        <v>143</v>
      </c>
    </row>
    <row r="510" s="2" customFormat="1" ht="16.5" customHeight="1">
      <c r="A510" s="38"/>
      <c r="B510" s="39"/>
      <c r="C510" s="246" t="s">
        <v>850</v>
      </c>
      <c r="D510" s="246" t="s">
        <v>199</v>
      </c>
      <c r="E510" s="247" t="s">
        <v>835</v>
      </c>
      <c r="F510" s="248" t="s">
        <v>836</v>
      </c>
      <c r="G510" s="249" t="s">
        <v>148</v>
      </c>
      <c r="H510" s="250">
        <v>1.98</v>
      </c>
      <c r="I510" s="251"/>
      <c r="J510" s="252">
        <f>ROUND(I510*H510,2)</f>
        <v>0</v>
      </c>
      <c r="K510" s="248" t="s">
        <v>149</v>
      </c>
      <c r="L510" s="253"/>
      <c r="M510" s="254" t="s">
        <v>19</v>
      </c>
      <c r="N510" s="255" t="s">
        <v>42</v>
      </c>
      <c r="O510" s="84"/>
      <c r="P510" s="227">
        <f>O510*H510</f>
        <v>0</v>
      </c>
      <c r="Q510" s="227">
        <v>0.0068999999999999999</v>
      </c>
      <c r="R510" s="227">
        <f>Q510*H510</f>
        <v>0.013661999999999999</v>
      </c>
      <c r="S510" s="227">
        <v>0</v>
      </c>
      <c r="T510" s="22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9" t="s">
        <v>342</v>
      </c>
      <c r="AT510" s="229" t="s">
        <v>199</v>
      </c>
      <c r="AU510" s="229" t="s">
        <v>81</v>
      </c>
      <c r="AY510" s="17" t="s">
        <v>143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7" t="s">
        <v>79</v>
      </c>
      <c r="BK510" s="230">
        <f>ROUND(I510*H510,2)</f>
        <v>0</v>
      </c>
      <c r="BL510" s="17" t="s">
        <v>239</v>
      </c>
      <c r="BM510" s="229" t="s">
        <v>851</v>
      </c>
    </row>
    <row r="511" s="2" customFormat="1">
      <c r="A511" s="38"/>
      <c r="B511" s="39"/>
      <c r="C511" s="40"/>
      <c r="D511" s="231" t="s">
        <v>152</v>
      </c>
      <c r="E511" s="40"/>
      <c r="F511" s="232" t="s">
        <v>838</v>
      </c>
      <c r="G511" s="40"/>
      <c r="H511" s="40"/>
      <c r="I511" s="136"/>
      <c r="J511" s="40"/>
      <c r="K511" s="40"/>
      <c r="L511" s="44"/>
      <c r="M511" s="233"/>
      <c r="N511" s="234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152</v>
      </c>
      <c r="AU511" s="17" t="s">
        <v>81</v>
      </c>
    </row>
    <row r="512" s="13" customFormat="1">
      <c r="A512" s="13"/>
      <c r="B512" s="235"/>
      <c r="C512" s="236"/>
      <c r="D512" s="231" t="s">
        <v>154</v>
      </c>
      <c r="E512" s="237" t="s">
        <v>19</v>
      </c>
      <c r="F512" s="238" t="s">
        <v>852</v>
      </c>
      <c r="G512" s="236"/>
      <c r="H512" s="239">
        <v>1.98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154</v>
      </c>
      <c r="AU512" s="245" t="s">
        <v>81</v>
      </c>
      <c r="AV512" s="13" t="s">
        <v>81</v>
      </c>
      <c r="AW512" s="13" t="s">
        <v>33</v>
      </c>
      <c r="AX512" s="13" t="s">
        <v>79</v>
      </c>
      <c r="AY512" s="245" t="s">
        <v>143</v>
      </c>
    </row>
    <row r="513" s="2" customFormat="1" ht="16.5" customHeight="1">
      <c r="A513" s="38"/>
      <c r="B513" s="39"/>
      <c r="C513" s="218" t="s">
        <v>853</v>
      </c>
      <c r="D513" s="218" t="s">
        <v>145</v>
      </c>
      <c r="E513" s="219" t="s">
        <v>854</v>
      </c>
      <c r="F513" s="220" t="s">
        <v>855</v>
      </c>
      <c r="G513" s="221" t="s">
        <v>190</v>
      </c>
      <c r="H513" s="222">
        <v>0.219</v>
      </c>
      <c r="I513" s="223"/>
      <c r="J513" s="224">
        <f>ROUND(I513*H513,2)</f>
        <v>0</v>
      </c>
      <c r="K513" s="220" t="s">
        <v>149</v>
      </c>
      <c r="L513" s="44"/>
      <c r="M513" s="225" t="s">
        <v>19</v>
      </c>
      <c r="N513" s="226" t="s">
        <v>42</v>
      </c>
      <c r="O513" s="84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239</v>
      </c>
      <c r="AT513" s="229" t="s">
        <v>145</v>
      </c>
      <c r="AU513" s="229" t="s">
        <v>81</v>
      </c>
      <c r="AY513" s="17" t="s">
        <v>143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79</v>
      </c>
      <c r="BK513" s="230">
        <f>ROUND(I513*H513,2)</f>
        <v>0</v>
      </c>
      <c r="BL513" s="17" t="s">
        <v>239</v>
      </c>
      <c r="BM513" s="229" t="s">
        <v>856</v>
      </c>
    </row>
    <row r="514" s="2" customFormat="1">
      <c r="A514" s="38"/>
      <c r="B514" s="39"/>
      <c r="C514" s="40"/>
      <c r="D514" s="231" t="s">
        <v>152</v>
      </c>
      <c r="E514" s="40"/>
      <c r="F514" s="232" t="s">
        <v>857</v>
      </c>
      <c r="G514" s="40"/>
      <c r="H514" s="40"/>
      <c r="I514" s="136"/>
      <c r="J514" s="40"/>
      <c r="K514" s="40"/>
      <c r="L514" s="44"/>
      <c r="M514" s="233"/>
      <c r="N514" s="234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152</v>
      </c>
      <c r="AU514" s="17" t="s">
        <v>81</v>
      </c>
    </row>
    <row r="515" s="12" customFormat="1" ht="22.8" customHeight="1">
      <c r="A515" s="12"/>
      <c r="B515" s="202"/>
      <c r="C515" s="203"/>
      <c r="D515" s="204" t="s">
        <v>70</v>
      </c>
      <c r="E515" s="216" t="s">
        <v>858</v>
      </c>
      <c r="F515" s="216" t="s">
        <v>859</v>
      </c>
      <c r="G515" s="203"/>
      <c r="H515" s="203"/>
      <c r="I515" s="206"/>
      <c r="J515" s="217">
        <f>BK515</f>
        <v>0</v>
      </c>
      <c r="K515" s="203"/>
      <c r="L515" s="208"/>
      <c r="M515" s="209"/>
      <c r="N515" s="210"/>
      <c r="O515" s="210"/>
      <c r="P515" s="211">
        <f>SUM(P516:P559)</f>
        <v>0</v>
      </c>
      <c r="Q515" s="210"/>
      <c r="R515" s="211">
        <f>SUM(R516:R559)</f>
        <v>1.0316400000000001</v>
      </c>
      <c r="S515" s="210"/>
      <c r="T515" s="212">
        <f>SUM(T516:T559)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3" t="s">
        <v>81</v>
      </c>
      <c r="AT515" s="214" t="s">
        <v>70</v>
      </c>
      <c r="AU515" s="214" t="s">
        <v>79</v>
      </c>
      <c r="AY515" s="213" t="s">
        <v>143</v>
      </c>
      <c r="BK515" s="215">
        <f>SUM(BK516:BK559)</f>
        <v>0</v>
      </c>
    </row>
    <row r="516" s="2" customFormat="1" ht="16.5" customHeight="1">
      <c r="A516" s="38"/>
      <c r="B516" s="39"/>
      <c r="C516" s="218" t="s">
        <v>860</v>
      </c>
      <c r="D516" s="218" t="s">
        <v>145</v>
      </c>
      <c r="E516" s="219" t="s">
        <v>861</v>
      </c>
      <c r="F516" s="220" t="s">
        <v>862</v>
      </c>
      <c r="G516" s="221" t="s">
        <v>148</v>
      </c>
      <c r="H516" s="222">
        <v>11.9</v>
      </c>
      <c r="I516" s="223"/>
      <c r="J516" s="224">
        <f>ROUND(I516*H516,2)</f>
        <v>0</v>
      </c>
      <c r="K516" s="220" t="s">
        <v>149</v>
      </c>
      <c r="L516" s="44"/>
      <c r="M516" s="225" t="s">
        <v>19</v>
      </c>
      <c r="N516" s="226" t="s">
        <v>42</v>
      </c>
      <c r="O516" s="84"/>
      <c r="P516" s="227">
        <f>O516*H516</f>
        <v>0</v>
      </c>
      <c r="Q516" s="227">
        <v>0.00029999999999999997</v>
      </c>
      <c r="R516" s="227">
        <f>Q516*H516</f>
        <v>0.0035699999999999998</v>
      </c>
      <c r="S516" s="227">
        <v>0</v>
      </c>
      <c r="T516" s="22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9" t="s">
        <v>239</v>
      </c>
      <c r="AT516" s="229" t="s">
        <v>145</v>
      </c>
      <c r="AU516" s="229" t="s">
        <v>81</v>
      </c>
      <c r="AY516" s="17" t="s">
        <v>143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17" t="s">
        <v>79</v>
      </c>
      <c r="BK516" s="230">
        <f>ROUND(I516*H516,2)</f>
        <v>0</v>
      </c>
      <c r="BL516" s="17" t="s">
        <v>239</v>
      </c>
      <c r="BM516" s="229" t="s">
        <v>863</v>
      </c>
    </row>
    <row r="517" s="2" customFormat="1">
      <c r="A517" s="38"/>
      <c r="B517" s="39"/>
      <c r="C517" s="40"/>
      <c r="D517" s="231" t="s">
        <v>152</v>
      </c>
      <c r="E517" s="40"/>
      <c r="F517" s="232" t="s">
        <v>864</v>
      </c>
      <c r="G517" s="40"/>
      <c r="H517" s="40"/>
      <c r="I517" s="136"/>
      <c r="J517" s="40"/>
      <c r="K517" s="40"/>
      <c r="L517" s="44"/>
      <c r="M517" s="233"/>
      <c r="N517" s="234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152</v>
      </c>
      <c r="AU517" s="17" t="s">
        <v>81</v>
      </c>
    </row>
    <row r="518" s="13" customFormat="1">
      <c r="A518" s="13"/>
      <c r="B518" s="235"/>
      <c r="C518" s="236"/>
      <c r="D518" s="231" t="s">
        <v>154</v>
      </c>
      <c r="E518" s="237" t="s">
        <v>19</v>
      </c>
      <c r="F518" s="238" t="s">
        <v>689</v>
      </c>
      <c r="G518" s="236"/>
      <c r="H518" s="239">
        <v>11.9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154</v>
      </c>
      <c r="AU518" s="245" t="s">
        <v>81</v>
      </c>
      <c r="AV518" s="13" t="s">
        <v>81</v>
      </c>
      <c r="AW518" s="13" t="s">
        <v>33</v>
      </c>
      <c r="AX518" s="13" t="s">
        <v>79</v>
      </c>
      <c r="AY518" s="245" t="s">
        <v>143</v>
      </c>
    </row>
    <row r="519" s="2" customFormat="1" ht="16.5" customHeight="1">
      <c r="A519" s="38"/>
      <c r="B519" s="39"/>
      <c r="C519" s="246" t="s">
        <v>865</v>
      </c>
      <c r="D519" s="246" t="s">
        <v>199</v>
      </c>
      <c r="E519" s="247" t="s">
        <v>866</v>
      </c>
      <c r="F519" s="248" t="s">
        <v>867</v>
      </c>
      <c r="G519" s="249" t="s">
        <v>148</v>
      </c>
      <c r="H519" s="250">
        <v>12.138</v>
      </c>
      <c r="I519" s="251"/>
      <c r="J519" s="252">
        <f>ROUND(I519*H519,2)</f>
        <v>0</v>
      </c>
      <c r="K519" s="248" t="s">
        <v>149</v>
      </c>
      <c r="L519" s="253"/>
      <c r="M519" s="254" t="s">
        <v>19</v>
      </c>
      <c r="N519" s="255" t="s">
        <v>42</v>
      </c>
      <c r="O519" s="84"/>
      <c r="P519" s="227">
        <f>O519*H519</f>
        <v>0</v>
      </c>
      <c r="Q519" s="227">
        <v>0.0040000000000000001</v>
      </c>
      <c r="R519" s="227">
        <f>Q519*H519</f>
        <v>0.048551999999999998</v>
      </c>
      <c r="S519" s="227">
        <v>0</v>
      </c>
      <c r="T519" s="22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9" t="s">
        <v>342</v>
      </c>
      <c r="AT519" s="229" t="s">
        <v>199</v>
      </c>
      <c r="AU519" s="229" t="s">
        <v>81</v>
      </c>
      <c r="AY519" s="17" t="s">
        <v>143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17" t="s">
        <v>79</v>
      </c>
      <c r="BK519" s="230">
        <f>ROUND(I519*H519,2)</f>
        <v>0</v>
      </c>
      <c r="BL519" s="17" t="s">
        <v>239</v>
      </c>
      <c r="BM519" s="229" t="s">
        <v>868</v>
      </c>
    </row>
    <row r="520" s="2" customFormat="1">
      <c r="A520" s="38"/>
      <c r="B520" s="39"/>
      <c r="C520" s="40"/>
      <c r="D520" s="231" t="s">
        <v>152</v>
      </c>
      <c r="E520" s="40"/>
      <c r="F520" s="232" t="s">
        <v>869</v>
      </c>
      <c r="G520" s="40"/>
      <c r="H520" s="40"/>
      <c r="I520" s="136"/>
      <c r="J520" s="40"/>
      <c r="K520" s="40"/>
      <c r="L520" s="44"/>
      <c r="M520" s="233"/>
      <c r="N520" s="234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152</v>
      </c>
      <c r="AU520" s="17" t="s">
        <v>81</v>
      </c>
    </row>
    <row r="521" s="2" customFormat="1" ht="16.5" customHeight="1">
      <c r="A521" s="38"/>
      <c r="B521" s="39"/>
      <c r="C521" s="218" t="s">
        <v>870</v>
      </c>
      <c r="D521" s="218" t="s">
        <v>145</v>
      </c>
      <c r="E521" s="219" t="s">
        <v>871</v>
      </c>
      <c r="F521" s="220" t="s">
        <v>872</v>
      </c>
      <c r="G521" s="221" t="s">
        <v>148</v>
      </c>
      <c r="H521" s="222">
        <v>0.98999999999999999</v>
      </c>
      <c r="I521" s="223"/>
      <c r="J521" s="224">
        <f>ROUND(I521*H521,2)</f>
        <v>0</v>
      </c>
      <c r="K521" s="220" t="s">
        <v>149</v>
      </c>
      <c r="L521" s="44"/>
      <c r="M521" s="225" t="s">
        <v>19</v>
      </c>
      <c r="N521" s="226" t="s">
        <v>42</v>
      </c>
      <c r="O521" s="84"/>
      <c r="P521" s="227">
        <f>O521*H521</f>
        <v>0</v>
      </c>
      <c r="Q521" s="227">
        <v>0.0060000000000000001</v>
      </c>
      <c r="R521" s="227">
        <f>Q521*H521</f>
        <v>0.00594</v>
      </c>
      <c r="S521" s="227">
        <v>0</v>
      </c>
      <c r="T521" s="22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9" t="s">
        <v>239</v>
      </c>
      <c r="AT521" s="229" t="s">
        <v>145</v>
      </c>
      <c r="AU521" s="229" t="s">
        <v>81</v>
      </c>
      <c r="AY521" s="17" t="s">
        <v>143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7" t="s">
        <v>79</v>
      </c>
      <c r="BK521" s="230">
        <f>ROUND(I521*H521,2)</f>
        <v>0</v>
      </c>
      <c r="BL521" s="17" t="s">
        <v>239</v>
      </c>
      <c r="BM521" s="229" t="s">
        <v>873</v>
      </c>
    </row>
    <row r="522" s="2" customFormat="1">
      <c r="A522" s="38"/>
      <c r="B522" s="39"/>
      <c r="C522" s="40"/>
      <c r="D522" s="231" t="s">
        <v>152</v>
      </c>
      <c r="E522" s="40"/>
      <c r="F522" s="232" t="s">
        <v>874</v>
      </c>
      <c r="G522" s="40"/>
      <c r="H522" s="40"/>
      <c r="I522" s="136"/>
      <c r="J522" s="40"/>
      <c r="K522" s="40"/>
      <c r="L522" s="44"/>
      <c r="M522" s="233"/>
      <c r="N522" s="234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152</v>
      </c>
      <c r="AU522" s="17" t="s">
        <v>81</v>
      </c>
    </row>
    <row r="523" s="13" customFormat="1">
      <c r="A523" s="13"/>
      <c r="B523" s="235"/>
      <c r="C523" s="236"/>
      <c r="D523" s="231" t="s">
        <v>154</v>
      </c>
      <c r="E523" s="237" t="s">
        <v>19</v>
      </c>
      <c r="F523" s="238" t="s">
        <v>875</v>
      </c>
      <c r="G523" s="236"/>
      <c r="H523" s="239">
        <v>0.98999999999999999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154</v>
      </c>
      <c r="AU523" s="245" t="s">
        <v>81</v>
      </c>
      <c r="AV523" s="13" t="s">
        <v>81</v>
      </c>
      <c r="AW523" s="13" t="s">
        <v>33</v>
      </c>
      <c r="AX523" s="13" t="s">
        <v>79</v>
      </c>
      <c r="AY523" s="245" t="s">
        <v>143</v>
      </c>
    </row>
    <row r="524" s="2" customFormat="1" ht="16.5" customHeight="1">
      <c r="A524" s="38"/>
      <c r="B524" s="39"/>
      <c r="C524" s="246" t="s">
        <v>876</v>
      </c>
      <c r="D524" s="246" t="s">
        <v>199</v>
      </c>
      <c r="E524" s="247" t="s">
        <v>877</v>
      </c>
      <c r="F524" s="248" t="s">
        <v>878</v>
      </c>
      <c r="G524" s="249" t="s">
        <v>148</v>
      </c>
      <c r="H524" s="250">
        <v>1.01</v>
      </c>
      <c r="I524" s="251"/>
      <c r="J524" s="252">
        <f>ROUND(I524*H524,2)</f>
        <v>0</v>
      </c>
      <c r="K524" s="248" t="s">
        <v>149</v>
      </c>
      <c r="L524" s="253"/>
      <c r="M524" s="254" t="s">
        <v>19</v>
      </c>
      <c r="N524" s="255" t="s">
        <v>42</v>
      </c>
      <c r="O524" s="84"/>
      <c r="P524" s="227">
        <f>O524*H524</f>
        <v>0</v>
      </c>
      <c r="Q524" s="227">
        <v>0.0023999999999999998</v>
      </c>
      <c r="R524" s="227">
        <f>Q524*H524</f>
        <v>0.0024239999999999999</v>
      </c>
      <c r="S524" s="227">
        <v>0</v>
      </c>
      <c r="T524" s="22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9" t="s">
        <v>342</v>
      </c>
      <c r="AT524" s="229" t="s">
        <v>199</v>
      </c>
      <c r="AU524" s="229" t="s">
        <v>81</v>
      </c>
      <c r="AY524" s="17" t="s">
        <v>143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7" t="s">
        <v>79</v>
      </c>
      <c r="BK524" s="230">
        <f>ROUND(I524*H524,2)</f>
        <v>0</v>
      </c>
      <c r="BL524" s="17" t="s">
        <v>239</v>
      </c>
      <c r="BM524" s="229" t="s">
        <v>879</v>
      </c>
    </row>
    <row r="525" s="2" customFormat="1">
      <c r="A525" s="38"/>
      <c r="B525" s="39"/>
      <c r="C525" s="40"/>
      <c r="D525" s="231" t="s">
        <v>152</v>
      </c>
      <c r="E525" s="40"/>
      <c r="F525" s="232" t="s">
        <v>878</v>
      </c>
      <c r="G525" s="40"/>
      <c r="H525" s="40"/>
      <c r="I525" s="136"/>
      <c r="J525" s="40"/>
      <c r="K525" s="40"/>
      <c r="L525" s="44"/>
      <c r="M525" s="233"/>
      <c r="N525" s="234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152</v>
      </c>
      <c r="AU525" s="17" t="s">
        <v>81</v>
      </c>
    </row>
    <row r="526" s="13" customFormat="1">
      <c r="A526" s="13"/>
      <c r="B526" s="235"/>
      <c r="C526" s="236"/>
      <c r="D526" s="231" t="s">
        <v>154</v>
      </c>
      <c r="E526" s="237" t="s">
        <v>19</v>
      </c>
      <c r="F526" s="238" t="s">
        <v>880</v>
      </c>
      <c r="G526" s="236"/>
      <c r="H526" s="239">
        <v>1.01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154</v>
      </c>
      <c r="AU526" s="245" t="s">
        <v>81</v>
      </c>
      <c r="AV526" s="13" t="s">
        <v>81</v>
      </c>
      <c r="AW526" s="13" t="s">
        <v>33</v>
      </c>
      <c r="AX526" s="13" t="s">
        <v>79</v>
      </c>
      <c r="AY526" s="245" t="s">
        <v>143</v>
      </c>
    </row>
    <row r="527" s="2" customFormat="1" ht="16.5" customHeight="1">
      <c r="A527" s="38"/>
      <c r="B527" s="39"/>
      <c r="C527" s="218" t="s">
        <v>881</v>
      </c>
      <c r="D527" s="218" t="s">
        <v>145</v>
      </c>
      <c r="E527" s="219" t="s">
        <v>882</v>
      </c>
      <c r="F527" s="220" t="s">
        <v>883</v>
      </c>
      <c r="G527" s="221" t="s">
        <v>148</v>
      </c>
      <c r="H527" s="222">
        <v>6</v>
      </c>
      <c r="I527" s="223"/>
      <c r="J527" s="224">
        <f>ROUND(I527*H527,2)</f>
        <v>0</v>
      </c>
      <c r="K527" s="220" t="s">
        <v>149</v>
      </c>
      <c r="L527" s="44"/>
      <c r="M527" s="225" t="s">
        <v>19</v>
      </c>
      <c r="N527" s="226" t="s">
        <v>42</v>
      </c>
      <c r="O527" s="84"/>
      <c r="P527" s="227">
        <f>O527*H527</f>
        <v>0</v>
      </c>
      <c r="Q527" s="227">
        <v>0.00116</v>
      </c>
      <c r="R527" s="227">
        <f>Q527*H527</f>
        <v>0.00696</v>
      </c>
      <c r="S527" s="227">
        <v>0</v>
      </c>
      <c r="T527" s="22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9" t="s">
        <v>239</v>
      </c>
      <c r="AT527" s="229" t="s">
        <v>145</v>
      </c>
      <c r="AU527" s="229" t="s">
        <v>81</v>
      </c>
      <c r="AY527" s="17" t="s">
        <v>143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7" t="s">
        <v>79</v>
      </c>
      <c r="BK527" s="230">
        <f>ROUND(I527*H527,2)</f>
        <v>0</v>
      </c>
      <c r="BL527" s="17" t="s">
        <v>239</v>
      </c>
      <c r="BM527" s="229" t="s">
        <v>884</v>
      </c>
    </row>
    <row r="528" s="2" customFormat="1">
      <c r="A528" s="38"/>
      <c r="B528" s="39"/>
      <c r="C528" s="40"/>
      <c r="D528" s="231" t="s">
        <v>152</v>
      </c>
      <c r="E528" s="40"/>
      <c r="F528" s="232" t="s">
        <v>885</v>
      </c>
      <c r="G528" s="40"/>
      <c r="H528" s="40"/>
      <c r="I528" s="136"/>
      <c r="J528" s="40"/>
      <c r="K528" s="40"/>
      <c r="L528" s="44"/>
      <c r="M528" s="233"/>
      <c r="N528" s="234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152</v>
      </c>
      <c r="AU528" s="17" t="s">
        <v>81</v>
      </c>
    </row>
    <row r="529" s="13" customFormat="1">
      <c r="A529" s="13"/>
      <c r="B529" s="235"/>
      <c r="C529" s="236"/>
      <c r="D529" s="231" t="s">
        <v>154</v>
      </c>
      <c r="E529" s="237" t="s">
        <v>19</v>
      </c>
      <c r="F529" s="238" t="s">
        <v>886</v>
      </c>
      <c r="G529" s="236"/>
      <c r="H529" s="239">
        <v>6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154</v>
      </c>
      <c r="AU529" s="245" t="s">
        <v>81</v>
      </c>
      <c r="AV529" s="13" t="s">
        <v>81</v>
      </c>
      <c r="AW529" s="13" t="s">
        <v>33</v>
      </c>
      <c r="AX529" s="13" t="s">
        <v>79</v>
      </c>
      <c r="AY529" s="245" t="s">
        <v>143</v>
      </c>
    </row>
    <row r="530" s="2" customFormat="1" ht="16.5" customHeight="1">
      <c r="A530" s="38"/>
      <c r="B530" s="39"/>
      <c r="C530" s="246" t="s">
        <v>887</v>
      </c>
      <c r="D530" s="246" t="s">
        <v>199</v>
      </c>
      <c r="E530" s="247" t="s">
        <v>888</v>
      </c>
      <c r="F530" s="248" t="s">
        <v>889</v>
      </c>
      <c r="G530" s="249" t="s">
        <v>148</v>
      </c>
      <c r="H530" s="250">
        <v>6.1200000000000001</v>
      </c>
      <c r="I530" s="251"/>
      <c r="J530" s="252">
        <f>ROUND(I530*H530,2)</f>
        <v>0</v>
      </c>
      <c r="K530" s="248" t="s">
        <v>149</v>
      </c>
      <c r="L530" s="253"/>
      <c r="M530" s="254" t="s">
        <v>19</v>
      </c>
      <c r="N530" s="255" t="s">
        <v>42</v>
      </c>
      <c r="O530" s="84"/>
      <c r="P530" s="227">
        <f>O530*H530</f>
        <v>0</v>
      </c>
      <c r="Q530" s="227">
        <v>0.0023999999999999998</v>
      </c>
      <c r="R530" s="227">
        <f>Q530*H530</f>
        <v>0.014688</v>
      </c>
      <c r="S530" s="227">
        <v>0</v>
      </c>
      <c r="T530" s="22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9" t="s">
        <v>342</v>
      </c>
      <c r="AT530" s="229" t="s">
        <v>199</v>
      </c>
      <c r="AU530" s="229" t="s">
        <v>81</v>
      </c>
      <c r="AY530" s="17" t="s">
        <v>143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17" t="s">
        <v>79</v>
      </c>
      <c r="BK530" s="230">
        <f>ROUND(I530*H530,2)</f>
        <v>0</v>
      </c>
      <c r="BL530" s="17" t="s">
        <v>239</v>
      </c>
      <c r="BM530" s="229" t="s">
        <v>890</v>
      </c>
    </row>
    <row r="531" s="2" customFormat="1">
      <c r="A531" s="38"/>
      <c r="B531" s="39"/>
      <c r="C531" s="40"/>
      <c r="D531" s="231" t="s">
        <v>152</v>
      </c>
      <c r="E531" s="40"/>
      <c r="F531" s="232" t="s">
        <v>891</v>
      </c>
      <c r="G531" s="40"/>
      <c r="H531" s="40"/>
      <c r="I531" s="136"/>
      <c r="J531" s="40"/>
      <c r="K531" s="40"/>
      <c r="L531" s="44"/>
      <c r="M531" s="233"/>
      <c r="N531" s="234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152</v>
      </c>
      <c r="AU531" s="17" t="s">
        <v>81</v>
      </c>
    </row>
    <row r="532" s="13" customFormat="1">
      <c r="A532" s="13"/>
      <c r="B532" s="235"/>
      <c r="C532" s="236"/>
      <c r="D532" s="231" t="s">
        <v>154</v>
      </c>
      <c r="E532" s="237" t="s">
        <v>19</v>
      </c>
      <c r="F532" s="238" t="s">
        <v>892</v>
      </c>
      <c r="G532" s="236"/>
      <c r="H532" s="239">
        <v>6.1200000000000001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154</v>
      </c>
      <c r="AU532" s="245" t="s">
        <v>81</v>
      </c>
      <c r="AV532" s="13" t="s">
        <v>81</v>
      </c>
      <c r="AW532" s="13" t="s">
        <v>33</v>
      </c>
      <c r="AX532" s="13" t="s">
        <v>79</v>
      </c>
      <c r="AY532" s="245" t="s">
        <v>143</v>
      </c>
    </row>
    <row r="533" s="2" customFormat="1" ht="16.5" customHeight="1">
      <c r="A533" s="38"/>
      <c r="B533" s="39"/>
      <c r="C533" s="218" t="s">
        <v>893</v>
      </c>
      <c r="D533" s="218" t="s">
        <v>145</v>
      </c>
      <c r="E533" s="219" t="s">
        <v>894</v>
      </c>
      <c r="F533" s="220" t="s">
        <v>895</v>
      </c>
      <c r="G533" s="221" t="s">
        <v>148</v>
      </c>
      <c r="H533" s="222">
        <v>312.80000000000001</v>
      </c>
      <c r="I533" s="223"/>
      <c r="J533" s="224">
        <f>ROUND(I533*H533,2)</f>
        <v>0</v>
      </c>
      <c r="K533" s="220" t="s">
        <v>149</v>
      </c>
      <c r="L533" s="44"/>
      <c r="M533" s="225" t="s">
        <v>19</v>
      </c>
      <c r="N533" s="226" t="s">
        <v>42</v>
      </c>
      <c r="O533" s="84"/>
      <c r="P533" s="227">
        <f>O533*H533</f>
        <v>0</v>
      </c>
      <c r="Q533" s="227">
        <v>0.00014999999999999999</v>
      </c>
      <c r="R533" s="227">
        <f>Q533*H533</f>
        <v>0.046919999999999996</v>
      </c>
      <c r="S533" s="227">
        <v>0</v>
      </c>
      <c r="T533" s="22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9" t="s">
        <v>239</v>
      </c>
      <c r="AT533" s="229" t="s">
        <v>145</v>
      </c>
      <c r="AU533" s="229" t="s">
        <v>81</v>
      </c>
      <c r="AY533" s="17" t="s">
        <v>143</v>
      </c>
      <c r="BE533" s="230">
        <f>IF(N533="základní",J533,0)</f>
        <v>0</v>
      </c>
      <c r="BF533" s="230">
        <f>IF(N533="snížená",J533,0)</f>
        <v>0</v>
      </c>
      <c r="BG533" s="230">
        <f>IF(N533="zákl. přenesená",J533,0)</f>
        <v>0</v>
      </c>
      <c r="BH533" s="230">
        <f>IF(N533="sníž. přenesená",J533,0)</f>
        <v>0</v>
      </c>
      <c r="BI533" s="230">
        <f>IF(N533="nulová",J533,0)</f>
        <v>0</v>
      </c>
      <c r="BJ533" s="17" t="s">
        <v>79</v>
      </c>
      <c r="BK533" s="230">
        <f>ROUND(I533*H533,2)</f>
        <v>0</v>
      </c>
      <c r="BL533" s="17" t="s">
        <v>239</v>
      </c>
      <c r="BM533" s="229" t="s">
        <v>896</v>
      </c>
    </row>
    <row r="534" s="2" customFormat="1">
      <c r="A534" s="38"/>
      <c r="B534" s="39"/>
      <c r="C534" s="40"/>
      <c r="D534" s="231" t="s">
        <v>152</v>
      </c>
      <c r="E534" s="40"/>
      <c r="F534" s="232" t="s">
        <v>897</v>
      </c>
      <c r="G534" s="40"/>
      <c r="H534" s="40"/>
      <c r="I534" s="136"/>
      <c r="J534" s="40"/>
      <c r="K534" s="40"/>
      <c r="L534" s="44"/>
      <c r="M534" s="233"/>
      <c r="N534" s="234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152</v>
      </c>
      <c r="AU534" s="17" t="s">
        <v>81</v>
      </c>
    </row>
    <row r="535" s="2" customFormat="1" ht="16.5" customHeight="1">
      <c r="A535" s="38"/>
      <c r="B535" s="39"/>
      <c r="C535" s="246" t="s">
        <v>898</v>
      </c>
      <c r="D535" s="246" t="s">
        <v>199</v>
      </c>
      <c r="E535" s="247" t="s">
        <v>899</v>
      </c>
      <c r="F535" s="248" t="s">
        <v>900</v>
      </c>
      <c r="G535" s="249" t="s">
        <v>148</v>
      </c>
      <c r="H535" s="250">
        <v>359.72000000000003</v>
      </c>
      <c r="I535" s="251"/>
      <c r="J535" s="252">
        <f>ROUND(I535*H535,2)</f>
        <v>0</v>
      </c>
      <c r="K535" s="248" t="s">
        <v>149</v>
      </c>
      <c r="L535" s="253"/>
      <c r="M535" s="254" t="s">
        <v>19</v>
      </c>
      <c r="N535" s="255" t="s">
        <v>42</v>
      </c>
      <c r="O535" s="84"/>
      <c r="P535" s="227">
        <f>O535*H535</f>
        <v>0</v>
      </c>
      <c r="Q535" s="227">
        <v>0.0018</v>
      </c>
      <c r="R535" s="227">
        <f>Q535*H535</f>
        <v>0.64749600000000007</v>
      </c>
      <c r="S535" s="227">
        <v>0</v>
      </c>
      <c r="T535" s="22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9" t="s">
        <v>342</v>
      </c>
      <c r="AT535" s="229" t="s">
        <v>199</v>
      </c>
      <c r="AU535" s="229" t="s">
        <v>81</v>
      </c>
      <c r="AY535" s="17" t="s">
        <v>143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17" t="s">
        <v>79</v>
      </c>
      <c r="BK535" s="230">
        <f>ROUND(I535*H535,2)</f>
        <v>0</v>
      </c>
      <c r="BL535" s="17" t="s">
        <v>239</v>
      </c>
      <c r="BM535" s="229" t="s">
        <v>901</v>
      </c>
    </row>
    <row r="536" s="2" customFormat="1">
      <c r="A536" s="38"/>
      <c r="B536" s="39"/>
      <c r="C536" s="40"/>
      <c r="D536" s="231" t="s">
        <v>152</v>
      </c>
      <c r="E536" s="40"/>
      <c r="F536" s="232" t="s">
        <v>902</v>
      </c>
      <c r="G536" s="40"/>
      <c r="H536" s="40"/>
      <c r="I536" s="136"/>
      <c r="J536" s="40"/>
      <c r="K536" s="40"/>
      <c r="L536" s="44"/>
      <c r="M536" s="233"/>
      <c r="N536" s="234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152</v>
      </c>
      <c r="AU536" s="17" t="s">
        <v>81</v>
      </c>
    </row>
    <row r="537" s="13" customFormat="1">
      <c r="A537" s="13"/>
      <c r="B537" s="235"/>
      <c r="C537" s="236"/>
      <c r="D537" s="231" t="s">
        <v>154</v>
      </c>
      <c r="E537" s="237" t="s">
        <v>19</v>
      </c>
      <c r="F537" s="238" t="s">
        <v>903</v>
      </c>
      <c r="G537" s="236"/>
      <c r="H537" s="239">
        <v>359.72000000000003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154</v>
      </c>
      <c r="AU537" s="245" t="s">
        <v>81</v>
      </c>
      <c r="AV537" s="13" t="s">
        <v>81</v>
      </c>
      <c r="AW537" s="13" t="s">
        <v>33</v>
      </c>
      <c r="AX537" s="13" t="s">
        <v>79</v>
      </c>
      <c r="AY537" s="245" t="s">
        <v>143</v>
      </c>
    </row>
    <row r="538" s="2" customFormat="1" ht="16.5" customHeight="1">
      <c r="A538" s="38"/>
      <c r="B538" s="39"/>
      <c r="C538" s="246" t="s">
        <v>904</v>
      </c>
      <c r="D538" s="246" t="s">
        <v>199</v>
      </c>
      <c r="E538" s="247" t="s">
        <v>905</v>
      </c>
      <c r="F538" s="248" t="s">
        <v>906</v>
      </c>
      <c r="G538" s="249" t="s">
        <v>907</v>
      </c>
      <c r="H538" s="250">
        <v>4</v>
      </c>
      <c r="I538" s="251"/>
      <c r="J538" s="252">
        <f>ROUND(I538*H538,2)</f>
        <v>0</v>
      </c>
      <c r="K538" s="248" t="s">
        <v>149</v>
      </c>
      <c r="L538" s="253"/>
      <c r="M538" s="254" t="s">
        <v>19</v>
      </c>
      <c r="N538" s="255" t="s">
        <v>42</v>
      </c>
      <c r="O538" s="84"/>
      <c r="P538" s="227">
        <f>O538*H538</f>
        <v>0</v>
      </c>
      <c r="Q538" s="227">
        <v>0.001</v>
      </c>
      <c r="R538" s="227">
        <f>Q538*H538</f>
        <v>0.0040000000000000001</v>
      </c>
      <c r="S538" s="227">
        <v>0</v>
      </c>
      <c r="T538" s="22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9" t="s">
        <v>342</v>
      </c>
      <c r="AT538" s="229" t="s">
        <v>199</v>
      </c>
      <c r="AU538" s="229" t="s">
        <v>81</v>
      </c>
      <c r="AY538" s="17" t="s">
        <v>143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17" t="s">
        <v>79</v>
      </c>
      <c r="BK538" s="230">
        <f>ROUND(I538*H538,2)</f>
        <v>0</v>
      </c>
      <c r="BL538" s="17" t="s">
        <v>239</v>
      </c>
      <c r="BM538" s="229" t="s">
        <v>908</v>
      </c>
    </row>
    <row r="539" s="2" customFormat="1">
      <c r="A539" s="38"/>
      <c r="B539" s="39"/>
      <c r="C539" s="40"/>
      <c r="D539" s="231" t="s">
        <v>152</v>
      </c>
      <c r="E539" s="40"/>
      <c r="F539" s="232" t="s">
        <v>906</v>
      </c>
      <c r="G539" s="40"/>
      <c r="H539" s="40"/>
      <c r="I539" s="136"/>
      <c r="J539" s="40"/>
      <c r="K539" s="40"/>
      <c r="L539" s="44"/>
      <c r="M539" s="233"/>
      <c r="N539" s="234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152</v>
      </c>
      <c r="AU539" s="17" t="s">
        <v>81</v>
      </c>
    </row>
    <row r="540" s="2" customFormat="1" ht="16.5" customHeight="1">
      <c r="A540" s="38"/>
      <c r="B540" s="39"/>
      <c r="C540" s="246" t="s">
        <v>909</v>
      </c>
      <c r="D540" s="246" t="s">
        <v>199</v>
      </c>
      <c r="E540" s="247" t="s">
        <v>910</v>
      </c>
      <c r="F540" s="248" t="s">
        <v>911</v>
      </c>
      <c r="G540" s="249" t="s">
        <v>907</v>
      </c>
      <c r="H540" s="250">
        <v>4</v>
      </c>
      <c r="I540" s="251"/>
      <c r="J540" s="252">
        <f>ROUND(I540*H540,2)</f>
        <v>0</v>
      </c>
      <c r="K540" s="248" t="s">
        <v>19</v>
      </c>
      <c r="L540" s="253"/>
      <c r="M540" s="254" t="s">
        <v>19</v>
      </c>
      <c r="N540" s="255" t="s">
        <v>42</v>
      </c>
      <c r="O540" s="84"/>
      <c r="P540" s="227">
        <f>O540*H540</f>
        <v>0</v>
      </c>
      <c r="Q540" s="227">
        <v>0.001</v>
      </c>
      <c r="R540" s="227">
        <f>Q540*H540</f>
        <v>0.0040000000000000001</v>
      </c>
      <c r="S540" s="227">
        <v>0</v>
      </c>
      <c r="T540" s="22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9" t="s">
        <v>342</v>
      </c>
      <c r="AT540" s="229" t="s">
        <v>199</v>
      </c>
      <c r="AU540" s="229" t="s">
        <v>81</v>
      </c>
      <c r="AY540" s="17" t="s">
        <v>143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7" t="s">
        <v>79</v>
      </c>
      <c r="BK540" s="230">
        <f>ROUND(I540*H540,2)</f>
        <v>0</v>
      </c>
      <c r="BL540" s="17" t="s">
        <v>239</v>
      </c>
      <c r="BM540" s="229" t="s">
        <v>912</v>
      </c>
    </row>
    <row r="541" s="2" customFormat="1">
      <c r="A541" s="38"/>
      <c r="B541" s="39"/>
      <c r="C541" s="40"/>
      <c r="D541" s="231" t="s">
        <v>152</v>
      </c>
      <c r="E541" s="40"/>
      <c r="F541" s="232" t="s">
        <v>911</v>
      </c>
      <c r="G541" s="40"/>
      <c r="H541" s="40"/>
      <c r="I541" s="136"/>
      <c r="J541" s="40"/>
      <c r="K541" s="40"/>
      <c r="L541" s="44"/>
      <c r="M541" s="233"/>
      <c r="N541" s="234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152</v>
      </c>
      <c r="AU541" s="17" t="s">
        <v>81</v>
      </c>
    </row>
    <row r="542" s="2" customFormat="1" ht="16.5" customHeight="1">
      <c r="A542" s="38"/>
      <c r="B542" s="39"/>
      <c r="C542" s="246" t="s">
        <v>913</v>
      </c>
      <c r="D542" s="246" t="s">
        <v>199</v>
      </c>
      <c r="E542" s="247" t="s">
        <v>914</v>
      </c>
      <c r="F542" s="248" t="s">
        <v>915</v>
      </c>
      <c r="G542" s="249" t="s">
        <v>916</v>
      </c>
      <c r="H542" s="250">
        <v>10</v>
      </c>
      <c r="I542" s="251"/>
      <c r="J542" s="252">
        <f>ROUND(I542*H542,2)</f>
        <v>0</v>
      </c>
      <c r="K542" s="248" t="s">
        <v>149</v>
      </c>
      <c r="L542" s="253"/>
      <c r="M542" s="254" t="s">
        <v>19</v>
      </c>
      <c r="N542" s="255" t="s">
        <v>42</v>
      </c>
      <c r="O542" s="84"/>
      <c r="P542" s="227">
        <f>O542*H542</f>
        <v>0</v>
      </c>
      <c r="Q542" s="227">
        <v>0.00125</v>
      </c>
      <c r="R542" s="227">
        <f>Q542*H542</f>
        <v>0.012500000000000001</v>
      </c>
      <c r="S542" s="227">
        <v>0</v>
      </c>
      <c r="T542" s="22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9" t="s">
        <v>342</v>
      </c>
      <c r="AT542" s="229" t="s">
        <v>199</v>
      </c>
      <c r="AU542" s="229" t="s">
        <v>81</v>
      </c>
      <c r="AY542" s="17" t="s">
        <v>143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17" t="s">
        <v>79</v>
      </c>
      <c r="BK542" s="230">
        <f>ROUND(I542*H542,2)</f>
        <v>0</v>
      </c>
      <c r="BL542" s="17" t="s">
        <v>239</v>
      </c>
      <c r="BM542" s="229" t="s">
        <v>917</v>
      </c>
    </row>
    <row r="543" s="2" customFormat="1">
      <c r="A543" s="38"/>
      <c r="B543" s="39"/>
      <c r="C543" s="40"/>
      <c r="D543" s="231" t="s">
        <v>152</v>
      </c>
      <c r="E543" s="40"/>
      <c r="F543" s="232" t="s">
        <v>915</v>
      </c>
      <c r="G543" s="40"/>
      <c r="H543" s="40"/>
      <c r="I543" s="136"/>
      <c r="J543" s="40"/>
      <c r="K543" s="40"/>
      <c r="L543" s="44"/>
      <c r="M543" s="233"/>
      <c r="N543" s="234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152</v>
      </c>
      <c r="AU543" s="17" t="s">
        <v>81</v>
      </c>
    </row>
    <row r="544" s="2" customFormat="1" ht="16.5" customHeight="1">
      <c r="A544" s="38"/>
      <c r="B544" s="39"/>
      <c r="C544" s="246" t="s">
        <v>918</v>
      </c>
      <c r="D544" s="246" t="s">
        <v>199</v>
      </c>
      <c r="E544" s="247" t="s">
        <v>919</v>
      </c>
      <c r="F544" s="248" t="s">
        <v>920</v>
      </c>
      <c r="G544" s="249" t="s">
        <v>330</v>
      </c>
      <c r="H544" s="250">
        <v>60</v>
      </c>
      <c r="I544" s="251"/>
      <c r="J544" s="252">
        <f>ROUND(I544*H544,2)</f>
        <v>0</v>
      </c>
      <c r="K544" s="248" t="s">
        <v>149</v>
      </c>
      <c r="L544" s="253"/>
      <c r="M544" s="254" t="s">
        <v>19</v>
      </c>
      <c r="N544" s="255" t="s">
        <v>42</v>
      </c>
      <c r="O544" s="84"/>
      <c r="P544" s="227">
        <f>O544*H544</f>
        <v>0</v>
      </c>
      <c r="Q544" s="227">
        <v>0.00027999999999999998</v>
      </c>
      <c r="R544" s="227">
        <f>Q544*H544</f>
        <v>0.016799999999999999</v>
      </c>
      <c r="S544" s="227">
        <v>0</v>
      </c>
      <c r="T544" s="22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9" t="s">
        <v>342</v>
      </c>
      <c r="AT544" s="229" t="s">
        <v>199</v>
      </c>
      <c r="AU544" s="229" t="s">
        <v>81</v>
      </c>
      <c r="AY544" s="17" t="s">
        <v>143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7" t="s">
        <v>79</v>
      </c>
      <c r="BK544" s="230">
        <f>ROUND(I544*H544,2)</f>
        <v>0</v>
      </c>
      <c r="BL544" s="17" t="s">
        <v>239</v>
      </c>
      <c r="BM544" s="229" t="s">
        <v>921</v>
      </c>
    </row>
    <row r="545" s="2" customFormat="1">
      <c r="A545" s="38"/>
      <c r="B545" s="39"/>
      <c r="C545" s="40"/>
      <c r="D545" s="231" t="s">
        <v>152</v>
      </c>
      <c r="E545" s="40"/>
      <c r="F545" s="232" t="s">
        <v>920</v>
      </c>
      <c r="G545" s="40"/>
      <c r="H545" s="40"/>
      <c r="I545" s="136"/>
      <c r="J545" s="40"/>
      <c r="K545" s="40"/>
      <c r="L545" s="44"/>
      <c r="M545" s="233"/>
      <c r="N545" s="234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152</v>
      </c>
      <c r="AU545" s="17" t="s">
        <v>81</v>
      </c>
    </row>
    <row r="546" s="2" customFormat="1" ht="16.5" customHeight="1">
      <c r="A546" s="38"/>
      <c r="B546" s="39"/>
      <c r="C546" s="218" t="s">
        <v>922</v>
      </c>
      <c r="D546" s="218" t="s">
        <v>145</v>
      </c>
      <c r="E546" s="219" t="s">
        <v>923</v>
      </c>
      <c r="F546" s="220" t="s">
        <v>924</v>
      </c>
      <c r="G546" s="221" t="s">
        <v>148</v>
      </c>
      <c r="H546" s="222">
        <v>312.80000000000001</v>
      </c>
      <c r="I546" s="223"/>
      <c r="J546" s="224">
        <f>ROUND(I546*H546,2)</f>
        <v>0</v>
      </c>
      <c r="K546" s="220" t="s">
        <v>149</v>
      </c>
      <c r="L546" s="44"/>
      <c r="M546" s="225" t="s">
        <v>19</v>
      </c>
      <c r="N546" s="226" t="s">
        <v>42</v>
      </c>
      <c r="O546" s="84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9" t="s">
        <v>239</v>
      </c>
      <c r="AT546" s="229" t="s">
        <v>145</v>
      </c>
      <c r="AU546" s="229" t="s">
        <v>81</v>
      </c>
      <c r="AY546" s="17" t="s">
        <v>143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17" t="s">
        <v>79</v>
      </c>
      <c r="BK546" s="230">
        <f>ROUND(I546*H546,2)</f>
        <v>0</v>
      </c>
      <c r="BL546" s="17" t="s">
        <v>239</v>
      </c>
      <c r="BM546" s="229" t="s">
        <v>925</v>
      </c>
    </row>
    <row r="547" s="2" customFormat="1">
      <c r="A547" s="38"/>
      <c r="B547" s="39"/>
      <c r="C547" s="40"/>
      <c r="D547" s="231" t="s">
        <v>152</v>
      </c>
      <c r="E547" s="40"/>
      <c r="F547" s="232" t="s">
        <v>926</v>
      </c>
      <c r="G547" s="40"/>
      <c r="H547" s="40"/>
      <c r="I547" s="136"/>
      <c r="J547" s="40"/>
      <c r="K547" s="40"/>
      <c r="L547" s="44"/>
      <c r="M547" s="233"/>
      <c r="N547" s="234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152</v>
      </c>
      <c r="AU547" s="17" t="s">
        <v>81</v>
      </c>
    </row>
    <row r="548" s="2" customFormat="1" ht="16.5" customHeight="1">
      <c r="A548" s="38"/>
      <c r="B548" s="39"/>
      <c r="C548" s="246" t="s">
        <v>927</v>
      </c>
      <c r="D548" s="246" t="s">
        <v>199</v>
      </c>
      <c r="E548" s="247" t="s">
        <v>928</v>
      </c>
      <c r="F548" s="248" t="s">
        <v>929</v>
      </c>
      <c r="G548" s="249" t="s">
        <v>330</v>
      </c>
      <c r="H548" s="250">
        <v>450</v>
      </c>
      <c r="I548" s="251"/>
      <c r="J548" s="252">
        <f>ROUND(I548*H548,2)</f>
        <v>0</v>
      </c>
      <c r="K548" s="248" t="s">
        <v>19</v>
      </c>
      <c r="L548" s="253"/>
      <c r="M548" s="254" t="s">
        <v>19</v>
      </c>
      <c r="N548" s="255" t="s">
        <v>42</v>
      </c>
      <c r="O548" s="84"/>
      <c r="P548" s="227">
        <f>O548*H548</f>
        <v>0</v>
      </c>
      <c r="Q548" s="227">
        <v>0.00020000000000000001</v>
      </c>
      <c r="R548" s="227">
        <f>Q548*H548</f>
        <v>0.090000000000000011</v>
      </c>
      <c r="S548" s="227">
        <v>0</v>
      </c>
      <c r="T548" s="228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9" t="s">
        <v>342</v>
      </c>
      <c r="AT548" s="229" t="s">
        <v>199</v>
      </c>
      <c r="AU548" s="229" t="s">
        <v>81</v>
      </c>
      <c r="AY548" s="17" t="s">
        <v>143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7" t="s">
        <v>79</v>
      </c>
      <c r="BK548" s="230">
        <f>ROUND(I548*H548,2)</f>
        <v>0</v>
      </c>
      <c r="BL548" s="17" t="s">
        <v>239</v>
      </c>
      <c r="BM548" s="229" t="s">
        <v>930</v>
      </c>
    </row>
    <row r="549" s="2" customFormat="1">
      <c r="A549" s="38"/>
      <c r="B549" s="39"/>
      <c r="C549" s="40"/>
      <c r="D549" s="231" t="s">
        <v>152</v>
      </c>
      <c r="E549" s="40"/>
      <c r="F549" s="232" t="s">
        <v>931</v>
      </c>
      <c r="G549" s="40"/>
      <c r="H549" s="40"/>
      <c r="I549" s="136"/>
      <c r="J549" s="40"/>
      <c r="K549" s="40"/>
      <c r="L549" s="44"/>
      <c r="M549" s="233"/>
      <c r="N549" s="234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152</v>
      </c>
      <c r="AU549" s="17" t="s">
        <v>81</v>
      </c>
    </row>
    <row r="550" s="2" customFormat="1" ht="16.5" customHeight="1">
      <c r="A550" s="38"/>
      <c r="B550" s="39"/>
      <c r="C550" s="246" t="s">
        <v>932</v>
      </c>
      <c r="D550" s="246" t="s">
        <v>199</v>
      </c>
      <c r="E550" s="247" t="s">
        <v>933</v>
      </c>
      <c r="F550" s="248" t="s">
        <v>934</v>
      </c>
      <c r="G550" s="249" t="s">
        <v>330</v>
      </c>
      <c r="H550" s="250">
        <v>100</v>
      </c>
      <c r="I550" s="251"/>
      <c r="J550" s="252">
        <f>ROUND(I550*H550,2)</f>
        <v>0</v>
      </c>
      <c r="K550" s="248" t="s">
        <v>19</v>
      </c>
      <c r="L550" s="253"/>
      <c r="M550" s="254" t="s">
        <v>19</v>
      </c>
      <c r="N550" s="255" t="s">
        <v>42</v>
      </c>
      <c r="O550" s="84"/>
      <c r="P550" s="227">
        <f>O550*H550</f>
        <v>0</v>
      </c>
      <c r="Q550" s="227">
        <v>6.9999999999999994E-05</v>
      </c>
      <c r="R550" s="227">
        <f>Q550*H550</f>
        <v>0.0069999999999999993</v>
      </c>
      <c r="S550" s="227">
        <v>0</v>
      </c>
      <c r="T550" s="22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9" t="s">
        <v>342</v>
      </c>
      <c r="AT550" s="229" t="s">
        <v>199</v>
      </c>
      <c r="AU550" s="229" t="s">
        <v>81</v>
      </c>
      <c r="AY550" s="17" t="s">
        <v>143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17" t="s">
        <v>79</v>
      </c>
      <c r="BK550" s="230">
        <f>ROUND(I550*H550,2)</f>
        <v>0</v>
      </c>
      <c r="BL550" s="17" t="s">
        <v>239</v>
      </c>
      <c r="BM550" s="229" t="s">
        <v>935</v>
      </c>
    </row>
    <row r="551" s="2" customFormat="1">
      <c r="A551" s="38"/>
      <c r="B551" s="39"/>
      <c r="C551" s="40"/>
      <c r="D551" s="231" t="s">
        <v>152</v>
      </c>
      <c r="E551" s="40"/>
      <c r="F551" s="232" t="s">
        <v>934</v>
      </c>
      <c r="G551" s="40"/>
      <c r="H551" s="40"/>
      <c r="I551" s="136"/>
      <c r="J551" s="40"/>
      <c r="K551" s="40"/>
      <c r="L551" s="44"/>
      <c r="M551" s="233"/>
      <c r="N551" s="234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152</v>
      </c>
      <c r="AU551" s="17" t="s">
        <v>81</v>
      </c>
    </row>
    <row r="552" s="2" customFormat="1" ht="16.5" customHeight="1">
      <c r="A552" s="38"/>
      <c r="B552" s="39"/>
      <c r="C552" s="246" t="s">
        <v>936</v>
      </c>
      <c r="D552" s="246" t="s">
        <v>199</v>
      </c>
      <c r="E552" s="247" t="s">
        <v>937</v>
      </c>
      <c r="F552" s="248" t="s">
        <v>938</v>
      </c>
      <c r="G552" s="249" t="s">
        <v>207</v>
      </c>
      <c r="H552" s="250">
        <v>15</v>
      </c>
      <c r="I552" s="251"/>
      <c r="J552" s="252">
        <f>ROUND(I552*H552,2)</f>
        <v>0</v>
      </c>
      <c r="K552" s="248" t="s">
        <v>149</v>
      </c>
      <c r="L552" s="253"/>
      <c r="M552" s="254" t="s">
        <v>19</v>
      </c>
      <c r="N552" s="255" t="s">
        <v>42</v>
      </c>
      <c r="O552" s="84"/>
      <c r="P552" s="227">
        <f>O552*H552</f>
        <v>0</v>
      </c>
      <c r="Q552" s="227">
        <v>0.00024000000000000001</v>
      </c>
      <c r="R552" s="227">
        <f>Q552*H552</f>
        <v>0.0035999999999999999</v>
      </c>
      <c r="S552" s="227">
        <v>0</v>
      </c>
      <c r="T552" s="22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9" t="s">
        <v>342</v>
      </c>
      <c r="AT552" s="229" t="s">
        <v>199</v>
      </c>
      <c r="AU552" s="229" t="s">
        <v>81</v>
      </c>
      <c r="AY552" s="17" t="s">
        <v>143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7" t="s">
        <v>79</v>
      </c>
      <c r="BK552" s="230">
        <f>ROUND(I552*H552,2)</f>
        <v>0</v>
      </c>
      <c r="BL552" s="17" t="s">
        <v>239</v>
      </c>
      <c r="BM552" s="229" t="s">
        <v>939</v>
      </c>
    </row>
    <row r="553" s="2" customFormat="1">
      <c r="A553" s="38"/>
      <c r="B553" s="39"/>
      <c r="C553" s="40"/>
      <c r="D553" s="231" t="s">
        <v>152</v>
      </c>
      <c r="E553" s="40"/>
      <c r="F553" s="232" t="s">
        <v>940</v>
      </c>
      <c r="G553" s="40"/>
      <c r="H553" s="40"/>
      <c r="I553" s="136"/>
      <c r="J553" s="40"/>
      <c r="K553" s="40"/>
      <c r="L553" s="44"/>
      <c r="M553" s="233"/>
      <c r="N553" s="234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152</v>
      </c>
      <c r="AU553" s="17" t="s">
        <v>81</v>
      </c>
    </row>
    <row r="554" s="2" customFormat="1" ht="16.5" customHeight="1">
      <c r="A554" s="38"/>
      <c r="B554" s="39"/>
      <c r="C554" s="246" t="s">
        <v>941</v>
      </c>
      <c r="D554" s="246" t="s">
        <v>199</v>
      </c>
      <c r="E554" s="247" t="s">
        <v>942</v>
      </c>
      <c r="F554" s="248" t="s">
        <v>943</v>
      </c>
      <c r="G554" s="249" t="s">
        <v>330</v>
      </c>
      <c r="H554" s="250">
        <v>81</v>
      </c>
      <c r="I554" s="251"/>
      <c r="J554" s="252">
        <f>ROUND(I554*H554,2)</f>
        <v>0</v>
      </c>
      <c r="K554" s="248" t="s">
        <v>149</v>
      </c>
      <c r="L554" s="253"/>
      <c r="M554" s="254" t="s">
        <v>19</v>
      </c>
      <c r="N554" s="255" t="s">
        <v>42</v>
      </c>
      <c r="O554" s="84"/>
      <c r="P554" s="227">
        <f>O554*H554</f>
        <v>0</v>
      </c>
      <c r="Q554" s="227">
        <v>0.00024000000000000001</v>
      </c>
      <c r="R554" s="227">
        <f>Q554*H554</f>
        <v>0.019439999999999999</v>
      </c>
      <c r="S554" s="227">
        <v>0</v>
      </c>
      <c r="T554" s="22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9" t="s">
        <v>342</v>
      </c>
      <c r="AT554" s="229" t="s">
        <v>199</v>
      </c>
      <c r="AU554" s="229" t="s">
        <v>81</v>
      </c>
      <c r="AY554" s="17" t="s">
        <v>143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17" t="s">
        <v>79</v>
      </c>
      <c r="BK554" s="230">
        <f>ROUND(I554*H554,2)</f>
        <v>0</v>
      </c>
      <c r="BL554" s="17" t="s">
        <v>239</v>
      </c>
      <c r="BM554" s="229" t="s">
        <v>944</v>
      </c>
    </row>
    <row r="555" s="2" customFormat="1">
      <c r="A555" s="38"/>
      <c r="B555" s="39"/>
      <c r="C555" s="40"/>
      <c r="D555" s="231" t="s">
        <v>152</v>
      </c>
      <c r="E555" s="40"/>
      <c r="F555" s="232" t="s">
        <v>943</v>
      </c>
      <c r="G555" s="40"/>
      <c r="H555" s="40"/>
      <c r="I555" s="136"/>
      <c r="J555" s="40"/>
      <c r="K555" s="40"/>
      <c r="L555" s="44"/>
      <c r="M555" s="233"/>
      <c r="N555" s="234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152</v>
      </c>
      <c r="AU555" s="17" t="s">
        <v>81</v>
      </c>
    </row>
    <row r="556" s="2" customFormat="1" ht="16.5" customHeight="1">
      <c r="A556" s="38"/>
      <c r="B556" s="39"/>
      <c r="C556" s="246" t="s">
        <v>945</v>
      </c>
      <c r="D556" s="246" t="s">
        <v>199</v>
      </c>
      <c r="E556" s="247" t="s">
        <v>946</v>
      </c>
      <c r="F556" s="248" t="s">
        <v>947</v>
      </c>
      <c r="G556" s="249" t="s">
        <v>330</v>
      </c>
      <c r="H556" s="250">
        <v>425</v>
      </c>
      <c r="I556" s="251"/>
      <c r="J556" s="252">
        <f>ROUND(I556*H556,2)</f>
        <v>0</v>
      </c>
      <c r="K556" s="248" t="s">
        <v>149</v>
      </c>
      <c r="L556" s="253"/>
      <c r="M556" s="254" t="s">
        <v>19</v>
      </c>
      <c r="N556" s="255" t="s">
        <v>42</v>
      </c>
      <c r="O556" s="84"/>
      <c r="P556" s="227">
        <f>O556*H556</f>
        <v>0</v>
      </c>
      <c r="Q556" s="227">
        <v>0.00023000000000000001</v>
      </c>
      <c r="R556" s="227">
        <f>Q556*H556</f>
        <v>0.097750000000000004</v>
      </c>
      <c r="S556" s="227">
        <v>0</v>
      </c>
      <c r="T556" s="22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9" t="s">
        <v>342</v>
      </c>
      <c r="AT556" s="229" t="s">
        <v>199</v>
      </c>
      <c r="AU556" s="229" t="s">
        <v>81</v>
      </c>
      <c r="AY556" s="17" t="s">
        <v>143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7" t="s">
        <v>79</v>
      </c>
      <c r="BK556" s="230">
        <f>ROUND(I556*H556,2)</f>
        <v>0</v>
      </c>
      <c r="BL556" s="17" t="s">
        <v>239</v>
      </c>
      <c r="BM556" s="229" t="s">
        <v>948</v>
      </c>
    </row>
    <row r="557" s="2" customFormat="1">
      <c r="A557" s="38"/>
      <c r="B557" s="39"/>
      <c r="C557" s="40"/>
      <c r="D557" s="231" t="s">
        <v>152</v>
      </c>
      <c r="E557" s="40"/>
      <c r="F557" s="232" t="s">
        <v>947</v>
      </c>
      <c r="G557" s="40"/>
      <c r="H557" s="40"/>
      <c r="I557" s="136"/>
      <c r="J557" s="40"/>
      <c r="K557" s="40"/>
      <c r="L557" s="44"/>
      <c r="M557" s="233"/>
      <c r="N557" s="234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152</v>
      </c>
      <c r="AU557" s="17" t="s">
        <v>81</v>
      </c>
    </row>
    <row r="558" s="2" customFormat="1" ht="16.5" customHeight="1">
      <c r="A558" s="38"/>
      <c r="B558" s="39"/>
      <c r="C558" s="218" t="s">
        <v>949</v>
      </c>
      <c r="D558" s="218" t="s">
        <v>145</v>
      </c>
      <c r="E558" s="219" t="s">
        <v>950</v>
      </c>
      <c r="F558" s="220" t="s">
        <v>951</v>
      </c>
      <c r="G558" s="221" t="s">
        <v>190</v>
      </c>
      <c r="H558" s="222">
        <v>1.032</v>
      </c>
      <c r="I558" s="223"/>
      <c r="J558" s="224">
        <f>ROUND(I558*H558,2)</f>
        <v>0</v>
      </c>
      <c r="K558" s="220" t="s">
        <v>149</v>
      </c>
      <c r="L558" s="44"/>
      <c r="M558" s="225" t="s">
        <v>19</v>
      </c>
      <c r="N558" s="226" t="s">
        <v>42</v>
      </c>
      <c r="O558" s="84"/>
      <c r="P558" s="227">
        <f>O558*H558</f>
        <v>0</v>
      </c>
      <c r="Q558" s="227">
        <v>0</v>
      </c>
      <c r="R558" s="227">
        <f>Q558*H558</f>
        <v>0</v>
      </c>
      <c r="S558" s="227">
        <v>0</v>
      </c>
      <c r="T558" s="22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239</v>
      </c>
      <c r="AT558" s="229" t="s">
        <v>145</v>
      </c>
      <c r="AU558" s="229" t="s">
        <v>81</v>
      </c>
      <c r="AY558" s="17" t="s">
        <v>143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79</v>
      </c>
      <c r="BK558" s="230">
        <f>ROUND(I558*H558,2)</f>
        <v>0</v>
      </c>
      <c r="BL558" s="17" t="s">
        <v>239</v>
      </c>
      <c r="BM558" s="229" t="s">
        <v>952</v>
      </c>
    </row>
    <row r="559" s="2" customFormat="1">
      <c r="A559" s="38"/>
      <c r="B559" s="39"/>
      <c r="C559" s="40"/>
      <c r="D559" s="231" t="s">
        <v>152</v>
      </c>
      <c r="E559" s="40"/>
      <c r="F559" s="232" t="s">
        <v>953</v>
      </c>
      <c r="G559" s="40"/>
      <c r="H559" s="40"/>
      <c r="I559" s="136"/>
      <c r="J559" s="40"/>
      <c r="K559" s="40"/>
      <c r="L559" s="44"/>
      <c r="M559" s="233"/>
      <c r="N559" s="234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152</v>
      </c>
      <c r="AU559" s="17" t="s">
        <v>81</v>
      </c>
    </row>
    <row r="560" s="12" customFormat="1" ht="22.8" customHeight="1">
      <c r="A560" s="12"/>
      <c r="B560" s="202"/>
      <c r="C560" s="203"/>
      <c r="D560" s="204" t="s">
        <v>70</v>
      </c>
      <c r="E560" s="216" t="s">
        <v>954</v>
      </c>
      <c r="F560" s="216" t="s">
        <v>955</v>
      </c>
      <c r="G560" s="203"/>
      <c r="H560" s="203"/>
      <c r="I560" s="206"/>
      <c r="J560" s="217">
        <f>BK560</f>
        <v>0</v>
      </c>
      <c r="K560" s="203"/>
      <c r="L560" s="208"/>
      <c r="M560" s="209"/>
      <c r="N560" s="210"/>
      <c r="O560" s="210"/>
      <c r="P560" s="211">
        <f>SUM(P561:P566)</f>
        <v>0</v>
      </c>
      <c r="Q560" s="210"/>
      <c r="R560" s="211">
        <f>SUM(R561:R566)</f>
        <v>0.01508</v>
      </c>
      <c r="S560" s="210"/>
      <c r="T560" s="212">
        <f>SUM(T561:T566)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3" t="s">
        <v>81</v>
      </c>
      <c r="AT560" s="214" t="s">
        <v>70</v>
      </c>
      <c r="AU560" s="214" t="s">
        <v>79</v>
      </c>
      <c r="AY560" s="213" t="s">
        <v>143</v>
      </c>
      <c r="BK560" s="215">
        <f>SUM(BK561:BK566)</f>
        <v>0</v>
      </c>
    </row>
    <row r="561" s="2" customFormat="1" ht="16.5" customHeight="1">
      <c r="A561" s="38"/>
      <c r="B561" s="39"/>
      <c r="C561" s="218" t="s">
        <v>956</v>
      </c>
      <c r="D561" s="218" t="s">
        <v>145</v>
      </c>
      <c r="E561" s="219" t="s">
        <v>957</v>
      </c>
      <c r="F561" s="220" t="s">
        <v>958</v>
      </c>
      <c r="G561" s="221" t="s">
        <v>330</v>
      </c>
      <c r="H561" s="222">
        <v>4</v>
      </c>
      <c r="I561" s="223"/>
      <c r="J561" s="224">
        <f>ROUND(I561*H561,2)</f>
        <v>0</v>
      </c>
      <c r="K561" s="220" t="s">
        <v>149</v>
      </c>
      <c r="L561" s="44"/>
      <c r="M561" s="225" t="s">
        <v>19</v>
      </c>
      <c r="N561" s="226" t="s">
        <v>42</v>
      </c>
      <c r="O561" s="84"/>
      <c r="P561" s="227">
        <f>O561*H561</f>
        <v>0</v>
      </c>
      <c r="Q561" s="227">
        <v>0.0022699999999999999</v>
      </c>
      <c r="R561" s="227">
        <f>Q561*H561</f>
        <v>0.0090799999999999995</v>
      </c>
      <c r="S561" s="227">
        <v>0</v>
      </c>
      <c r="T561" s="22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9" t="s">
        <v>239</v>
      </c>
      <c r="AT561" s="229" t="s">
        <v>145</v>
      </c>
      <c r="AU561" s="229" t="s">
        <v>81</v>
      </c>
      <c r="AY561" s="17" t="s">
        <v>143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17" t="s">
        <v>79</v>
      </c>
      <c r="BK561" s="230">
        <f>ROUND(I561*H561,2)</f>
        <v>0</v>
      </c>
      <c r="BL561" s="17" t="s">
        <v>239</v>
      </c>
      <c r="BM561" s="229" t="s">
        <v>959</v>
      </c>
    </row>
    <row r="562" s="2" customFormat="1">
      <c r="A562" s="38"/>
      <c r="B562" s="39"/>
      <c r="C562" s="40"/>
      <c r="D562" s="231" t="s">
        <v>152</v>
      </c>
      <c r="E562" s="40"/>
      <c r="F562" s="232" t="s">
        <v>960</v>
      </c>
      <c r="G562" s="40"/>
      <c r="H562" s="40"/>
      <c r="I562" s="136"/>
      <c r="J562" s="40"/>
      <c r="K562" s="40"/>
      <c r="L562" s="44"/>
      <c r="M562" s="233"/>
      <c r="N562" s="234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152</v>
      </c>
      <c r="AU562" s="17" t="s">
        <v>81</v>
      </c>
    </row>
    <row r="563" s="2" customFormat="1" ht="16.5" customHeight="1">
      <c r="A563" s="38"/>
      <c r="B563" s="39"/>
      <c r="C563" s="218" t="s">
        <v>961</v>
      </c>
      <c r="D563" s="218" t="s">
        <v>145</v>
      </c>
      <c r="E563" s="219" t="s">
        <v>962</v>
      </c>
      <c r="F563" s="220" t="s">
        <v>963</v>
      </c>
      <c r="G563" s="221" t="s">
        <v>207</v>
      </c>
      <c r="H563" s="222">
        <v>4</v>
      </c>
      <c r="I563" s="223"/>
      <c r="J563" s="224">
        <f>ROUND(I563*H563,2)</f>
        <v>0</v>
      </c>
      <c r="K563" s="220" t="s">
        <v>149</v>
      </c>
      <c r="L563" s="44"/>
      <c r="M563" s="225" t="s">
        <v>19</v>
      </c>
      <c r="N563" s="226" t="s">
        <v>42</v>
      </c>
      <c r="O563" s="84"/>
      <c r="P563" s="227">
        <f>O563*H563</f>
        <v>0</v>
      </c>
      <c r="Q563" s="227">
        <v>0.0015</v>
      </c>
      <c r="R563" s="227">
        <f>Q563*H563</f>
        <v>0.0060000000000000001</v>
      </c>
      <c r="S563" s="227">
        <v>0</v>
      </c>
      <c r="T563" s="22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9" t="s">
        <v>239</v>
      </c>
      <c r="AT563" s="229" t="s">
        <v>145</v>
      </c>
      <c r="AU563" s="229" t="s">
        <v>81</v>
      </c>
      <c r="AY563" s="17" t="s">
        <v>143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7" t="s">
        <v>79</v>
      </c>
      <c r="BK563" s="230">
        <f>ROUND(I563*H563,2)</f>
        <v>0</v>
      </c>
      <c r="BL563" s="17" t="s">
        <v>239</v>
      </c>
      <c r="BM563" s="229" t="s">
        <v>964</v>
      </c>
    </row>
    <row r="564" s="2" customFormat="1">
      <c r="A564" s="38"/>
      <c r="B564" s="39"/>
      <c r="C564" s="40"/>
      <c r="D564" s="231" t="s">
        <v>152</v>
      </c>
      <c r="E564" s="40"/>
      <c r="F564" s="232" t="s">
        <v>965</v>
      </c>
      <c r="G564" s="40"/>
      <c r="H564" s="40"/>
      <c r="I564" s="136"/>
      <c r="J564" s="40"/>
      <c r="K564" s="40"/>
      <c r="L564" s="44"/>
      <c r="M564" s="233"/>
      <c r="N564" s="234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152</v>
      </c>
      <c r="AU564" s="17" t="s">
        <v>81</v>
      </c>
    </row>
    <row r="565" s="2" customFormat="1" ht="16.5" customHeight="1">
      <c r="A565" s="38"/>
      <c r="B565" s="39"/>
      <c r="C565" s="218" t="s">
        <v>966</v>
      </c>
      <c r="D565" s="218" t="s">
        <v>145</v>
      </c>
      <c r="E565" s="219" t="s">
        <v>967</v>
      </c>
      <c r="F565" s="220" t="s">
        <v>968</v>
      </c>
      <c r="G565" s="221" t="s">
        <v>330</v>
      </c>
      <c r="H565" s="222">
        <v>12</v>
      </c>
      <c r="I565" s="223"/>
      <c r="J565" s="224">
        <f>ROUND(I565*H565,2)</f>
        <v>0</v>
      </c>
      <c r="K565" s="220" t="s">
        <v>149</v>
      </c>
      <c r="L565" s="44"/>
      <c r="M565" s="225" t="s">
        <v>19</v>
      </c>
      <c r="N565" s="226" t="s">
        <v>42</v>
      </c>
      <c r="O565" s="84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9" t="s">
        <v>239</v>
      </c>
      <c r="AT565" s="229" t="s">
        <v>145</v>
      </c>
      <c r="AU565" s="229" t="s">
        <v>81</v>
      </c>
      <c r="AY565" s="17" t="s">
        <v>143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17" t="s">
        <v>79</v>
      </c>
      <c r="BK565" s="230">
        <f>ROUND(I565*H565,2)</f>
        <v>0</v>
      </c>
      <c r="BL565" s="17" t="s">
        <v>239</v>
      </c>
      <c r="BM565" s="229" t="s">
        <v>969</v>
      </c>
    </row>
    <row r="566" s="2" customFormat="1">
      <c r="A566" s="38"/>
      <c r="B566" s="39"/>
      <c r="C566" s="40"/>
      <c r="D566" s="231" t="s">
        <v>152</v>
      </c>
      <c r="E566" s="40"/>
      <c r="F566" s="232" t="s">
        <v>970</v>
      </c>
      <c r="G566" s="40"/>
      <c r="H566" s="40"/>
      <c r="I566" s="136"/>
      <c r="J566" s="40"/>
      <c r="K566" s="40"/>
      <c r="L566" s="44"/>
      <c r="M566" s="233"/>
      <c r="N566" s="234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152</v>
      </c>
      <c r="AU566" s="17" t="s">
        <v>81</v>
      </c>
    </row>
    <row r="567" s="12" customFormat="1" ht="22.8" customHeight="1">
      <c r="A567" s="12"/>
      <c r="B567" s="202"/>
      <c r="C567" s="203"/>
      <c r="D567" s="204" t="s">
        <v>70</v>
      </c>
      <c r="E567" s="216" t="s">
        <v>971</v>
      </c>
      <c r="F567" s="216" t="s">
        <v>972</v>
      </c>
      <c r="G567" s="203"/>
      <c r="H567" s="203"/>
      <c r="I567" s="206"/>
      <c r="J567" s="217">
        <f>BK567</f>
        <v>0</v>
      </c>
      <c r="K567" s="203"/>
      <c r="L567" s="208"/>
      <c r="M567" s="209"/>
      <c r="N567" s="210"/>
      <c r="O567" s="210"/>
      <c r="P567" s="211">
        <f>SUM(P568:P569)</f>
        <v>0</v>
      </c>
      <c r="Q567" s="210"/>
      <c r="R567" s="211">
        <f>SUM(R568:R569)</f>
        <v>0</v>
      </c>
      <c r="S567" s="210"/>
      <c r="T567" s="212">
        <f>SUM(T568:T569)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3" t="s">
        <v>81</v>
      </c>
      <c r="AT567" s="214" t="s">
        <v>70</v>
      </c>
      <c r="AU567" s="214" t="s">
        <v>79</v>
      </c>
      <c r="AY567" s="213" t="s">
        <v>143</v>
      </c>
      <c r="BK567" s="215">
        <f>SUM(BK568:BK569)</f>
        <v>0</v>
      </c>
    </row>
    <row r="568" s="2" customFormat="1" ht="16.5" customHeight="1">
      <c r="A568" s="38"/>
      <c r="B568" s="39"/>
      <c r="C568" s="218" t="s">
        <v>973</v>
      </c>
      <c r="D568" s="218" t="s">
        <v>145</v>
      </c>
      <c r="E568" s="219" t="s">
        <v>974</v>
      </c>
      <c r="F568" s="220" t="s">
        <v>975</v>
      </c>
      <c r="G568" s="221" t="s">
        <v>976</v>
      </c>
      <c r="H568" s="222">
        <v>1</v>
      </c>
      <c r="I568" s="223"/>
      <c r="J568" s="224">
        <f>ROUND(I568*H568,2)</f>
        <v>0</v>
      </c>
      <c r="K568" s="220" t="s">
        <v>19</v>
      </c>
      <c r="L568" s="44"/>
      <c r="M568" s="225" t="s">
        <v>19</v>
      </c>
      <c r="N568" s="226" t="s">
        <v>42</v>
      </c>
      <c r="O568" s="84"/>
      <c r="P568" s="227">
        <f>O568*H568</f>
        <v>0</v>
      </c>
      <c r="Q568" s="227">
        <v>0</v>
      </c>
      <c r="R568" s="227">
        <f>Q568*H568</f>
        <v>0</v>
      </c>
      <c r="S568" s="227">
        <v>0</v>
      </c>
      <c r="T568" s="22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9" t="s">
        <v>239</v>
      </c>
      <c r="AT568" s="229" t="s">
        <v>145</v>
      </c>
      <c r="AU568" s="229" t="s">
        <v>81</v>
      </c>
      <c r="AY568" s="17" t="s">
        <v>143</v>
      </c>
      <c r="BE568" s="230">
        <f>IF(N568="základní",J568,0)</f>
        <v>0</v>
      </c>
      <c r="BF568" s="230">
        <f>IF(N568="snížená",J568,0)</f>
        <v>0</v>
      </c>
      <c r="BG568" s="230">
        <f>IF(N568="zákl. přenesená",J568,0)</f>
        <v>0</v>
      </c>
      <c r="BH568" s="230">
        <f>IF(N568="sníž. přenesená",J568,0)</f>
        <v>0</v>
      </c>
      <c r="BI568" s="230">
        <f>IF(N568="nulová",J568,0)</f>
        <v>0</v>
      </c>
      <c r="BJ568" s="17" t="s">
        <v>79</v>
      </c>
      <c r="BK568" s="230">
        <f>ROUND(I568*H568,2)</f>
        <v>0</v>
      </c>
      <c r="BL568" s="17" t="s">
        <v>239</v>
      </c>
      <c r="BM568" s="229" t="s">
        <v>977</v>
      </c>
    </row>
    <row r="569" s="2" customFormat="1">
      <c r="A569" s="38"/>
      <c r="B569" s="39"/>
      <c r="C569" s="40"/>
      <c r="D569" s="231" t="s">
        <v>152</v>
      </c>
      <c r="E569" s="40"/>
      <c r="F569" s="232" t="s">
        <v>975</v>
      </c>
      <c r="G569" s="40"/>
      <c r="H569" s="40"/>
      <c r="I569" s="136"/>
      <c r="J569" s="40"/>
      <c r="K569" s="40"/>
      <c r="L569" s="44"/>
      <c r="M569" s="233"/>
      <c r="N569" s="234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152</v>
      </c>
      <c r="AU569" s="17" t="s">
        <v>81</v>
      </c>
    </row>
    <row r="570" s="12" customFormat="1" ht="22.8" customHeight="1">
      <c r="A570" s="12"/>
      <c r="B570" s="202"/>
      <c r="C570" s="203"/>
      <c r="D570" s="204" t="s">
        <v>70</v>
      </c>
      <c r="E570" s="216" t="s">
        <v>978</v>
      </c>
      <c r="F570" s="216" t="s">
        <v>979</v>
      </c>
      <c r="G570" s="203"/>
      <c r="H570" s="203"/>
      <c r="I570" s="206"/>
      <c r="J570" s="217">
        <f>BK570</f>
        <v>0</v>
      </c>
      <c r="K570" s="203"/>
      <c r="L570" s="208"/>
      <c r="M570" s="209"/>
      <c r="N570" s="210"/>
      <c r="O570" s="210"/>
      <c r="P570" s="211">
        <f>SUM(P571:P581)</f>
        <v>0</v>
      </c>
      <c r="Q570" s="210"/>
      <c r="R570" s="211">
        <f>SUM(R571:R581)</f>
        <v>0.020910000000000002</v>
      </c>
      <c r="S570" s="210"/>
      <c r="T570" s="212">
        <f>SUM(T571:T581)</f>
        <v>0.019099999999999999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3" t="s">
        <v>81</v>
      </c>
      <c r="AT570" s="214" t="s">
        <v>70</v>
      </c>
      <c r="AU570" s="214" t="s">
        <v>79</v>
      </c>
      <c r="AY570" s="213" t="s">
        <v>143</v>
      </c>
      <c r="BK570" s="215">
        <f>SUM(BK571:BK581)</f>
        <v>0</v>
      </c>
    </row>
    <row r="571" s="2" customFormat="1" ht="16.5" customHeight="1">
      <c r="A571" s="38"/>
      <c r="B571" s="39"/>
      <c r="C571" s="218" t="s">
        <v>980</v>
      </c>
      <c r="D571" s="218" t="s">
        <v>145</v>
      </c>
      <c r="E571" s="219" t="s">
        <v>981</v>
      </c>
      <c r="F571" s="220" t="s">
        <v>982</v>
      </c>
      <c r="G571" s="221" t="s">
        <v>207</v>
      </c>
      <c r="H571" s="222">
        <v>1</v>
      </c>
      <c r="I571" s="223"/>
      <c r="J571" s="224">
        <f>ROUND(I571*H571,2)</f>
        <v>0</v>
      </c>
      <c r="K571" s="220" t="s">
        <v>149</v>
      </c>
      <c r="L571" s="44"/>
      <c r="M571" s="225" t="s">
        <v>19</v>
      </c>
      <c r="N571" s="226" t="s">
        <v>42</v>
      </c>
      <c r="O571" s="84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9" t="s">
        <v>239</v>
      </c>
      <c r="AT571" s="229" t="s">
        <v>145</v>
      </c>
      <c r="AU571" s="229" t="s">
        <v>81</v>
      </c>
      <c r="AY571" s="17" t="s">
        <v>143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17" t="s">
        <v>79</v>
      </c>
      <c r="BK571" s="230">
        <f>ROUND(I571*H571,2)</f>
        <v>0</v>
      </c>
      <c r="BL571" s="17" t="s">
        <v>239</v>
      </c>
      <c r="BM571" s="229" t="s">
        <v>983</v>
      </c>
    </row>
    <row r="572" s="2" customFormat="1">
      <c r="A572" s="38"/>
      <c r="B572" s="39"/>
      <c r="C572" s="40"/>
      <c r="D572" s="231" t="s">
        <v>152</v>
      </c>
      <c r="E572" s="40"/>
      <c r="F572" s="232" t="s">
        <v>984</v>
      </c>
      <c r="G572" s="40"/>
      <c r="H572" s="40"/>
      <c r="I572" s="136"/>
      <c r="J572" s="40"/>
      <c r="K572" s="40"/>
      <c r="L572" s="44"/>
      <c r="M572" s="233"/>
      <c r="N572" s="234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152</v>
      </c>
      <c r="AU572" s="17" t="s">
        <v>81</v>
      </c>
    </row>
    <row r="573" s="2" customFormat="1" ht="16.5" customHeight="1">
      <c r="A573" s="38"/>
      <c r="B573" s="39"/>
      <c r="C573" s="246" t="s">
        <v>517</v>
      </c>
      <c r="D573" s="246" t="s">
        <v>199</v>
      </c>
      <c r="E573" s="247" t="s">
        <v>985</v>
      </c>
      <c r="F573" s="248" t="s">
        <v>986</v>
      </c>
      <c r="G573" s="249" t="s">
        <v>207</v>
      </c>
      <c r="H573" s="250">
        <v>1</v>
      </c>
      <c r="I573" s="251"/>
      <c r="J573" s="252">
        <f>ROUND(I573*H573,2)</f>
        <v>0</v>
      </c>
      <c r="K573" s="248" t="s">
        <v>19</v>
      </c>
      <c r="L573" s="253"/>
      <c r="M573" s="254" t="s">
        <v>19</v>
      </c>
      <c r="N573" s="255" t="s">
        <v>42</v>
      </c>
      <c r="O573" s="84"/>
      <c r="P573" s="227">
        <f>O573*H573</f>
        <v>0</v>
      </c>
      <c r="Q573" s="227">
        <v>0.0079000000000000008</v>
      </c>
      <c r="R573" s="227">
        <f>Q573*H573</f>
        <v>0.0079000000000000008</v>
      </c>
      <c r="S573" s="227">
        <v>0</v>
      </c>
      <c r="T573" s="22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9" t="s">
        <v>342</v>
      </c>
      <c r="AT573" s="229" t="s">
        <v>199</v>
      </c>
      <c r="AU573" s="229" t="s">
        <v>81</v>
      </c>
      <c r="AY573" s="17" t="s">
        <v>143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7" t="s">
        <v>79</v>
      </c>
      <c r="BK573" s="230">
        <f>ROUND(I573*H573,2)</f>
        <v>0</v>
      </c>
      <c r="BL573" s="17" t="s">
        <v>239</v>
      </c>
      <c r="BM573" s="229" t="s">
        <v>987</v>
      </c>
    </row>
    <row r="574" s="2" customFormat="1">
      <c r="A574" s="38"/>
      <c r="B574" s="39"/>
      <c r="C574" s="40"/>
      <c r="D574" s="231" t="s">
        <v>152</v>
      </c>
      <c r="E574" s="40"/>
      <c r="F574" s="232" t="s">
        <v>986</v>
      </c>
      <c r="G574" s="40"/>
      <c r="H574" s="40"/>
      <c r="I574" s="136"/>
      <c r="J574" s="40"/>
      <c r="K574" s="40"/>
      <c r="L574" s="44"/>
      <c r="M574" s="233"/>
      <c r="N574" s="234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152</v>
      </c>
      <c r="AU574" s="17" t="s">
        <v>81</v>
      </c>
    </row>
    <row r="575" s="2" customFormat="1" ht="16.5" customHeight="1">
      <c r="A575" s="38"/>
      <c r="B575" s="39"/>
      <c r="C575" s="218" t="s">
        <v>988</v>
      </c>
      <c r="D575" s="218" t="s">
        <v>145</v>
      </c>
      <c r="E575" s="219" t="s">
        <v>989</v>
      </c>
      <c r="F575" s="220" t="s">
        <v>990</v>
      </c>
      <c r="G575" s="221" t="s">
        <v>207</v>
      </c>
      <c r="H575" s="222">
        <v>1</v>
      </c>
      <c r="I575" s="223"/>
      <c r="J575" s="224">
        <f>ROUND(I575*H575,2)</f>
        <v>0</v>
      </c>
      <c r="K575" s="220" t="s">
        <v>19</v>
      </c>
      <c r="L575" s="44"/>
      <c r="M575" s="225" t="s">
        <v>19</v>
      </c>
      <c r="N575" s="226" t="s">
        <v>42</v>
      </c>
      <c r="O575" s="84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9" t="s">
        <v>239</v>
      </c>
      <c r="AT575" s="229" t="s">
        <v>145</v>
      </c>
      <c r="AU575" s="229" t="s">
        <v>81</v>
      </c>
      <c r="AY575" s="17" t="s">
        <v>143</v>
      </c>
      <c r="BE575" s="230">
        <f>IF(N575="základní",J575,0)</f>
        <v>0</v>
      </c>
      <c r="BF575" s="230">
        <f>IF(N575="snížená",J575,0)</f>
        <v>0</v>
      </c>
      <c r="BG575" s="230">
        <f>IF(N575="zákl. přenesená",J575,0)</f>
        <v>0</v>
      </c>
      <c r="BH575" s="230">
        <f>IF(N575="sníž. přenesená",J575,0)</f>
        <v>0</v>
      </c>
      <c r="BI575" s="230">
        <f>IF(N575="nulová",J575,0)</f>
        <v>0</v>
      </c>
      <c r="BJ575" s="17" t="s">
        <v>79</v>
      </c>
      <c r="BK575" s="230">
        <f>ROUND(I575*H575,2)</f>
        <v>0</v>
      </c>
      <c r="BL575" s="17" t="s">
        <v>239</v>
      </c>
      <c r="BM575" s="229" t="s">
        <v>991</v>
      </c>
    </row>
    <row r="576" s="2" customFormat="1">
      <c r="A576" s="38"/>
      <c r="B576" s="39"/>
      <c r="C576" s="40"/>
      <c r="D576" s="231" t="s">
        <v>152</v>
      </c>
      <c r="E576" s="40"/>
      <c r="F576" s="232" t="s">
        <v>990</v>
      </c>
      <c r="G576" s="40"/>
      <c r="H576" s="40"/>
      <c r="I576" s="136"/>
      <c r="J576" s="40"/>
      <c r="K576" s="40"/>
      <c r="L576" s="44"/>
      <c r="M576" s="233"/>
      <c r="N576" s="234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152</v>
      </c>
      <c r="AU576" s="17" t="s">
        <v>81</v>
      </c>
    </row>
    <row r="577" s="2" customFormat="1" ht="16.5" customHeight="1">
      <c r="A577" s="38"/>
      <c r="B577" s="39"/>
      <c r="C577" s="218" t="s">
        <v>992</v>
      </c>
      <c r="D577" s="218" t="s">
        <v>145</v>
      </c>
      <c r="E577" s="219" t="s">
        <v>993</v>
      </c>
      <c r="F577" s="220" t="s">
        <v>994</v>
      </c>
      <c r="G577" s="221" t="s">
        <v>330</v>
      </c>
      <c r="H577" s="222">
        <v>1</v>
      </c>
      <c r="I577" s="223"/>
      <c r="J577" s="224">
        <f>ROUND(I577*H577,2)</f>
        <v>0</v>
      </c>
      <c r="K577" s="220" t="s">
        <v>149</v>
      </c>
      <c r="L577" s="44"/>
      <c r="M577" s="225" t="s">
        <v>19</v>
      </c>
      <c r="N577" s="226" t="s">
        <v>42</v>
      </c>
      <c r="O577" s="84"/>
      <c r="P577" s="227">
        <f>O577*H577</f>
        <v>0</v>
      </c>
      <c r="Q577" s="227">
        <v>0.013010000000000001</v>
      </c>
      <c r="R577" s="227">
        <f>Q577*H577</f>
        <v>0.013010000000000001</v>
      </c>
      <c r="S577" s="227">
        <v>0</v>
      </c>
      <c r="T577" s="22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9" t="s">
        <v>239</v>
      </c>
      <c r="AT577" s="229" t="s">
        <v>145</v>
      </c>
      <c r="AU577" s="229" t="s">
        <v>81</v>
      </c>
      <c r="AY577" s="17" t="s">
        <v>143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17" t="s">
        <v>79</v>
      </c>
      <c r="BK577" s="230">
        <f>ROUND(I577*H577,2)</f>
        <v>0</v>
      </c>
      <c r="BL577" s="17" t="s">
        <v>239</v>
      </c>
      <c r="BM577" s="229" t="s">
        <v>995</v>
      </c>
    </row>
    <row r="578" s="2" customFormat="1">
      <c r="A578" s="38"/>
      <c r="B578" s="39"/>
      <c r="C578" s="40"/>
      <c r="D578" s="231" t="s">
        <v>152</v>
      </c>
      <c r="E578" s="40"/>
      <c r="F578" s="232" t="s">
        <v>996</v>
      </c>
      <c r="G578" s="40"/>
      <c r="H578" s="40"/>
      <c r="I578" s="136"/>
      <c r="J578" s="40"/>
      <c r="K578" s="40"/>
      <c r="L578" s="44"/>
      <c r="M578" s="233"/>
      <c r="N578" s="234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152</v>
      </c>
      <c r="AU578" s="17" t="s">
        <v>81</v>
      </c>
    </row>
    <row r="579" s="2" customFormat="1" ht="16.5" customHeight="1">
      <c r="A579" s="38"/>
      <c r="B579" s="39"/>
      <c r="C579" s="218" t="s">
        <v>997</v>
      </c>
      <c r="D579" s="218" t="s">
        <v>145</v>
      </c>
      <c r="E579" s="219" t="s">
        <v>998</v>
      </c>
      <c r="F579" s="220" t="s">
        <v>999</v>
      </c>
      <c r="G579" s="221" t="s">
        <v>330</v>
      </c>
      <c r="H579" s="222">
        <v>1</v>
      </c>
      <c r="I579" s="223"/>
      <c r="J579" s="224">
        <f>ROUND(I579*H579,2)</f>
        <v>0</v>
      </c>
      <c r="K579" s="220" t="s">
        <v>149</v>
      </c>
      <c r="L579" s="44"/>
      <c r="M579" s="225" t="s">
        <v>19</v>
      </c>
      <c r="N579" s="226" t="s">
        <v>42</v>
      </c>
      <c r="O579" s="84"/>
      <c r="P579" s="227">
        <f>O579*H579</f>
        <v>0</v>
      </c>
      <c r="Q579" s="227">
        <v>0</v>
      </c>
      <c r="R579" s="227">
        <f>Q579*H579</f>
        <v>0</v>
      </c>
      <c r="S579" s="227">
        <v>0.019099999999999999</v>
      </c>
      <c r="T579" s="228">
        <f>S579*H579</f>
        <v>0.019099999999999999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9" t="s">
        <v>239</v>
      </c>
      <c r="AT579" s="229" t="s">
        <v>145</v>
      </c>
      <c r="AU579" s="229" t="s">
        <v>81</v>
      </c>
      <c r="AY579" s="17" t="s">
        <v>143</v>
      </c>
      <c r="BE579" s="230">
        <f>IF(N579="základní",J579,0)</f>
        <v>0</v>
      </c>
      <c r="BF579" s="230">
        <f>IF(N579="snížená",J579,0)</f>
        <v>0</v>
      </c>
      <c r="BG579" s="230">
        <f>IF(N579="zákl. přenesená",J579,0)</f>
        <v>0</v>
      </c>
      <c r="BH579" s="230">
        <f>IF(N579="sníž. přenesená",J579,0)</f>
        <v>0</v>
      </c>
      <c r="BI579" s="230">
        <f>IF(N579="nulová",J579,0)</f>
        <v>0</v>
      </c>
      <c r="BJ579" s="17" t="s">
        <v>79</v>
      </c>
      <c r="BK579" s="230">
        <f>ROUND(I579*H579,2)</f>
        <v>0</v>
      </c>
      <c r="BL579" s="17" t="s">
        <v>239</v>
      </c>
      <c r="BM579" s="229" t="s">
        <v>1000</v>
      </c>
    </row>
    <row r="580" s="2" customFormat="1">
      <c r="A580" s="38"/>
      <c r="B580" s="39"/>
      <c r="C580" s="40"/>
      <c r="D580" s="231" t="s">
        <v>152</v>
      </c>
      <c r="E580" s="40"/>
      <c r="F580" s="232" t="s">
        <v>1001</v>
      </c>
      <c r="G580" s="40"/>
      <c r="H580" s="40"/>
      <c r="I580" s="136"/>
      <c r="J580" s="40"/>
      <c r="K580" s="40"/>
      <c r="L580" s="44"/>
      <c r="M580" s="233"/>
      <c r="N580" s="234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152</v>
      </c>
      <c r="AU580" s="17" t="s">
        <v>81</v>
      </c>
    </row>
    <row r="581" s="13" customFormat="1">
      <c r="A581" s="13"/>
      <c r="B581" s="235"/>
      <c r="C581" s="236"/>
      <c r="D581" s="231" t="s">
        <v>154</v>
      </c>
      <c r="E581" s="237" t="s">
        <v>19</v>
      </c>
      <c r="F581" s="238" t="s">
        <v>79</v>
      </c>
      <c r="G581" s="236"/>
      <c r="H581" s="239">
        <v>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154</v>
      </c>
      <c r="AU581" s="245" t="s">
        <v>81</v>
      </c>
      <c r="AV581" s="13" t="s">
        <v>81</v>
      </c>
      <c r="AW581" s="13" t="s">
        <v>33</v>
      </c>
      <c r="AX581" s="13" t="s">
        <v>79</v>
      </c>
      <c r="AY581" s="245" t="s">
        <v>143</v>
      </c>
    </row>
    <row r="582" s="12" customFormat="1" ht="22.8" customHeight="1">
      <c r="A582" s="12"/>
      <c r="B582" s="202"/>
      <c r="C582" s="203"/>
      <c r="D582" s="204" t="s">
        <v>70</v>
      </c>
      <c r="E582" s="216" t="s">
        <v>1002</v>
      </c>
      <c r="F582" s="216" t="s">
        <v>1003</v>
      </c>
      <c r="G582" s="203"/>
      <c r="H582" s="203"/>
      <c r="I582" s="206"/>
      <c r="J582" s="217">
        <f>BK582</f>
        <v>0</v>
      </c>
      <c r="K582" s="203"/>
      <c r="L582" s="208"/>
      <c r="M582" s="209"/>
      <c r="N582" s="210"/>
      <c r="O582" s="210"/>
      <c r="P582" s="211">
        <f>SUM(P583:P640)</f>
        <v>0</v>
      </c>
      <c r="Q582" s="210"/>
      <c r="R582" s="211">
        <f>SUM(R583:R640)</f>
        <v>7.4413236700000009</v>
      </c>
      <c r="S582" s="210"/>
      <c r="T582" s="212">
        <f>SUM(T583:T640)</f>
        <v>2.4015999999999997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3" t="s">
        <v>81</v>
      </c>
      <c r="AT582" s="214" t="s">
        <v>70</v>
      </c>
      <c r="AU582" s="214" t="s">
        <v>79</v>
      </c>
      <c r="AY582" s="213" t="s">
        <v>143</v>
      </c>
      <c r="BK582" s="215">
        <f>SUM(BK583:BK640)</f>
        <v>0</v>
      </c>
    </row>
    <row r="583" s="2" customFormat="1" ht="16.5" customHeight="1">
      <c r="A583" s="38"/>
      <c r="B583" s="39"/>
      <c r="C583" s="218" t="s">
        <v>1004</v>
      </c>
      <c r="D583" s="218" t="s">
        <v>145</v>
      </c>
      <c r="E583" s="219" t="s">
        <v>1005</v>
      </c>
      <c r="F583" s="220" t="s">
        <v>1006</v>
      </c>
      <c r="G583" s="221" t="s">
        <v>164</v>
      </c>
      <c r="H583" s="222">
        <v>2.4900000000000002</v>
      </c>
      <c r="I583" s="223"/>
      <c r="J583" s="224">
        <f>ROUND(I583*H583,2)</f>
        <v>0</v>
      </c>
      <c r="K583" s="220" t="s">
        <v>149</v>
      </c>
      <c r="L583" s="44"/>
      <c r="M583" s="225" t="s">
        <v>19</v>
      </c>
      <c r="N583" s="226" t="s">
        <v>42</v>
      </c>
      <c r="O583" s="84"/>
      <c r="P583" s="227">
        <f>O583*H583</f>
        <v>0</v>
      </c>
      <c r="Q583" s="227">
        <v>0.00122</v>
      </c>
      <c r="R583" s="227">
        <f>Q583*H583</f>
        <v>0.0030378000000000002</v>
      </c>
      <c r="S583" s="227">
        <v>0</v>
      </c>
      <c r="T583" s="228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9" t="s">
        <v>239</v>
      </c>
      <c r="AT583" s="229" t="s">
        <v>145</v>
      </c>
      <c r="AU583" s="229" t="s">
        <v>81</v>
      </c>
      <c r="AY583" s="17" t="s">
        <v>143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17" t="s">
        <v>79</v>
      </c>
      <c r="BK583" s="230">
        <f>ROUND(I583*H583,2)</f>
        <v>0</v>
      </c>
      <c r="BL583" s="17" t="s">
        <v>239</v>
      </c>
      <c r="BM583" s="229" t="s">
        <v>1007</v>
      </c>
    </row>
    <row r="584" s="2" customFormat="1">
      <c r="A584" s="38"/>
      <c r="B584" s="39"/>
      <c r="C584" s="40"/>
      <c r="D584" s="231" t="s">
        <v>152</v>
      </c>
      <c r="E584" s="40"/>
      <c r="F584" s="232" t="s">
        <v>1008</v>
      </c>
      <c r="G584" s="40"/>
      <c r="H584" s="40"/>
      <c r="I584" s="136"/>
      <c r="J584" s="40"/>
      <c r="K584" s="40"/>
      <c r="L584" s="44"/>
      <c r="M584" s="233"/>
      <c r="N584" s="234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152</v>
      </c>
      <c r="AU584" s="17" t="s">
        <v>81</v>
      </c>
    </row>
    <row r="585" s="2" customFormat="1" ht="16.5" customHeight="1">
      <c r="A585" s="38"/>
      <c r="B585" s="39"/>
      <c r="C585" s="218" t="s">
        <v>1009</v>
      </c>
      <c r="D585" s="218" t="s">
        <v>145</v>
      </c>
      <c r="E585" s="219" t="s">
        <v>1010</v>
      </c>
      <c r="F585" s="220" t="s">
        <v>1011</v>
      </c>
      <c r="G585" s="221" t="s">
        <v>330</v>
      </c>
      <c r="H585" s="222">
        <v>155.40000000000001</v>
      </c>
      <c r="I585" s="223"/>
      <c r="J585" s="224">
        <f>ROUND(I585*H585,2)</f>
        <v>0</v>
      </c>
      <c r="K585" s="220" t="s">
        <v>149</v>
      </c>
      <c r="L585" s="44"/>
      <c r="M585" s="225" t="s">
        <v>19</v>
      </c>
      <c r="N585" s="226" t="s">
        <v>42</v>
      </c>
      <c r="O585" s="84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9" t="s">
        <v>239</v>
      </c>
      <c r="AT585" s="229" t="s">
        <v>145</v>
      </c>
      <c r="AU585" s="229" t="s">
        <v>81</v>
      </c>
      <c r="AY585" s="17" t="s">
        <v>143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7" t="s">
        <v>79</v>
      </c>
      <c r="BK585" s="230">
        <f>ROUND(I585*H585,2)</f>
        <v>0</v>
      </c>
      <c r="BL585" s="17" t="s">
        <v>239</v>
      </c>
      <c r="BM585" s="229" t="s">
        <v>1012</v>
      </c>
    </row>
    <row r="586" s="2" customFormat="1">
      <c r="A586" s="38"/>
      <c r="B586" s="39"/>
      <c r="C586" s="40"/>
      <c r="D586" s="231" t="s">
        <v>152</v>
      </c>
      <c r="E586" s="40"/>
      <c r="F586" s="232" t="s">
        <v>1013</v>
      </c>
      <c r="G586" s="40"/>
      <c r="H586" s="40"/>
      <c r="I586" s="136"/>
      <c r="J586" s="40"/>
      <c r="K586" s="40"/>
      <c r="L586" s="44"/>
      <c r="M586" s="233"/>
      <c r="N586" s="234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152</v>
      </c>
      <c r="AU586" s="17" t="s">
        <v>81</v>
      </c>
    </row>
    <row r="587" s="13" customFormat="1">
      <c r="A587" s="13"/>
      <c r="B587" s="235"/>
      <c r="C587" s="236"/>
      <c r="D587" s="231" t="s">
        <v>154</v>
      </c>
      <c r="E587" s="237" t="s">
        <v>19</v>
      </c>
      <c r="F587" s="238" t="s">
        <v>1014</v>
      </c>
      <c r="G587" s="236"/>
      <c r="H587" s="239">
        <v>31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154</v>
      </c>
      <c r="AU587" s="245" t="s">
        <v>81</v>
      </c>
      <c r="AV587" s="13" t="s">
        <v>81</v>
      </c>
      <c r="AW587" s="13" t="s">
        <v>33</v>
      </c>
      <c r="AX587" s="13" t="s">
        <v>71</v>
      </c>
      <c r="AY587" s="245" t="s">
        <v>143</v>
      </c>
    </row>
    <row r="588" s="13" customFormat="1">
      <c r="A588" s="13"/>
      <c r="B588" s="235"/>
      <c r="C588" s="236"/>
      <c r="D588" s="231" t="s">
        <v>154</v>
      </c>
      <c r="E588" s="237" t="s">
        <v>19</v>
      </c>
      <c r="F588" s="238" t="s">
        <v>1015</v>
      </c>
      <c r="G588" s="236"/>
      <c r="H588" s="239">
        <v>11.199999999999999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154</v>
      </c>
      <c r="AU588" s="245" t="s">
        <v>81</v>
      </c>
      <c r="AV588" s="13" t="s">
        <v>81</v>
      </c>
      <c r="AW588" s="13" t="s">
        <v>33</v>
      </c>
      <c r="AX588" s="13" t="s">
        <v>71</v>
      </c>
      <c r="AY588" s="245" t="s">
        <v>143</v>
      </c>
    </row>
    <row r="589" s="13" customFormat="1">
      <c r="A589" s="13"/>
      <c r="B589" s="235"/>
      <c r="C589" s="236"/>
      <c r="D589" s="231" t="s">
        <v>154</v>
      </c>
      <c r="E589" s="237" t="s">
        <v>19</v>
      </c>
      <c r="F589" s="238" t="s">
        <v>1016</v>
      </c>
      <c r="G589" s="236"/>
      <c r="H589" s="239">
        <v>77.799999999999997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154</v>
      </c>
      <c r="AU589" s="245" t="s">
        <v>81</v>
      </c>
      <c r="AV589" s="13" t="s">
        <v>81</v>
      </c>
      <c r="AW589" s="13" t="s">
        <v>33</v>
      </c>
      <c r="AX589" s="13" t="s">
        <v>71</v>
      </c>
      <c r="AY589" s="245" t="s">
        <v>143</v>
      </c>
    </row>
    <row r="590" s="13" customFormat="1">
      <c r="A590" s="13"/>
      <c r="B590" s="235"/>
      <c r="C590" s="236"/>
      <c r="D590" s="231" t="s">
        <v>154</v>
      </c>
      <c r="E590" s="237" t="s">
        <v>19</v>
      </c>
      <c r="F590" s="238" t="s">
        <v>1017</v>
      </c>
      <c r="G590" s="236"/>
      <c r="H590" s="239">
        <v>12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154</v>
      </c>
      <c r="AU590" s="245" t="s">
        <v>81</v>
      </c>
      <c r="AV590" s="13" t="s">
        <v>81</v>
      </c>
      <c r="AW590" s="13" t="s">
        <v>33</v>
      </c>
      <c r="AX590" s="13" t="s">
        <v>71</v>
      </c>
      <c r="AY590" s="245" t="s">
        <v>143</v>
      </c>
    </row>
    <row r="591" s="13" customFormat="1">
      <c r="A591" s="13"/>
      <c r="B591" s="235"/>
      <c r="C591" s="236"/>
      <c r="D591" s="231" t="s">
        <v>154</v>
      </c>
      <c r="E591" s="237" t="s">
        <v>19</v>
      </c>
      <c r="F591" s="238" t="s">
        <v>1018</v>
      </c>
      <c r="G591" s="236"/>
      <c r="H591" s="239">
        <v>23.399999999999999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154</v>
      </c>
      <c r="AU591" s="245" t="s">
        <v>81</v>
      </c>
      <c r="AV591" s="13" t="s">
        <v>81</v>
      </c>
      <c r="AW591" s="13" t="s">
        <v>33</v>
      </c>
      <c r="AX591" s="13" t="s">
        <v>71</v>
      </c>
      <c r="AY591" s="245" t="s">
        <v>143</v>
      </c>
    </row>
    <row r="592" s="14" customFormat="1">
      <c r="A592" s="14"/>
      <c r="B592" s="256"/>
      <c r="C592" s="257"/>
      <c r="D592" s="231" t="s">
        <v>154</v>
      </c>
      <c r="E592" s="258" t="s">
        <v>19</v>
      </c>
      <c r="F592" s="259" t="s">
        <v>227</v>
      </c>
      <c r="G592" s="257"/>
      <c r="H592" s="260">
        <v>155.40000000000001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154</v>
      </c>
      <c r="AU592" s="266" t="s">
        <v>81</v>
      </c>
      <c r="AV592" s="14" t="s">
        <v>150</v>
      </c>
      <c r="AW592" s="14" t="s">
        <v>33</v>
      </c>
      <c r="AX592" s="14" t="s">
        <v>79</v>
      </c>
      <c r="AY592" s="266" t="s">
        <v>143</v>
      </c>
    </row>
    <row r="593" s="2" customFormat="1" ht="16.5" customHeight="1">
      <c r="A593" s="38"/>
      <c r="B593" s="39"/>
      <c r="C593" s="246" t="s">
        <v>1019</v>
      </c>
      <c r="D593" s="246" t="s">
        <v>199</v>
      </c>
      <c r="E593" s="247" t="s">
        <v>1020</v>
      </c>
      <c r="F593" s="248" t="s">
        <v>1021</v>
      </c>
      <c r="G593" s="249" t="s">
        <v>164</v>
      </c>
      <c r="H593" s="250">
        <v>2.4900000000000002</v>
      </c>
      <c r="I593" s="251"/>
      <c r="J593" s="252">
        <f>ROUND(I593*H593,2)</f>
        <v>0</v>
      </c>
      <c r="K593" s="248" t="s">
        <v>149</v>
      </c>
      <c r="L593" s="253"/>
      <c r="M593" s="254" t="s">
        <v>19</v>
      </c>
      <c r="N593" s="255" t="s">
        <v>42</v>
      </c>
      <c r="O593" s="84"/>
      <c r="P593" s="227">
        <f>O593*H593</f>
        <v>0</v>
      </c>
      <c r="Q593" s="227">
        <v>0.55000000000000004</v>
      </c>
      <c r="R593" s="227">
        <f>Q593*H593</f>
        <v>1.3695000000000002</v>
      </c>
      <c r="S593" s="227">
        <v>0</v>
      </c>
      <c r="T593" s="228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9" t="s">
        <v>342</v>
      </c>
      <c r="AT593" s="229" t="s">
        <v>199</v>
      </c>
      <c r="AU593" s="229" t="s">
        <v>81</v>
      </c>
      <c r="AY593" s="17" t="s">
        <v>143</v>
      </c>
      <c r="BE593" s="230">
        <f>IF(N593="základní",J593,0)</f>
        <v>0</v>
      </c>
      <c r="BF593" s="230">
        <f>IF(N593="snížená",J593,0)</f>
        <v>0</v>
      </c>
      <c r="BG593" s="230">
        <f>IF(N593="zákl. přenesená",J593,0)</f>
        <v>0</v>
      </c>
      <c r="BH593" s="230">
        <f>IF(N593="sníž. přenesená",J593,0)</f>
        <v>0</v>
      </c>
      <c r="BI593" s="230">
        <f>IF(N593="nulová",J593,0)</f>
        <v>0</v>
      </c>
      <c r="BJ593" s="17" t="s">
        <v>79</v>
      </c>
      <c r="BK593" s="230">
        <f>ROUND(I593*H593,2)</f>
        <v>0</v>
      </c>
      <c r="BL593" s="17" t="s">
        <v>239</v>
      </c>
      <c r="BM593" s="229" t="s">
        <v>1022</v>
      </c>
    </row>
    <row r="594" s="2" customFormat="1">
      <c r="A594" s="38"/>
      <c r="B594" s="39"/>
      <c r="C594" s="40"/>
      <c r="D594" s="231" t="s">
        <v>152</v>
      </c>
      <c r="E594" s="40"/>
      <c r="F594" s="232" t="s">
        <v>1021</v>
      </c>
      <c r="G594" s="40"/>
      <c r="H594" s="40"/>
      <c r="I594" s="136"/>
      <c r="J594" s="40"/>
      <c r="K594" s="40"/>
      <c r="L594" s="44"/>
      <c r="M594" s="233"/>
      <c r="N594" s="234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152</v>
      </c>
      <c r="AU594" s="17" t="s">
        <v>81</v>
      </c>
    </row>
    <row r="595" s="13" customFormat="1">
      <c r="A595" s="13"/>
      <c r="B595" s="235"/>
      <c r="C595" s="236"/>
      <c r="D595" s="231" t="s">
        <v>154</v>
      </c>
      <c r="E595" s="237" t="s">
        <v>19</v>
      </c>
      <c r="F595" s="238" t="s">
        <v>1023</v>
      </c>
      <c r="G595" s="236"/>
      <c r="H595" s="239">
        <v>0.60799999999999998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154</v>
      </c>
      <c r="AU595" s="245" t="s">
        <v>81</v>
      </c>
      <c r="AV595" s="13" t="s">
        <v>81</v>
      </c>
      <c r="AW595" s="13" t="s">
        <v>33</v>
      </c>
      <c r="AX595" s="13" t="s">
        <v>71</v>
      </c>
      <c r="AY595" s="245" t="s">
        <v>143</v>
      </c>
    </row>
    <row r="596" s="13" customFormat="1">
      <c r="A596" s="13"/>
      <c r="B596" s="235"/>
      <c r="C596" s="236"/>
      <c r="D596" s="231" t="s">
        <v>154</v>
      </c>
      <c r="E596" s="237" t="s">
        <v>19</v>
      </c>
      <c r="F596" s="238" t="s">
        <v>1024</v>
      </c>
      <c r="G596" s="236"/>
      <c r="H596" s="239">
        <v>0.215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154</v>
      </c>
      <c r="AU596" s="245" t="s">
        <v>81</v>
      </c>
      <c r="AV596" s="13" t="s">
        <v>81</v>
      </c>
      <c r="AW596" s="13" t="s">
        <v>33</v>
      </c>
      <c r="AX596" s="13" t="s">
        <v>71</v>
      </c>
      <c r="AY596" s="245" t="s">
        <v>143</v>
      </c>
    </row>
    <row r="597" s="13" customFormat="1">
      <c r="A597" s="13"/>
      <c r="B597" s="235"/>
      <c r="C597" s="236"/>
      <c r="D597" s="231" t="s">
        <v>154</v>
      </c>
      <c r="E597" s="237" t="s">
        <v>19</v>
      </c>
      <c r="F597" s="238" t="s">
        <v>1025</v>
      </c>
      <c r="G597" s="236"/>
      <c r="H597" s="239">
        <v>1.089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154</v>
      </c>
      <c r="AU597" s="245" t="s">
        <v>81</v>
      </c>
      <c r="AV597" s="13" t="s">
        <v>81</v>
      </c>
      <c r="AW597" s="13" t="s">
        <v>33</v>
      </c>
      <c r="AX597" s="13" t="s">
        <v>71</v>
      </c>
      <c r="AY597" s="245" t="s">
        <v>143</v>
      </c>
    </row>
    <row r="598" s="13" customFormat="1">
      <c r="A598" s="13"/>
      <c r="B598" s="235"/>
      <c r="C598" s="236"/>
      <c r="D598" s="231" t="s">
        <v>154</v>
      </c>
      <c r="E598" s="237" t="s">
        <v>19</v>
      </c>
      <c r="F598" s="238" t="s">
        <v>1026</v>
      </c>
      <c r="G598" s="236"/>
      <c r="H598" s="239">
        <v>0.20200000000000001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154</v>
      </c>
      <c r="AU598" s="245" t="s">
        <v>81</v>
      </c>
      <c r="AV598" s="13" t="s">
        <v>81</v>
      </c>
      <c r="AW598" s="13" t="s">
        <v>33</v>
      </c>
      <c r="AX598" s="13" t="s">
        <v>71</v>
      </c>
      <c r="AY598" s="245" t="s">
        <v>143</v>
      </c>
    </row>
    <row r="599" s="13" customFormat="1">
      <c r="A599" s="13"/>
      <c r="B599" s="235"/>
      <c r="C599" s="236"/>
      <c r="D599" s="231" t="s">
        <v>154</v>
      </c>
      <c r="E599" s="237" t="s">
        <v>19</v>
      </c>
      <c r="F599" s="238" t="s">
        <v>1027</v>
      </c>
      <c r="G599" s="236"/>
      <c r="H599" s="239">
        <v>0.14999999999999999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154</v>
      </c>
      <c r="AU599" s="245" t="s">
        <v>81</v>
      </c>
      <c r="AV599" s="13" t="s">
        <v>81</v>
      </c>
      <c r="AW599" s="13" t="s">
        <v>33</v>
      </c>
      <c r="AX599" s="13" t="s">
        <v>71</v>
      </c>
      <c r="AY599" s="245" t="s">
        <v>143</v>
      </c>
    </row>
    <row r="600" s="14" customFormat="1">
      <c r="A600" s="14"/>
      <c r="B600" s="256"/>
      <c r="C600" s="257"/>
      <c r="D600" s="231" t="s">
        <v>154</v>
      </c>
      <c r="E600" s="258" t="s">
        <v>19</v>
      </c>
      <c r="F600" s="259" t="s">
        <v>227</v>
      </c>
      <c r="G600" s="257"/>
      <c r="H600" s="260">
        <v>2.2639999999999998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154</v>
      </c>
      <c r="AU600" s="266" t="s">
        <v>81</v>
      </c>
      <c r="AV600" s="14" t="s">
        <v>150</v>
      </c>
      <c r="AW600" s="14" t="s">
        <v>33</v>
      </c>
      <c r="AX600" s="14" t="s">
        <v>71</v>
      </c>
      <c r="AY600" s="266" t="s">
        <v>143</v>
      </c>
    </row>
    <row r="601" s="13" customFormat="1">
      <c r="A601" s="13"/>
      <c r="B601" s="235"/>
      <c r="C601" s="236"/>
      <c r="D601" s="231" t="s">
        <v>154</v>
      </c>
      <c r="E601" s="237" t="s">
        <v>19</v>
      </c>
      <c r="F601" s="238" t="s">
        <v>1028</v>
      </c>
      <c r="G601" s="236"/>
      <c r="H601" s="239">
        <v>2.4900000000000002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154</v>
      </c>
      <c r="AU601" s="245" t="s">
        <v>81</v>
      </c>
      <c r="AV601" s="13" t="s">
        <v>81</v>
      </c>
      <c r="AW601" s="13" t="s">
        <v>33</v>
      </c>
      <c r="AX601" s="13" t="s">
        <v>79</v>
      </c>
      <c r="AY601" s="245" t="s">
        <v>143</v>
      </c>
    </row>
    <row r="602" s="2" customFormat="1" ht="16.5" customHeight="1">
      <c r="A602" s="38"/>
      <c r="B602" s="39"/>
      <c r="C602" s="218" t="s">
        <v>1029</v>
      </c>
      <c r="D602" s="218" t="s">
        <v>145</v>
      </c>
      <c r="E602" s="219" t="s">
        <v>1030</v>
      </c>
      <c r="F602" s="220" t="s">
        <v>1031</v>
      </c>
      <c r="G602" s="221" t="s">
        <v>148</v>
      </c>
      <c r="H602" s="222">
        <v>1.6499999999999999</v>
      </c>
      <c r="I602" s="223"/>
      <c r="J602" s="224">
        <f>ROUND(I602*H602,2)</f>
        <v>0</v>
      </c>
      <c r="K602" s="220" t="s">
        <v>149</v>
      </c>
      <c r="L602" s="44"/>
      <c r="M602" s="225" t="s">
        <v>19</v>
      </c>
      <c r="N602" s="226" t="s">
        <v>42</v>
      </c>
      <c r="O602" s="84"/>
      <c r="P602" s="227">
        <f>O602*H602</f>
        <v>0</v>
      </c>
      <c r="Q602" s="227">
        <v>0.01423</v>
      </c>
      <c r="R602" s="227">
        <f>Q602*H602</f>
        <v>0.023479499999999997</v>
      </c>
      <c r="S602" s="227">
        <v>0</v>
      </c>
      <c r="T602" s="228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9" t="s">
        <v>239</v>
      </c>
      <c r="AT602" s="229" t="s">
        <v>145</v>
      </c>
      <c r="AU602" s="229" t="s">
        <v>81</v>
      </c>
      <c r="AY602" s="17" t="s">
        <v>143</v>
      </c>
      <c r="BE602" s="230">
        <f>IF(N602="základní",J602,0)</f>
        <v>0</v>
      </c>
      <c r="BF602" s="230">
        <f>IF(N602="snížená",J602,0)</f>
        <v>0</v>
      </c>
      <c r="BG602" s="230">
        <f>IF(N602="zákl. přenesená",J602,0)</f>
        <v>0</v>
      </c>
      <c r="BH602" s="230">
        <f>IF(N602="sníž. přenesená",J602,0)</f>
        <v>0</v>
      </c>
      <c r="BI602" s="230">
        <f>IF(N602="nulová",J602,0)</f>
        <v>0</v>
      </c>
      <c r="BJ602" s="17" t="s">
        <v>79</v>
      </c>
      <c r="BK602" s="230">
        <f>ROUND(I602*H602,2)</f>
        <v>0</v>
      </c>
      <c r="BL602" s="17" t="s">
        <v>239</v>
      </c>
      <c r="BM602" s="229" t="s">
        <v>1032</v>
      </c>
    </row>
    <row r="603" s="2" customFormat="1">
      <c r="A603" s="38"/>
      <c r="B603" s="39"/>
      <c r="C603" s="40"/>
      <c r="D603" s="231" t="s">
        <v>152</v>
      </c>
      <c r="E603" s="40"/>
      <c r="F603" s="232" t="s">
        <v>1033</v>
      </c>
      <c r="G603" s="40"/>
      <c r="H603" s="40"/>
      <c r="I603" s="136"/>
      <c r="J603" s="40"/>
      <c r="K603" s="40"/>
      <c r="L603" s="44"/>
      <c r="M603" s="233"/>
      <c r="N603" s="234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152</v>
      </c>
      <c r="AU603" s="17" t="s">
        <v>81</v>
      </c>
    </row>
    <row r="604" s="2" customFormat="1" ht="16.5" customHeight="1">
      <c r="A604" s="38"/>
      <c r="B604" s="39"/>
      <c r="C604" s="218" t="s">
        <v>1034</v>
      </c>
      <c r="D604" s="218" t="s">
        <v>145</v>
      </c>
      <c r="E604" s="219" t="s">
        <v>1035</v>
      </c>
      <c r="F604" s="220" t="s">
        <v>1036</v>
      </c>
      <c r="G604" s="221" t="s">
        <v>148</v>
      </c>
      <c r="H604" s="222">
        <v>149</v>
      </c>
      <c r="I604" s="223"/>
      <c r="J604" s="224">
        <f>ROUND(I604*H604,2)</f>
        <v>0</v>
      </c>
      <c r="K604" s="220" t="s">
        <v>149</v>
      </c>
      <c r="L604" s="44"/>
      <c r="M604" s="225" t="s">
        <v>19</v>
      </c>
      <c r="N604" s="226" t="s">
        <v>42</v>
      </c>
      <c r="O604" s="84"/>
      <c r="P604" s="227">
        <f>O604*H604</f>
        <v>0</v>
      </c>
      <c r="Q604" s="227">
        <v>0</v>
      </c>
      <c r="R604" s="227">
        <f>Q604*H604</f>
        <v>0</v>
      </c>
      <c r="S604" s="227">
        <v>0.014999999999999999</v>
      </c>
      <c r="T604" s="228">
        <f>S604*H604</f>
        <v>2.2349999999999999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9" t="s">
        <v>239</v>
      </c>
      <c r="AT604" s="229" t="s">
        <v>145</v>
      </c>
      <c r="AU604" s="229" t="s">
        <v>81</v>
      </c>
      <c r="AY604" s="17" t="s">
        <v>143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17" t="s">
        <v>79</v>
      </c>
      <c r="BK604" s="230">
        <f>ROUND(I604*H604,2)</f>
        <v>0</v>
      </c>
      <c r="BL604" s="17" t="s">
        <v>239</v>
      </c>
      <c r="BM604" s="229" t="s">
        <v>1037</v>
      </c>
    </row>
    <row r="605" s="2" customFormat="1">
      <c r="A605" s="38"/>
      <c r="B605" s="39"/>
      <c r="C605" s="40"/>
      <c r="D605" s="231" t="s">
        <v>152</v>
      </c>
      <c r="E605" s="40"/>
      <c r="F605" s="232" t="s">
        <v>1038</v>
      </c>
      <c r="G605" s="40"/>
      <c r="H605" s="40"/>
      <c r="I605" s="136"/>
      <c r="J605" s="40"/>
      <c r="K605" s="40"/>
      <c r="L605" s="44"/>
      <c r="M605" s="233"/>
      <c r="N605" s="234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152</v>
      </c>
      <c r="AU605" s="17" t="s">
        <v>81</v>
      </c>
    </row>
    <row r="606" s="13" customFormat="1">
      <c r="A606" s="13"/>
      <c r="B606" s="235"/>
      <c r="C606" s="236"/>
      <c r="D606" s="231" t="s">
        <v>154</v>
      </c>
      <c r="E606" s="237" t="s">
        <v>19</v>
      </c>
      <c r="F606" s="238" t="s">
        <v>1039</v>
      </c>
      <c r="G606" s="236"/>
      <c r="H606" s="239">
        <v>149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154</v>
      </c>
      <c r="AU606" s="245" t="s">
        <v>81</v>
      </c>
      <c r="AV606" s="13" t="s">
        <v>81</v>
      </c>
      <c r="AW606" s="13" t="s">
        <v>33</v>
      </c>
      <c r="AX606" s="13" t="s">
        <v>71</v>
      </c>
      <c r="AY606" s="245" t="s">
        <v>143</v>
      </c>
    </row>
    <row r="607" s="14" customFormat="1">
      <c r="A607" s="14"/>
      <c r="B607" s="256"/>
      <c r="C607" s="257"/>
      <c r="D607" s="231" t="s">
        <v>154</v>
      </c>
      <c r="E607" s="258" t="s">
        <v>19</v>
      </c>
      <c r="F607" s="259" t="s">
        <v>227</v>
      </c>
      <c r="G607" s="257"/>
      <c r="H607" s="260">
        <v>149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154</v>
      </c>
      <c r="AU607" s="266" t="s">
        <v>81</v>
      </c>
      <c r="AV607" s="14" t="s">
        <v>150</v>
      </c>
      <c r="AW607" s="14" t="s">
        <v>33</v>
      </c>
      <c r="AX607" s="14" t="s">
        <v>79</v>
      </c>
      <c r="AY607" s="266" t="s">
        <v>143</v>
      </c>
    </row>
    <row r="608" s="2" customFormat="1" ht="16.5" customHeight="1">
      <c r="A608" s="38"/>
      <c r="B608" s="39"/>
      <c r="C608" s="218" t="s">
        <v>1040</v>
      </c>
      <c r="D608" s="218" t="s">
        <v>145</v>
      </c>
      <c r="E608" s="219" t="s">
        <v>1041</v>
      </c>
      <c r="F608" s="220" t="s">
        <v>1042</v>
      </c>
      <c r="G608" s="221" t="s">
        <v>148</v>
      </c>
      <c r="H608" s="222">
        <v>312.80000000000001</v>
      </c>
      <c r="I608" s="223"/>
      <c r="J608" s="224">
        <f>ROUND(I608*H608,2)</f>
        <v>0</v>
      </c>
      <c r="K608" s="220" t="s">
        <v>149</v>
      </c>
      <c r="L608" s="44"/>
      <c r="M608" s="225" t="s">
        <v>19</v>
      </c>
      <c r="N608" s="226" t="s">
        <v>42</v>
      </c>
      <c r="O608" s="84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9" t="s">
        <v>239</v>
      </c>
      <c r="AT608" s="229" t="s">
        <v>145</v>
      </c>
      <c r="AU608" s="229" t="s">
        <v>81</v>
      </c>
      <c r="AY608" s="17" t="s">
        <v>143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17" t="s">
        <v>79</v>
      </c>
      <c r="BK608" s="230">
        <f>ROUND(I608*H608,2)</f>
        <v>0</v>
      </c>
      <c r="BL608" s="17" t="s">
        <v>239</v>
      </c>
      <c r="BM608" s="229" t="s">
        <v>1043</v>
      </c>
    </row>
    <row r="609" s="2" customFormat="1">
      <c r="A609" s="38"/>
      <c r="B609" s="39"/>
      <c r="C609" s="40"/>
      <c r="D609" s="231" t="s">
        <v>152</v>
      </c>
      <c r="E609" s="40"/>
      <c r="F609" s="232" t="s">
        <v>1044</v>
      </c>
      <c r="G609" s="40"/>
      <c r="H609" s="40"/>
      <c r="I609" s="136"/>
      <c r="J609" s="40"/>
      <c r="K609" s="40"/>
      <c r="L609" s="44"/>
      <c r="M609" s="233"/>
      <c r="N609" s="234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152</v>
      </c>
      <c r="AU609" s="17" t="s">
        <v>81</v>
      </c>
    </row>
    <row r="610" s="2" customFormat="1" ht="16.5" customHeight="1">
      <c r="A610" s="38"/>
      <c r="B610" s="39"/>
      <c r="C610" s="246" t="s">
        <v>1045</v>
      </c>
      <c r="D610" s="246" t="s">
        <v>199</v>
      </c>
      <c r="E610" s="247" t="s">
        <v>1046</v>
      </c>
      <c r="F610" s="248" t="s">
        <v>1047</v>
      </c>
      <c r="G610" s="249" t="s">
        <v>164</v>
      </c>
      <c r="H610" s="250">
        <v>3.3050000000000002</v>
      </c>
      <c r="I610" s="251"/>
      <c r="J610" s="252">
        <f>ROUND(I610*H610,2)</f>
        <v>0</v>
      </c>
      <c r="K610" s="248" t="s">
        <v>149</v>
      </c>
      <c r="L610" s="253"/>
      <c r="M610" s="254" t="s">
        <v>19</v>
      </c>
      <c r="N610" s="255" t="s">
        <v>42</v>
      </c>
      <c r="O610" s="84"/>
      <c r="P610" s="227">
        <f>O610*H610</f>
        <v>0</v>
      </c>
      <c r="Q610" s="227">
        <v>0.55000000000000004</v>
      </c>
      <c r="R610" s="227">
        <f>Q610*H610</f>
        <v>1.8177500000000002</v>
      </c>
      <c r="S610" s="227">
        <v>0</v>
      </c>
      <c r="T610" s="228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9" t="s">
        <v>342</v>
      </c>
      <c r="AT610" s="229" t="s">
        <v>199</v>
      </c>
      <c r="AU610" s="229" t="s">
        <v>81</v>
      </c>
      <c r="AY610" s="17" t="s">
        <v>143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17" t="s">
        <v>79</v>
      </c>
      <c r="BK610" s="230">
        <f>ROUND(I610*H610,2)</f>
        <v>0</v>
      </c>
      <c r="BL610" s="17" t="s">
        <v>239</v>
      </c>
      <c r="BM610" s="229" t="s">
        <v>1048</v>
      </c>
    </row>
    <row r="611" s="2" customFormat="1">
      <c r="A611" s="38"/>
      <c r="B611" s="39"/>
      <c r="C611" s="40"/>
      <c r="D611" s="231" t="s">
        <v>152</v>
      </c>
      <c r="E611" s="40"/>
      <c r="F611" s="232" t="s">
        <v>1047</v>
      </c>
      <c r="G611" s="40"/>
      <c r="H611" s="40"/>
      <c r="I611" s="136"/>
      <c r="J611" s="40"/>
      <c r="K611" s="40"/>
      <c r="L611" s="44"/>
      <c r="M611" s="233"/>
      <c r="N611" s="234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152</v>
      </c>
      <c r="AU611" s="17" t="s">
        <v>81</v>
      </c>
    </row>
    <row r="612" s="13" customFormat="1">
      <c r="A612" s="13"/>
      <c r="B612" s="235"/>
      <c r="C612" s="236"/>
      <c r="D612" s="231" t="s">
        <v>154</v>
      </c>
      <c r="E612" s="237" t="s">
        <v>19</v>
      </c>
      <c r="F612" s="238" t="s">
        <v>1049</v>
      </c>
      <c r="G612" s="236"/>
      <c r="H612" s="239">
        <v>3.3050000000000002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154</v>
      </c>
      <c r="AU612" s="245" t="s">
        <v>81</v>
      </c>
      <c r="AV612" s="13" t="s">
        <v>81</v>
      </c>
      <c r="AW612" s="13" t="s">
        <v>33</v>
      </c>
      <c r="AX612" s="13" t="s">
        <v>79</v>
      </c>
      <c r="AY612" s="245" t="s">
        <v>143</v>
      </c>
    </row>
    <row r="613" s="2" customFormat="1" ht="16.5" customHeight="1">
      <c r="A613" s="38"/>
      <c r="B613" s="39"/>
      <c r="C613" s="218" t="s">
        <v>1050</v>
      </c>
      <c r="D613" s="218" t="s">
        <v>145</v>
      </c>
      <c r="E613" s="219" t="s">
        <v>1051</v>
      </c>
      <c r="F613" s="220" t="s">
        <v>1052</v>
      </c>
      <c r="G613" s="221" t="s">
        <v>330</v>
      </c>
      <c r="H613" s="222">
        <v>554</v>
      </c>
      <c r="I613" s="223"/>
      <c r="J613" s="224">
        <f>ROUND(I613*H613,2)</f>
        <v>0</v>
      </c>
      <c r="K613" s="220" t="s">
        <v>149</v>
      </c>
      <c r="L613" s="44"/>
      <c r="M613" s="225" t="s">
        <v>19</v>
      </c>
      <c r="N613" s="226" t="s">
        <v>42</v>
      </c>
      <c r="O613" s="84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9" t="s">
        <v>239</v>
      </c>
      <c r="AT613" s="229" t="s">
        <v>145</v>
      </c>
      <c r="AU613" s="229" t="s">
        <v>81</v>
      </c>
      <c r="AY613" s="17" t="s">
        <v>143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17" t="s">
        <v>79</v>
      </c>
      <c r="BK613" s="230">
        <f>ROUND(I613*H613,2)</f>
        <v>0</v>
      </c>
      <c r="BL613" s="17" t="s">
        <v>239</v>
      </c>
      <c r="BM613" s="229" t="s">
        <v>1053</v>
      </c>
    </row>
    <row r="614" s="2" customFormat="1">
      <c r="A614" s="38"/>
      <c r="B614" s="39"/>
      <c r="C614" s="40"/>
      <c r="D614" s="231" t="s">
        <v>152</v>
      </c>
      <c r="E614" s="40"/>
      <c r="F614" s="232" t="s">
        <v>1054</v>
      </c>
      <c r="G614" s="40"/>
      <c r="H614" s="40"/>
      <c r="I614" s="136"/>
      <c r="J614" s="40"/>
      <c r="K614" s="40"/>
      <c r="L614" s="44"/>
      <c r="M614" s="233"/>
      <c r="N614" s="234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152</v>
      </c>
      <c r="AU614" s="17" t="s">
        <v>81</v>
      </c>
    </row>
    <row r="615" s="13" customFormat="1">
      <c r="A615" s="13"/>
      <c r="B615" s="235"/>
      <c r="C615" s="236"/>
      <c r="D615" s="231" t="s">
        <v>154</v>
      </c>
      <c r="E615" s="237" t="s">
        <v>19</v>
      </c>
      <c r="F615" s="238" t="s">
        <v>1055</v>
      </c>
      <c r="G615" s="236"/>
      <c r="H615" s="239">
        <v>464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154</v>
      </c>
      <c r="AU615" s="245" t="s">
        <v>81</v>
      </c>
      <c r="AV615" s="13" t="s">
        <v>81</v>
      </c>
      <c r="AW615" s="13" t="s">
        <v>33</v>
      </c>
      <c r="AX615" s="13" t="s">
        <v>71</v>
      </c>
      <c r="AY615" s="245" t="s">
        <v>143</v>
      </c>
    </row>
    <row r="616" s="13" customFormat="1">
      <c r="A616" s="13"/>
      <c r="B616" s="235"/>
      <c r="C616" s="236"/>
      <c r="D616" s="231" t="s">
        <v>154</v>
      </c>
      <c r="E616" s="237" t="s">
        <v>19</v>
      </c>
      <c r="F616" s="238" t="s">
        <v>653</v>
      </c>
      <c r="G616" s="236"/>
      <c r="H616" s="239">
        <v>90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154</v>
      </c>
      <c r="AU616" s="245" t="s">
        <v>81</v>
      </c>
      <c r="AV616" s="13" t="s">
        <v>81</v>
      </c>
      <c r="AW616" s="13" t="s">
        <v>33</v>
      </c>
      <c r="AX616" s="13" t="s">
        <v>71</v>
      </c>
      <c r="AY616" s="245" t="s">
        <v>143</v>
      </c>
    </row>
    <row r="617" s="14" customFormat="1">
      <c r="A617" s="14"/>
      <c r="B617" s="256"/>
      <c r="C617" s="257"/>
      <c r="D617" s="231" t="s">
        <v>154</v>
      </c>
      <c r="E617" s="258" t="s">
        <v>19</v>
      </c>
      <c r="F617" s="259" t="s">
        <v>227</v>
      </c>
      <c r="G617" s="257"/>
      <c r="H617" s="260">
        <v>554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154</v>
      </c>
      <c r="AU617" s="266" t="s">
        <v>81</v>
      </c>
      <c r="AV617" s="14" t="s">
        <v>150</v>
      </c>
      <c r="AW617" s="14" t="s">
        <v>33</v>
      </c>
      <c r="AX617" s="14" t="s">
        <v>79</v>
      </c>
      <c r="AY617" s="266" t="s">
        <v>143</v>
      </c>
    </row>
    <row r="618" s="2" customFormat="1" ht="16.5" customHeight="1">
      <c r="A618" s="38"/>
      <c r="B618" s="39"/>
      <c r="C618" s="246" t="s">
        <v>1056</v>
      </c>
      <c r="D618" s="246" t="s">
        <v>199</v>
      </c>
      <c r="E618" s="247" t="s">
        <v>1046</v>
      </c>
      <c r="F618" s="248" t="s">
        <v>1047</v>
      </c>
      <c r="G618" s="249" t="s">
        <v>164</v>
      </c>
      <c r="H618" s="250">
        <v>1.3300000000000001</v>
      </c>
      <c r="I618" s="251"/>
      <c r="J618" s="252">
        <f>ROUND(I618*H618,2)</f>
        <v>0</v>
      </c>
      <c r="K618" s="248" t="s">
        <v>149</v>
      </c>
      <c r="L618" s="253"/>
      <c r="M618" s="254" t="s">
        <v>19</v>
      </c>
      <c r="N618" s="255" t="s">
        <v>42</v>
      </c>
      <c r="O618" s="84"/>
      <c r="P618" s="227">
        <f>O618*H618</f>
        <v>0</v>
      </c>
      <c r="Q618" s="227">
        <v>0.55000000000000004</v>
      </c>
      <c r="R618" s="227">
        <f>Q618*H618</f>
        <v>0.73150000000000015</v>
      </c>
      <c r="S618" s="227">
        <v>0</v>
      </c>
      <c r="T618" s="22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9" t="s">
        <v>342</v>
      </c>
      <c r="AT618" s="229" t="s">
        <v>199</v>
      </c>
      <c r="AU618" s="229" t="s">
        <v>81</v>
      </c>
      <c r="AY618" s="17" t="s">
        <v>143</v>
      </c>
      <c r="BE618" s="230">
        <f>IF(N618="základní",J618,0)</f>
        <v>0</v>
      </c>
      <c r="BF618" s="230">
        <f>IF(N618="snížená",J618,0)</f>
        <v>0</v>
      </c>
      <c r="BG618" s="230">
        <f>IF(N618="zákl. přenesená",J618,0)</f>
        <v>0</v>
      </c>
      <c r="BH618" s="230">
        <f>IF(N618="sníž. přenesená",J618,0)</f>
        <v>0</v>
      </c>
      <c r="BI618" s="230">
        <f>IF(N618="nulová",J618,0)</f>
        <v>0</v>
      </c>
      <c r="BJ618" s="17" t="s">
        <v>79</v>
      </c>
      <c r="BK618" s="230">
        <f>ROUND(I618*H618,2)</f>
        <v>0</v>
      </c>
      <c r="BL618" s="17" t="s">
        <v>239</v>
      </c>
      <c r="BM618" s="229" t="s">
        <v>1057</v>
      </c>
    </row>
    <row r="619" s="2" customFormat="1">
      <c r="A619" s="38"/>
      <c r="B619" s="39"/>
      <c r="C619" s="40"/>
      <c r="D619" s="231" t="s">
        <v>152</v>
      </c>
      <c r="E619" s="40"/>
      <c r="F619" s="232" t="s">
        <v>1047</v>
      </c>
      <c r="G619" s="40"/>
      <c r="H619" s="40"/>
      <c r="I619" s="136"/>
      <c r="J619" s="40"/>
      <c r="K619" s="40"/>
      <c r="L619" s="44"/>
      <c r="M619" s="233"/>
      <c r="N619" s="234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152</v>
      </c>
      <c r="AU619" s="17" t="s">
        <v>81</v>
      </c>
    </row>
    <row r="620" s="13" customFormat="1">
      <c r="A620" s="13"/>
      <c r="B620" s="235"/>
      <c r="C620" s="236"/>
      <c r="D620" s="231" t="s">
        <v>154</v>
      </c>
      <c r="E620" s="237" t="s">
        <v>19</v>
      </c>
      <c r="F620" s="238" t="s">
        <v>1058</v>
      </c>
      <c r="G620" s="236"/>
      <c r="H620" s="239">
        <v>1.1140000000000001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154</v>
      </c>
      <c r="AU620" s="245" t="s">
        <v>81</v>
      </c>
      <c r="AV620" s="13" t="s">
        <v>81</v>
      </c>
      <c r="AW620" s="13" t="s">
        <v>33</v>
      </c>
      <c r="AX620" s="13" t="s">
        <v>71</v>
      </c>
      <c r="AY620" s="245" t="s">
        <v>143</v>
      </c>
    </row>
    <row r="621" s="13" customFormat="1">
      <c r="A621" s="13"/>
      <c r="B621" s="235"/>
      <c r="C621" s="236"/>
      <c r="D621" s="231" t="s">
        <v>154</v>
      </c>
      <c r="E621" s="237" t="s">
        <v>19</v>
      </c>
      <c r="F621" s="238" t="s">
        <v>1059</v>
      </c>
      <c r="G621" s="236"/>
      <c r="H621" s="239">
        <v>0.216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154</v>
      </c>
      <c r="AU621" s="245" t="s">
        <v>81</v>
      </c>
      <c r="AV621" s="13" t="s">
        <v>81</v>
      </c>
      <c r="AW621" s="13" t="s">
        <v>33</v>
      </c>
      <c r="AX621" s="13" t="s">
        <v>71</v>
      </c>
      <c r="AY621" s="245" t="s">
        <v>143</v>
      </c>
    </row>
    <row r="622" s="14" customFormat="1">
      <c r="A622" s="14"/>
      <c r="B622" s="256"/>
      <c r="C622" s="257"/>
      <c r="D622" s="231" t="s">
        <v>154</v>
      </c>
      <c r="E622" s="258" t="s">
        <v>19</v>
      </c>
      <c r="F622" s="259" t="s">
        <v>227</v>
      </c>
      <c r="G622" s="257"/>
      <c r="H622" s="260">
        <v>1.3300000000000001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154</v>
      </c>
      <c r="AU622" s="266" t="s">
        <v>81</v>
      </c>
      <c r="AV622" s="14" t="s">
        <v>150</v>
      </c>
      <c r="AW622" s="14" t="s">
        <v>33</v>
      </c>
      <c r="AX622" s="14" t="s">
        <v>79</v>
      </c>
      <c r="AY622" s="266" t="s">
        <v>143</v>
      </c>
    </row>
    <row r="623" s="2" customFormat="1" ht="16.5" customHeight="1">
      <c r="A623" s="38"/>
      <c r="B623" s="39"/>
      <c r="C623" s="218" t="s">
        <v>1060</v>
      </c>
      <c r="D623" s="218" t="s">
        <v>145</v>
      </c>
      <c r="E623" s="219" t="s">
        <v>1061</v>
      </c>
      <c r="F623" s="220" t="s">
        <v>1062</v>
      </c>
      <c r="G623" s="221" t="s">
        <v>148</v>
      </c>
      <c r="H623" s="222">
        <v>149</v>
      </c>
      <c r="I623" s="223"/>
      <c r="J623" s="224">
        <f>ROUND(I623*H623,2)</f>
        <v>0</v>
      </c>
      <c r="K623" s="220" t="s">
        <v>149</v>
      </c>
      <c r="L623" s="44"/>
      <c r="M623" s="225" t="s">
        <v>19</v>
      </c>
      <c r="N623" s="226" t="s">
        <v>42</v>
      </c>
      <c r="O623" s="84"/>
      <c r="P623" s="227">
        <f>O623*H623</f>
        <v>0</v>
      </c>
      <c r="Q623" s="227">
        <v>0.019460000000000002</v>
      </c>
      <c r="R623" s="227">
        <f>Q623*H623</f>
        <v>2.8995400000000005</v>
      </c>
      <c r="S623" s="227">
        <v>0</v>
      </c>
      <c r="T623" s="228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9" t="s">
        <v>239</v>
      </c>
      <c r="AT623" s="229" t="s">
        <v>145</v>
      </c>
      <c r="AU623" s="229" t="s">
        <v>81</v>
      </c>
      <c r="AY623" s="17" t="s">
        <v>143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7" t="s">
        <v>79</v>
      </c>
      <c r="BK623" s="230">
        <f>ROUND(I623*H623,2)</f>
        <v>0</v>
      </c>
      <c r="BL623" s="17" t="s">
        <v>239</v>
      </c>
      <c r="BM623" s="229" t="s">
        <v>1063</v>
      </c>
    </row>
    <row r="624" s="2" customFormat="1">
      <c r="A624" s="38"/>
      <c r="B624" s="39"/>
      <c r="C624" s="40"/>
      <c r="D624" s="231" t="s">
        <v>152</v>
      </c>
      <c r="E624" s="40"/>
      <c r="F624" s="232" t="s">
        <v>1064</v>
      </c>
      <c r="G624" s="40"/>
      <c r="H624" s="40"/>
      <c r="I624" s="136"/>
      <c r="J624" s="40"/>
      <c r="K624" s="40"/>
      <c r="L624" s="44"/>
      <c r="M624" s="233"/>
      <c r="N624" s="234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152</v>
      </c>
      <c r="AU624" s="17" t="s">
        <v>81</v>
      </c>
    </row>
    <row r="625" s="13" customFormat="1">
      <c r="A625" s="13"/>
      <c r="B625" s="235"/>
      <c r="C625" s="236"/>
      <c r="D625" s="231" t="s">
        <v>154</v>
      </c>
      <c r="E625" s="237" t="s">
        <v>19</v>
      </c>
      <c r="F625" s="238" t="s">
        <v>980</v>
      </c>
      <c r="G625" s="236"/>
      <c r="H625" s="239">
        <v>149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154</v>
      </c>
      <c r="AU625" s="245" t="s">
        <v>81</v>
      </c>
      <c r="AV625" s="13" t="s">
        <v>81</v>
      </c>
      <c r="AW625" s="13" t="s">
        <v>33</v>
      </c>
      <c r="AX625" s="13" t="s">
        <v>79</v>
      </c>
      <c r="AY625" s="245" t="s">
        <v>143</v>
      </c>
    </row>
    <row r="626" s="2" customFormat="1" ht="16.5" customHeight="1">
      <c r="A626" s="38"/>
      <c r="B626" s="39"/>
      <c r="C626" s="218" t="s">
        <v>1065</v>
      </c>
      <c r="D626" s="218" t="s">
        <v>145</v>
      </c>
      <c r="E626" s="219" t="s">
        <v>1066</v>
      </c>
      <c r="F626" s="220" t="s">
        <v>1067</v>
      </c>
      <c r="G626" s="221" t="s">
        <v>164</v>
      </c>
      <c r="H626" s="222">
        <v>7.125</v>
      </c>
      <c r="I626" s="223"/>
      <c r="J626" s="224">
        <f>ROUND(I626*H626,2)</f>
        <v>0</v>
      </c>
      <c r="K626" s="220" t="s">
        <v>149</v>
      </c>
      <c r="L626" s="44"/>
      <c r="M626" s="225" t="s">
        <v>19</v>
      </c>
      <c r="N626" s="226" t="s">
        <v>42</v>
      </c>
      <c r="O626" s="84"/>
      <c r="P626" s="227">
        <f>O626*H626</f>
        <v>0</v>
      </c>
      <c r="Q626" s="227">
        <v>0.023369999999999998</v>
      </c>
      <c r="R626" s="227">
        <f>Q626*H626</f>
        <v>0.16651125</v>
      </c>
      <c r="S626" s="227">
        <v>0</v>
      </c>
      <c r="T626" s="228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9" t="s">
        <v>239</v>
      </c>
      <c r="AT626" s="229" t="s">
        <v>145</v>
      </c>
      <c r="AU626" s="229" t="s">
        <v>81</v>
      </c>
      <c r="AY626" s="17" t="s">
        <v>143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17" t="s">
        <v>79</v>
      </c>
      <c r="BK626" s="230">
        <f>ROUND(I626*H626,2)</f>
        <v>0</v>
      </c>
      <c r="BL626" s="17" t="s">
        <v>239</v>
      </c>
      <c r="BM626" s="229" t="s">
        <v>1068</v>
      </c>
    </row>
    <row r="627" s="2" customFormat="1">
      <c r="A627" s="38"/>
      <c r="B627" s="39"/>
      <c r="C627" s="40"/>
      <c r="D627" s="231" t="s">
        <v>152</v>
      </c>
      <c r="E627" s="40"/>
      <c r="F627" s="232" t="s">
        <v>1069</v>
      </c>
      <c r="G627" s="40"/>
      <c r="H627" s="40"/>
      <c r="I627" s="136"/>
      <c r="J627" s="40"/>
      <c r="K627" s="40"/>
      <c r="L627" s="44"/>
      <c r="M627" s="233"/>
      <c r="N627" s="234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152</v>
      </c>
      <c r="AU627" s="17" t="s">
        <v>81</v>
      </c>
    </row>
    <row r="628" s="13" customFormat="1">
      <c r="A628" s="13"/>
      <c r="B628" s="235"/>
      <c r="C628" s="236"/>
      <c r="D628" s="231" t="s">
        <v>154</v>
      </c>
      <c r="E628" s="237" t="s">
        <v>19</v>
      </c>
      <c r="F628" s="238" t="s">
        <v>1070</v>
      </c>
      <c r="G628" s="236"/>
      <c r="H628" s="239">
        <v>7.125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154</v>
      </c>
      <c r="AU628" s="245" t="s">
        <v>81</v>
      </c>
      <c r="AV628" s="13" t="s">
        <v>81</v>
      </c>
      <c r="AW628" s="13" t="s">
        <v>33</v>
      </c>
      <c r="AX628" s="13" t="s">
        <v>79</v>
      </c>
      <c r="AY628" s="245" t="s">
        <v>143</v>
      </c>
    </row>
    <row r="629" s="2" customFormat="1" ht="16.5" customHeight="1">
      <c r="A629" s="38"/>
      <c r="B629" s="39"/>
      <c r="C629" s="218" t="s">
        <v>1071</v>
      </c>
      <c r="D629" s="218" t="s">
        <v>145</v>
      </c>
      <c r="E629" s="219" t="s">
        <v>1072</v>
      </c>
      <c r="F629" s="220" t="s">
        <v>1073</v>
      </c>
      <c r="G629" s="221" t="s">
        <v>148</v>
      </c>
      <c r="H629" s="222">
        <v>10.560000000000001</v>
      </c>
      <c r="I629" s="223"/>
      <c r="J629" s="224">
        <f>ROUND(I629*H629,2)</f>
        <v>0</v>
      </c>
      <c r="K629" s="220" t="s">
        <v>19</v>
      </c>
      <c r="L629" s="44"/>
      <c r="M629" s="225" t="s">
        <v>19</v>
      </c>
      <c r="N629" s="226" t="s">
        <v>42</v>
      </c>
      <c r="O629" s="84"/>
      <c r="P629" s="227">
        <f>O629*H629</f>
        <v>0</v>
      </c>
      <c r="Q629" s="227">
        <v>0.01089</v>
      </c>
      <c r="R629" s="227">
        <f>Q629*H629</f>
        <v>0.11499840000000001</v>
      </c>
      <c r="S629" s="227">
        <v>0</v>
      </c>
      <c r="T629" s="22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9" t="s">
        <v>239</v>
      </c>
      <c r="AT629" s="229" t="s">
        <v>145</v>
      </c>
      <c r="AU629" s="229" t="s">
        <v>81</v>
      </c>
      <c r="AY629" s="17" t="s">
        <v>143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17" t="s">
        <v>79</v>
      </c>
      <c r="BK629" s="230">
        <f>ROUND(I629*H629,2)</f>
        <v>0</v>
      </c>
      <c r="BL629" s="17" t="s">
        <v>239</v>
      </c>
      <c r="BM629" s="229" t="s">
        <v>1074</v>
      </c>
    </row>
    <row r="630" s="2" customFormat="1">
      <c r="A630" s="38"/>
      <c r="B630" s="39"/>
      <c r="C630" s="40"/>
      <c r="D630" s="231" t="s">
        <v>152</v>
      </c>
      <c r="E630" s="40"/>
      <c r="F630" s="232" t="s">
        <v>1073</v>
      </c>
      <c r="G630" s="40"/>
      <c r="H630" s="40"/>
      <c r="I630" s="136"/>
      <c r="J630" s="40"/>
      <c r="K630" s="40"/>
      <c r="L630" s="44"/>
      <c r="M630" s="233"/>
      <c r="N630" s="234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152</v>
      </c>
      <c r="AU630" s="17" t="s">
        <v>81</v>
      </c>
    </row>
    <row r="631" s="13" customFormat="1">
      <c r="A631" s="13"/>
      <c r="B631" s="235"/>
      <c r="C631" s="236"/>
      <c r="D631" s="231" t="s">
        <v>154</v>
      </c>
      <c r="E631" s="237" t="s">
        <v>19</v>
      </c>
      <c r="F631" s="238" t="s">
        <v>1075</v>
      </c>
      <c r="G631" s="236"/>
      <c r="H631" s="239">
        <v>10.560000000000001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154</v>
      </c>
      <c r="AU631" s="245" t="s">
        <v>81</v>
      </c>
      <c r="AV631" s="13" t="s">
        <v>81</v>
      </c>
      <c r="AW631" s="13" t="s">
        <v>33</v>
      </c>
      <c r="AX631" s="13" t="s">
        <v>79</v>
      </c>
      <c r="AY631" s="245" t="s">
        <v>143</v>
      </c>
    </row>
    <row r="632" s="2" customFormat="1" ht="16.5" customHeight="1">
      <c r="A632" s="38"/>
      <c r="B632" s="39"/>
      <c r="C632" s="218" t="s">
        <v>1076</v>
      </c>
      <c r="D632" s="218" t="s">
        <v>145</v>
      </c>
      <c r="E632" s="219" t="s">
        <v>1077</v>
      </c>
      <c r="F632" s="220" t="s">
        <v>1078</v>
      </c>
      <c r="G632" s="221" t="s">
        <v>148</v>
      </c>
      <c r="H632" s="222">
        <v>23.437999999999999</v>
      </c>
      <c r="I632" s="223"/>
      <c r="J632" s="224">
        <f>ROUND(I632*H632,2)</f>
        <v>0</v>
      </c>
      <c r="K632" s="220" t="s">
        <v>149</v>
      </c>
      <c r="L632" s="44"/>
      <c r="M632" s="225" t="s">
        <v>19</v>
      </c>
      <c r="N632" s="226" t="s">
        <v>42</v>
      </c>
      <c r="O632" s="84"/>
      <c r="P632" s="227">
        <f>O632*H632</f>
        <v>0</v>
      </c>
      <c r="Q632" s="227">
        <v>0.013440000000000001</v>
      </c>
      <c r="R632" s="227">
        <f>Q632*H632</f>
        <v>0.31500672000000002</v>
      </c>
      <c r="S632" s="227">
        <v>0</v>
      </c>
      <c r="T632" s="228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9" t="s">
        <v>239</v>
      </c>
      <c r="AT632" s="229" t="s">
        <v>145</v>
      </c>
      <c r="AU632" s="229" t="s">
        <v>81</v>
      </c>
      <c r="AY632" s="17" t="s">
        <v>143</v>
      </c>
      <c r="BE632" s="230">
        <f>IF(N632="základní",J632,0)</f>
        <v>0</v>
      </c>
      <c r="BF632" s="230">
        <f>IF(N632="snížená",J632,0)</f>
        <v>0</v>
      </c>
      <c r="BG632" s="230">
        <f>IF(N632="zákl. přenesená",J632,0)</f>
        <v>0</v>
      </c>
      <c r="BH632" s="230">
        <f>IF(N632="sníž. přenesená",J632,0)</f>
        <v>0</v>
      </c>
      <c r="BI632" s="230">
        <f>IF(N632="nulová",J632,0)</f>
        <v>0</v>
      </c>
      <c r="BJ632" s="17" t="s">
        <v>79</v>
      </c>
      <c r="BK632" s="230">
        <f>ROUND(I632*H632,2)</f>
        <v>0</v>
      </c>
      <c r="BL632" s="17" t="s">
        <v>239</v>
      </c>
      <c r="BM632" s="229" t="s">
        <v>1079</v>
      </c>
    </row>
    <row r="633" s="2" customFormat="1">
      <c r="A633" s="38"/>
      <c r="B633" s="39"/>
      <c r="C633" s="40"/>
      <c r="D633" s="231" t="s">
        <v>152</v>
      </c>
      <c r="E633" s="40"/>
      <c r="F633" s="232" t="s">
        <v>1080</v>
      </c>
      <c r="G633" s="40"/>
      <c r="H633" s="40"/>
      <c r="I633" s="136"/>
      <c r="J633" s="40"/>
      <c r="K633" s="40"/>
      <c r="L633" s="44"/>
      <c r="M633" s="233"/>
      <c r="N633" s="234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152</v>
      </c>
      <c r="AU633" s="17" t="s">
        <v>81</v>
      </c>
    </row>
    <row r="634" s="13" customFormat="1">
      <c r="A634" s="13"/>
      <c r="B634" s="235"/>
      <c r="C634" s="236"/>
      <c r="D634" s="231" t="s">
        <v>154</v>
      </c>
      <c r="E634" s="237" t="s">
        <v>19</v>
      </c>
      <c r="F634" s="238" t="s">
        <v>1081</v>
      </c>
      <c r="G634" s="236"/>
      <c r="H634" s="239">
        <v>15.625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154</v>
      </c>
      <c r="AU634" s="245" t="s">
        <v>81</v>
      </c>
      <c r="AV634" s="13" t="s">
        <v>81</v>
      </c>
      <c r="AW634" s="13" t="s">
        <v>33</v>
      </c>
      <c r="AX634" s="13" t="s">
        <v>71</v>
      </c>
      <c r="AY634" s="245" t="s">
        <v>143</v>
      </c>
    </row>
    <row r="635" s="13" customFormat="1">
      <c r="A635" s="13"/>
      <c r="B635" s="235"/>
      <c r="C635" s="236"/>
      <c r="D635" s="231" t="s">
        <v>154</v>
      </c>
      <c r="E635" s="237" t="s">
        <v>19</v>
      </c>
      <c r="F635" s="238" t="s">
        <v>1082</v>
      </c>
      <c r="G635" s="236"/>
      <c r="H635" s="239">
        <v>7.8129999999999997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154</v>
      </c>
      <c r="AU635" s="245" t="s">
        <v>81</v>
      </c>
      <c r="AV635" s="13" t="s">
        <v>81</v>
      </c>
      <c r="AW635" s="13" t="s">
        <v>33</v>
      </c>
      <c r="AX635" s="13" t="s">
        <v>71</v>
      </c>
      <c r="AY635" s="245" t="s">
        <v>143</v>
      </c>
    </row>
    <row r="636" s="14" customFormat="1">
      <c r="A636" s="14"/>
      <c r="B636" s="256"/>
      <c r="C636" s="257"/>
      <c r="D636" s="231" t="s">
        <v>154</v>
      </c>
      <c r="E636" s="258" t="s">
        <v>19</v>
      </c>
      <c r="F636" s="259" t="s">
        <v>227</v>
      </c>
      <c r="G636" s="257"/>
      <c r="H636" s="260">
        <v>23.437999999999999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154</v>
      </c>
      <c r="AU636" s="266" t="s">
        <v>81</v>
      </c>
      <c r="AV636" s="14" t="s">
        <v>150</v>
      </c>
      <c r="AW636" s="14" t="s">
        <v>33</v>
      </c>
      <c r="AX636" s="14" t="s">
        <v>79</v>
      </c>
      <c r="AY636" s="266" t="s">
        <v>143</v>
      </c>
    </row>
    <row r="637" s="2" customFormat="1" ht="16.5" customHeight="1">
      <c r="A637" s="38"/>
      <c r="B637" s="39"/>
      <c r="C637" s="218" t="s">
        <v>1083</v>
      </c>
      <c r="D637" s="218" t="s">
        <v>145</v>
      </c>
      <c r="E637" s="219" t="s">
        <v>1084</v>
      </c>
      <c r="F637" s="220" t="s">
        <v>1085</v>
      </c>
      <c r="G637" s="221" t="s">
        <v>148</v>
      </c>
      <c r="H637" s="222">
        <v>11.9</v>
      </c>
      <c r="I637" s="223"/>
      <c r="J637" s="224">
        <f>ROUND(I637*H637,2)</f>
        <v>0</v>
      </c>
      <c r="K637" s="220" t="s">
        <v>149</v>
      </c>
      <c r="L637" s="44"/>
      <c r="M637" s="225" t="s">
        <v>19</v>
      </c>
      <c r="N637" s="226" t="s">
        <v>42</v>
      </c>
      <c r="O637" s="84"/>
      <c r="P637" s="227">
        <f>O637*H637</f>
        <v>0</v>
      </c>
      <c r="Q637" s="227">
        <v>0</v>
      </c>
      <c r="R637" s="227">
        <f>Q637*H637</f>
        <v>0</v>
      </c>
      <c r="S637" s="227">
        <v>0.014</v>
      </c>
      <c r="T637" s="228">
        <f>S637*H637</f>
        <v>0.1666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9" t="s">
        <v>239</v>
      </c>
      <c r="AT637" s="229" t="s">
        <v>145</v>
      </c>
      <c r="AU637" s="229" t="s">
        <v>81</v>
      </c>
      <c r="AY637" s="17" t="s">
        <v>143</v>
      </c>
      <c r="BE637" s="230">
        <f>IF(N637="základní",J637,0)</f>
        <v>0</v>
      </c>
      <c r="BF637" s="230">
        <f>IF(N637="snížená",J637,0)</f>
        <v>0</v>
      </c>
      <c r="BG637" s="230">
        <f>IF(N637="zákl. přenesená",J637,0)</f>
        <v>0</v>
      </c>
      <c r="BH637" s="230">
        <f>IF(N637="sníž. přenesená",J637,0)</f>
        <v>0</v>
      </c>
      <c r="BI637" s="230">
        <f>IF(N637="nulová",J637,0)</f>
        <v>0</v>
      </c>
      <c r="BJ637" s="17" t="s">
        <v>79</v>
      </c>
      <c r="BK637" s="230">
        <f>ROUND(I637*H637,2)</f>
        <v>0</v>
      </c>
      <c r="BL637" s="17" t="s">
        <v>239</v>
      </c>
      <c r="BM637" s="229" t="s">
        <v>1086</v>
      </c>
    </row>
    <row r="638" s="2" customFormat="1">
      <c r="A638" s="38"/>
      <c r="B638" s="39"/>
      <c r="C638" s="40"/>
      <c r="D638" s="231" t="s">
        <v>152</v>
      </c>
      <c r="E638" s="40"/>
      <c r="F638" s="232" t="s">
        <v>1087</v>
      </c>
      <c r="G638" s="40"/>
      <c r="H638" s="40"/>
      <c r="I638" s="136"/>
      <c r="J638" s="40"/>
      <c r="K638" s="40"/>
      <c r="L638" s="44"/>
      <c r="M638" s="233"/>
      <c r="N638" s="234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152</v>
      </c>
      <c r="AU638" s="17" t="s">
        <v>81</v>
      </c>
    </row>
    <row r="639" s="2" customFormat="1" ht="16.5" customHeight="1">
      <c r="A639" s="38"/>
      <c r="B639" s="39"/>
      <c r="C639" s="218" t="s">
        <v>1088</v>
      </c>
      <c r="D639" s="218" t="s">
        <v>145</v>
      </c>
      <c r="E639" s="219" t="s">
        <v>1089</v>
      </c>
      <c r="F639" s="220" t="s">
        <v>1090</v>
      </c>
      <c r="G639" s="221" t="s">
        <v>190</v>
      </c>
      <c r="H639" s="222">
        <v>7.4409999999999998</v>
      </c>
      <c r="I639" s="223"/>
      <c r="J639" s="224">
        <f>ROUND(I639*H639,2)</f>
        <v>0</v>
      </c>
      <c r="K639" s="220" t="s">
        <v>149</v>
      </c>
      <c r="L639" s="44"/>
      <c r="M639" s="225" t="s">
        <v>19</v>
      </c>
      <c r="N639" s="226" t="s">
        <v>42</v>
      </c>
      <c r="O639" s="84"/>
      <c r="P639" s="227">
        <f>O639*H639</f>
        <v>0</v>
      </c>
      <c r="Q639" s="227">
        <v>0</v>
      </c>
      <c r="R639" s="227">
        <f>Q639*H639</f>
        <v>0</v>
      </c>
      <c r="S639" s="227">
        <v>0</v>
      </c>
      <c r="T639" s="22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9" t="s">
        <v>239</v>
      </c>
      <c r="AT639" s="229" t="s">
        <v>145</v>
      </c>
      <c r="AU639" s="229" t="s">
        <v>81</v>
      </c>
      <c r="AY639" s="17" t="s">
        <v>143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17" t="s">
        <v>79</v>
      </c>
      <c r="BK639" s="230">
        <f>ROUND(I639*H639,2)</f>
        <v>0</v>
      </c>
      <c r="BL639" s="17" t="s">
        <v>239</v>
      </c>
      <c r="BM639" s="229" t="s">
        <v>1091</v>
      </c>
    </row>
    <row r="640" s="2" customFormat="1">
      <c r="A640" s="38"/>
      <c r="B640" s="39"/>
      <c r="C640" s="40"/>
      <c r="D640" s="231" t="s">
        <v>152</v>
      </c>
      <c r="E640" s="40"/>
      <c r="F640" s="232" t="s">
        <v>1090</v>
      </c>
      <c r="G640" s="40"/>
      <c r="H640" s="40"/>
      <c r="I640" s="136"/>
      <c r="J640" s="40"/>
      <c r="K640" s="40"/>
      <c r="L640" s="44"/>
      <c r="M640" s="233"/>
      <c r="N640" s="234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152</v>
      </c>
      <c r="AU640" s="17" t="s">
        <v>81</v>
      </c>
    </row>
    <row r="641" s="12" customFormat="1" ht="22.8" customHeight="1">
      <c r="A641" s="12"/>
      <c r="B641" s="202"/>
      <c r="C641" s="203"/>
      <c r="D641" s="204" t="s">
        <v>70</v>
      </c>
      <c r="E641" s="216" t="s">
        <v>1092</v>
      </c>
      <c r="F641" s="216" t="s">
        <v>1093</v>
      </c>
      <c r="G641" s="203"/>
      <c r="H641" s="203"/>
      <c r="I641" s="206"/>
      <c r="J641" s="217">
        <f>BK641</f>
        <v>0</v>
      </c>
      <c r="K641" s="203"/>
      <c r="L641" s="208"/>
      <c r="M641" s="209"/>
      <c r="N641" s="210"/>
      <c r="O641" s="210"/>
      <c r="P641" s="211">
        <f>SUM(P642:P655)</f>
        <v>0</v>
      </c>
      <c r="Q641" s="210"/>
      <c r="R641" s="211">
        <f>SUM(R642:R655)</f>
        <v>0.19143530000000003</v>
      </c>
      <c r="S641" s="210"/>
      <c r="T641" s="212">
        <f>SUM(T642:T655)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3" t="s">
        <v>81</v>
      </c>
      <c r="AT641" s="214" t="s">
        <v>70</v>
      </c>
      <c r="AU641" s="214" t="s">
        <v>79</v>
      </c>
      <c r="AY641" s="213" t="s">
        <v>143</v>
      </c>
      <c r="BK641" s="215">
        <f>SUM(BK642:BK655)</f>
        <v>0</v>
      </c>
    </row>
    <row r="642" s="2" customFormat="1" ht="16.5" customHeight="1">
      <c r="A642" s="38"/>
      <c r="B642" s="39"/>
      <c r="C642" s="218" t="s">
        <v>1094</v>
      </c>
      <c r="D642" s="218" t="s">
        <v>145</v>
      </c>
      <c r="E642" s="219" t="s">
        <v>1095</v>
      </c>
      <c r="F642" s="220" t="s">
        <v>1096</v>
      </c>
      <c r="G642" s="221" t="s">
        <v>148</v>
      </c>
      <c r="H642" s="222">
        <v>11.9</v>
      </c>
      <c r="I642" s="223"/>
      <c r="J642" s="224">
        <f>ROUND(I642*H642,2)</f>
        <v>0</v>
      </c>
      <c r="K642" s="220" t="s">
        <v>149</v>
      </c>
      <c r="L642" s="44"/>
      <c r="M642" s="225" t="s">
        <v>19</v>
      </c>
      <c r="N642" s="226" t="s">
        <v>42</v>
      </c>
      <c r="O642" s="84"/>
      <c r="P642" s="227">
        <f>O642*H642</f>
        <v>0</v>
      </c>
      <c r="Q642" s="227">
        <v>0.015800000000000002</v>
      </c>
      <c r="R642" s="227">
        <f>Q642*H642</f>
        <v>0.18802000000000002</v>
      </c>
      <c r="S642" s="227">
        <v>0</v>
      </c>
      <c r="T642" s="22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9" t="s">
        <v>239</v>
      </c>
      <c r="AT642" s="229" t="s">
        <v>145</v>
      </c>
      <c r="AU642" s="229" t="s">
        <v>81</v>
      </c>
      <c r="AY642" s="17" t="s">
        <v>143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7" t="s">
        <v>79</v>
      </c>
      <c r="BK642" s="230">
        <f>ROUND(I642*H642,2)</f>
        <v>0</v>
      </c>
      <c r="BL642" s="17" t="s">
        <v>239</v>
      </c>
      <c r="BM642" s="229" t="s">
        <v>1097</v>
      </c>
    </row>
    <row r="643" s="2" customFormat="1">
      <c r="A643" s="38"/>
      <c r="B643" s="39"/>
      <c r="C643" s="40"/>
      <c r="D643" s="231" t="s">
        <v>152</v>
      </c>
      <c r="E643" s="40"/>
      <c r="F643" s="232" t="s">
        <v>1098</v>
      </c>
      <c r="G643" s="40"/>
      <c r="H643" s="40"/>
      <c r="I643" s="136"/>
      <c r="J643" s="40"/>
      <c r="K643" s="40"/>
      <c r="L643" s="44"/>
      <c r="M643" s="233"/>
      <c r="N643" s="234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152</v>
      </c>
      <c r="AU643" s="17" t="s">
        <v>81</v>
      </c>
    </row>
    <row r="644" s="13" customFormat="1">
      <c r="A644" s="13"/>
      <c r="B644" s="235"/>
      <c r="C644" s="236"/>
      <c r="D644" s="231" t="s">
        <v>154</v>
      </c>
      <c r="E644" s="237" t="s">
        <v>19</v>
      </c>
      <c r="F644" s="238" t="s">
        <v>689</v>
      </c>
      <c r="G644" s="236"/>
      <c r="H644" s="239">
        <v>11.9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154</v>
      </c>
      <c r="AU644" s="245" t="s">
        <v>81</v>
      </c>
      <c r="AV644" s="13" t="s">
        <v>81</v>
      </c>
      <c r="AW644" s="13" t="s">
        <v>33</v>
      </c>
      <c r="AX644" s="13" t="s">
        <v>79</v>
      </c>
      <c r="AY644" s="245" t="s">
        <v>143</v>
      </c>
    </row>
    <row r="645" s="2" customFormat="1" ht="16.5" customHeight="1">
      <c r="A645" s="38"/>
      <c r="B645" s="39"/>
      <c r="C645" s="218" t="s">
        <v>1099</v>
      </c>
      <c r="D645" s="218" t="s">
        <v>145</v>
      </c>
      <c r="E645" s="219" t="s">
        <v>1100</v>
      </c>
      <c r="F645" s="220" t="s">
        <v>1101</v>
      </c>
      <c r="G645" s="221" t="s">
        <v>148</v>
      </c>
      <c r="H645" s="222">
        <v>11.9</v>
      </c>
      <c r="I645" s="223"/>
      <c r="J645" s="224">
        <f>ROUND(I645*H645,2)</f>
        <v>0</v>
      </c>
      <c r="K645" s="220" t="s">
        <v>149</v>
      </c>
      <c r="L645" s="44"/>
      <c r="M645" s="225" t="s">
        <v>19</v>
      </c>
      <c r="N645" s="226" t="s">
        <v>42</v>
      </c>
      <c r="O645" s="84"/>
      <c r="P645" s="227">
        <f>O645*H645</f>
        <v>0</v>
      </c>
      <c r="Q645" s="227">
        <v>0.00010000000000000001</v>
      </c>
      <c r="R645" s="227">
        <f>Q645*H645</f>
        <v>0.0011900000000000001</v>
      </c>
      <c r="S645" s="227">
        <v>0</v>
      </c>
      <c r="T645" s="228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9" t="s">
        <v>239</v>
      </c>
      <c r="AT645" s="229" t="s">
        <v>145</v>
      </c>
      <c r="AU645" s="229" t="s">
        <v>81</v>
      </c>
      <c r="AY645" s="17" t="s">
        <v>143</v>
      </c>
      <c r="BE645" s="230">
        <f>IF(N645="základní",J645,0)</f>
        <v>0</v>
      </c>
      <c r="BF645" s="230">
        <f>IF(N645="snížená",J645,0)</f>
        <v>0</v>
      </c>
      <c r="BG645" s="230">
        <f>IF(N645="zákl. přenesená",J645,0)</f>
        <v>0</v>
      </c>
      <c r="BH645" s="230">
        <f>IF(N645="sníž. přenesená",J645,0)</f>
        <v>0</v>
      </c>
      <c r="BI645" s="230">
        <f>IF(N645="nulová",J645,0)</f>
        <v>0</v>
      </c>
      <c r="BJ645" s="17" t="s">
        <v>79</v>
      </c>
      <c r="BK645" s="230">
        <f>ROUND(I645*H645,2)</f>
        <v>0</v>
      </c>
      <c r="BL645" s="17" t="s">
        <v>239</v>
      </c>
      <c r="BM645" s="229" t="s">
        <v>1102</v>
      </c>
    </row>
    <row r="646" s="2" customFormat="1">
      <c r="A646" s="38"/>
      <c r="B646" s="39"/>
      <c r="C646" s="40"/>
      <c r="D646" s="231" t="s">
        <v>152</v>
      </c>
      <c r="E646" s="40"/>
      <c r="F646" s="232" t="s">
        <v>1103</v>
      </c>
      <c r="G646" s="40"/>
      <c r="H646" s="40"/>
      <c r="I646" s="136"/>
      <c r="J646" s="40"/>
      <c r="K646" s="40"/>
      <c r="L646" s="44"/>
      <c r="M646" s="233"/>
      <c r="N646" s="234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152</v>
      </c>
      <c r="AU646" s="17" t="s">
        <v>81</v>
      </c>
    </row>
    <row r="647" s="13" customFormat="1">
      <c r="A647" s="13"/>
      <c r="B647" s="235"/>
      <c r="C647" s="236"/>
      <c r="D647" s="231" t="s">
        <v>154</v>
      </c>
      <c r="E647" s="237" t="s">
        <v>19</v>
      </c>
      <c r="F647" s="238" t="s">
        <v>689</v>
      </c>
      <c r="G647" s="236"/>
      <c r="H647" s="239">
        <v>11.9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154</v>
      </c>
      <c r="AU647" s="245" t="s">
        <v>81</v>
      </c>
      <c r="AV647" s="13" t="s">
        <v>81</v>
      </c>
      <c r="AW647" s="13" t="s">
        <v>33</v>
      </c>
      <c r="AX647" s="13" t="s">
        <v>79</v>
      </c>
      <c r="AY647" s="245" t="s">
        <v>143</v>
      </c>
    </row>
    <row r="648" s="2" customFormat="1" ht="16.5" customHeight="1">
      <c r="A648" s="38"/>
      <c r="B648" s="39"/>
      <c r="C648" s="218" t="s">
        <v>1104</v>
      </c>
      <c r="D648" s="218" t="s">
        <v>145</v>
      </c>
      <c r="E648" s="219" t="s">
        <v>1105</v>
      </c>
      <c r="F648" s="220" t="s">
        <v>1106</v>
      </c>
      <c r="G648" s="221" t="s">
        <v>148</v>
      </c>
      <c r="H648" s="222">
        <v>11.9</v>
      </c>
      <c r="I648" s="223"/>
      <c r="J648" s="224">
        <f>ROUND(I648*H648,2)</f>
        <v>0</v>
      </c>
      <c r="K648" s="220" t="s">
        <v>149</v>
      </c>
      <c r="L648" s="44"/>
      <c r="M648" s="225" t="s">
        <v>19</v>
      </c>
      <c r="N648" s="226" t="s">
        <v>42</v>
      </c>
      <c r="O648" s="84"/>
      <c r="P648" s="227">
        <f>O648*H648</f>
        <v>0</v>
      </c>
      <c r="Q648" s="227">
        <v>0</v>
      </c>
      <c r="R648" s="227">
        <f>Q648*H648</f>
        <v>0</v>
      </c>
      <c r="S648" s="227">
        <v>0</v>
      </c>
      <c r="T648" s="22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9" t="s">
        <v>239</v>
      </c>
      <c r="AT648" s="229" t="s">
        <v>145</v>
      </c>
      <c r="AU648" s="229" t="s">
        <v>81</v>
      </c>
      <c r="AY648" s="17" t="s">
        <v>143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17" t="s">
        <v>79</v>
      </c>
      <c r="BK648" s="230">
        <f>ROUND(I648*H648,2)</f>
        <v>0</v>
      </c>
      <c r="BL648" s="17" t="s">
        <v>239</v>
      </c>
      <c r="BM648" s="229" t="s">
        <v>1107</v>
      </c>
    </row>
    <row r="649" s="2" customFormat="1">
      <c r="A649" s="38"/>
      <c r="B649" s="39"/>
      <c r="C649" s="40"/>
      <c r="D649" s="231" t="s">
        <v>152</v>
      </c>
      <c r="E649" s="40"/>
      <c r="F649" s="232" t="s">
        <v>1108</v>
      </c>
      <c r="G649" s="40"/>
      <c r="H649" s="40"/>
      <c r="I649" s="136"/>
      <c r="J649" s="40"/>
      <c r="K649" s="40"/>
      <c r="L649" s="44"/>
      <c r="M649" s="233"/>
      <c r="N649" s="234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152</v>
      </c>
      <c r="AU649" s="17" t="s">
        <v>81</v>
      </c>
    </row>
    <row r="650" s="13" customFormat="1">
      <c r="A650" s="13"/>
      <c r="B650" s="235"/>
      <c r="C650" s="236"/>
      <c r="D650" s="231" t="s">
        <v>154</v>
      </c>
      <c r="E650" s="237" t="s">
        <v>19</v>
      </c>
      <c r="F650" s="238" t="s">
        <v>689</v>
      </c>
      <c r="G650" s="236"/>
      <c r="H650" s="239">
        <v>11.9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154</v>
      </c>
      <c r="AU650" s="245" t="s">
        <v>81</v>
      </c>
      <c r="AV650" s="13" t="s">
        <v>81</v>
      </c>
      <c r="AW650" s="13" t="s">
        <v>33</v>
      </c>
      <c r="AX650" s="13" t="s">
        <v>79</v>
      </c>
      <c r="AY650" s="245" t="s">
        <v>143</v>
      </c>
    </row>
    <row r="651" s="2" customFormat="1" ht="16.5" customHeight="1">
      <c r="A651" s="38"/>
      <c r="B651" s="39"/>
      <c r="C651" s="246" t="s">
        <v>1109</v>
      </c>
      <c r="D651" s="246" t="s">
        <v>199</v>
      </c>
      <c r="E651" s="247" t="s">
        <v>1110</v>
      </c>
      <c r="F651" s="248" t="s">
        <v>1111</v>
      </c>
      <c r="G651" s="249" t="s">
        <v>148</v>
      </c>
      <c r="H651" s="250">
        <v>13.09</v>
      </c>
      <c r="I651" s="251"/>
      <c r="J651" s="252">
        <f>ROUND(I651*H651,2)</f>
        <v>0</v>
      </c>
      <c r="K651" s="248" t="s">
        <v>149</v>
      </c>
      <c r="L651" s="253"/>
      <c r="M651" s="254" t="s">
        <v>19</v>
      </c>
      <c r="N651" s="255" t="s">
        <v>42</v>
      </c>
      <c r="O651" s="84"/>
      <c r="P651" s="227">
        <f>O651*H651</f>
        <v>0</v>
      </c>
      <c r="Q651" s="227">
        <v>0.00017000000000000001</v>
      </c>
      <c r="R651" s="227">
        <f>Q651*H651</f>
        <v>0.0022252999999999999</v>
      </c>
      <c r="S651" s="227">
        <v>0</v>
      </c>
      <c r="T651" s="228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9" t="s">
        <v>342</v>
      </c>
      <c r="AT651" s="229" t="s">
        <v>199</v>
      </c>
      <c r="AU651" s="229" t="s">
        <v>81</v>
      </c>
      <c r="AY651" s="17" t="s">
        <v>143</v>
      </c>
      <c r="BE651" s="230">
        <f>IF(N651="základní",J651,0)</f>
        <v>0</v>
      </c>
      <c r="BF651" s="230">
        <f>IF(N651="snížená",J651,0)</f>
        <v>0</v>
      </c>
      <c r="BG651" s="230">
        <f>IF(N651="zákl. přenesená",J651,0)</f>
        <v>0</v>
      </c>
      <c r="BH651" s="230">
        <f>IF(N651="sníž. přenesená",J651,0)</f>
        <v>0</v>
      </c>
      <c r="BI651" s="230">
        <f>IF(N651="nulová",J651,0)</f>
        <v>0</v>
      </c>
      <c r="BJ651" s="17" t="s">
        <v>79</v>
      </c>
      <c r="BK651" s="230">
        <f>ROUND(I651*H651,2)</f>
        <v>0</v>
      </c>
      <c r="BL651" s="17" t="s">
        <v>239</v>
      </c>
      <c r="BM651" s="229" t="s">
        <v>1112</v>
      </c>
    </row>
    <row r="652" s="2" customFormat="1">
      <c r="A652" s="38"/>
      <c r="B652" s="39"/>
      <c r="C652" s="40"/>
      <c r="D652" s="231" t="s">
        <v>152</v>
      </c>
      <c r="E652" s="40"/>
      <c r="F652" s="232" t="s">
        <v>1113</v>
      </c>
      <c r="G652" s="40"/>
      <c r="H652" s="40"/>
      <c r="I652" s="136"/>
      <c r="J652" s="40"/>
      <c r="K652" s="40"/>
      <c r="L652" s="44"/>
      <c r="M652" s="233"/>
      <c r="N652" s="234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152</v>
      </c>
      <c r="AU652" s="17" t="s">
        <v>81</v>
      </c>
    </row>
    <row r="653" s="13" customFormat="1">
      <c r="A653" s="13"/>
      <c r="B653" s="235"/>
      <c r="C653" s="236"/>
      <c r="D653" s="231" t="s">
        <v>154</v>
      </c>
      <c r="E653" s="237" t="s">
        <v>19</v>
      </c>
      <c r="F653" s="238" t="s">
        <v>1114</v>
      </c>
      <c r="G653" s="236"/>
      <c r="H653" s="239">
        <v>13.09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154</v>
      </c>
      <c r="AU653" s="245" t="s">
        <v>81</v>
      </c>
      <c r="AV653" s="13" t="s">
        <v>81</v>
      </c>
      <c r="AW653" s="13" t="s">
        <v>33</v>
      </c>
      <c r="AX653" s="13" t="s">
        <v>79</v>
      </c>
      <c r="AY653" s="245" t="s">
        <v>143</v>
      </c>
    </row>
    <row r="654" s="2" customFormat="1" ht="16.5" customHeight="1">
      <c r="A654" s="38"/>
      <c r="B654" s="39"/>
      <c r="C654" s="218" t="s">
        <v>1115</v>
      </c>
      <c r="D654" s="218" t="s">
        <v>145</v>
      </c>
      <c r="E654" s="219" t="s">
        <v>1116</v>
      </c>
      <c r="F654" s="220" t="s">
        <v>1117</v>
      </c>
      <c r="G654" s="221" t="s">
        <v>190</v>
      </c>
      <c r="H654" s="222">
        <v>0.191</v>
      </c>
      <c r="I654" s="223"/>
      <c r="J654" s="224">
        <f>ROUND(I654*H654,2)</f>
        <v>0</v>
      </c>
      <c r="K654" s="220" t="s">
        <v>149</v>
      </c>
      <c r="L654" s="44"/>
      <c r="M654" s="225" t="s">
        <v>19</v>
      </c>
      <c r="N654" s="226" t="s">
        <v>42</v>
      </c>
      <c r="O654" s="84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9" t="s">
        <v>239</v>
      </c>
      <c r="AT654" s="229" t="s">
        <v>145</v>
      </c>
      <c r="AU654" s="229" t="s">
        <v>81</v>
      </c>
      <c r="AY654" s="17" t="s">
        <v>143</v>
      </c>
      <c r="BE654" s="230">
        <f>IF(N654="základní",J654,0)</f>
        <v>0</v>
      </c>
      <c r="BF654" s="230">
        <f>IF(N654="snížená",J654,0)</f>
        <v>0</v>
      </c>
      <c r="BG654" s="230">
        <f>IF(N654="zákl. přenesená",J654,0)</f>
        <v>0</v>
      </c>
      <c r="BH654" s="230">
        <f>IF(N654="sníž. přenesená",J654,0)</f>
        <v>0</v>
      </c>
      <c r="BI654" s="230">
        <f>IF(N654="nulová",J654,0)</f>
        <v>0</v>
      </c>
      <c r="BJ654" s="17" t="s">
        <v>79</v>
      </c>
      <c r="BK654" s="230">
        <f>ROUND(I654*H654,2)</f>
        <v>0</v>
      </c>
      <c r="BL654" s="17" t="s">
        <v>239</v>
      </c>
      <c r="BM654" s="229" t="s">
        <v>1118</v>
      </c>
    </row>
    <row r="655" s="2" customFormat="1">
      <c r="A655" s="38"/>
      <c r="B655" s="39"/>
      <c r="C655" s="40"/>
      <c r="D655" s="231" t="s">
        <v>152</v>
      </c>
      <c r="E655" s="40"/>
      <c r="F655" s="232" t="s">
        <v>1119</v>
      </c>
      <c r="G655" s="40"/>
      <c r="H655" s="40"/>
      <c r="I655" s="136"/>
      <c r="J655" s="40"/>
      <c r="K655" s="40"/>
      <c r="L655" s="44"/>
      <c r="M655" s="233"/>
      <c r="N655" s="234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152</v>
      </c>
      <c r="AU655" s="17" t="s">
        <v>81</v>
      </c>
    </row>
    <row r="656" s="12" customFormat="1" ht="22.8" customHeight="1">
      <c r="A656" s="12"/>
      <c r="B656" s="202"/>
      <c r="C656" s="203"/>
      <c r="D656" s="204" t="s">
        <v>70</v>
      </c>
      <c r="E656" s="216" t="s">
        <v>1120</v>
      </c>
      <c r="F656" s="216" t="s">
        <v>1121</v>
      </c>
      <c r="G656" s="203"/>
      <c r="H656" s="203"/>
      <c r="I656" s="206"/>
      <c r="J656" s="217">
        <f>BK656</f>
        <v>0</v>
      </c>
      <c r="K656" s="203"/>
      <c r="L656" s="208"/>
      <c r="M656" s="209"/>
      <c r="N656" s="210"/>
      <c r="O656" s="210"/>
      <c r="P656" s="211">
        <f>SUM(P657:P731)</f>
        <v>0</v>
      </c>
      <c r="Q656" s="210"/>
      <c r="R656" s="211">
        <f>SUM(R657:R731)</f>
        <v>0.61027606000000001</v>
      </c>
      <c r="S656" s="210"/>
      <c r="T656" s="212">
        <f>SUM(T657:T731)</f>
        <v>0.66910510000000001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13" t="s">
        <v>81</v>
      </c>
      <c r="AT656" s="214" t="s">
        <v>70</v>
      </c>
      <c r="AU656" s="214" t="s">
        <v>79</v>
      </c>
      <c r="AY656" s="213" t="s">
        <v>143</v>
      </c>
      <c r="BK656" s="215">
        <f>SUM(BK657:BK731)</f>
        <v>0</v>
      </c>
    </row>
    <row r="657" s="2" customFormat="1" ht="16.5" customHeight="1">
      <c r="A657" s="38"/>
      <c r="B657" s="39"/>
      <c r="C657" s="218" t="s">
        <v>1122</v>
      </c>
      <c r="D657" s="218" t="s">
        <v>145</v>
      </c>
      <c r="E657" s="219" t="s">
        <v>1123</v>
      </c>
      <c r="F657" s="220" t="s">
        <v>1124</v>
      </c>
      <c r="G657" s="221" t="s">
        <v>148</v>
      </c>
      <c r="H657" s="222">
        <v>31.065000000000001</v>
      </c>
      <c r="I657" s="223"/>
      <c r="J657" s="224">
        <f>ROUND(I657*H657,2)</f>
        <v>0</v>
      </c>
      <c r="K657" s="220" t="s">
        <v>149</v>
      </c>
      <c r="L657" s="44"/>
      <c r="M657" s="225" t="s">
        <v>19</v>
      </c>
      <c r="N657" s="226" t="s">
        <v>42</v>
      </c>
      <c r="O657" s="84"/>
      <c r="P657" s="227">
        <f>O657*H657</f>
        <v>0</v>
      </c>
      <c r="Q657" s="227">
        <v>0</v>
      </c>
      <c r="R657" s="227">
        <f>Q657*H657</f>
        <v>0</v>
      </c>
      <c r="S657" s="227">
        <v>0.00594</v>
      </c>
      <c r="T657" s="228">
        <f>S657*H657</f>
        <v>0.1845261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9" t="s">
        <v>239</v>
      </c>
      <c r="AT657" s="229" t="s">
        <v>145</v>
      </c>
      <c r="AU657" s="229" t="s">
        <v>81</v>
      </c>
      <c r="AY657" s="17" t="s">
        <v>143</v>
      </c>
      <c r="BE657" s="230">
        <f>IF(N657="základní",J657,0)</f>
        <v>0</v>
      </c>
      <c r="BF657" s="230">
        <f>IF(N657="snížená",J657,0)</f>
        <v>0</v>
      </c>
      <c r="BG657" s="230">
        <f>IF(N657="zákl. přenesená",J657,0)</f>
        <v>0</v>
      </c>
      <c r="BH657" s="230">
        <f>IF(N657="sníž. přenesená",J657,0)</f>
        <v>0</v>
      </c>
      <c r="BI657" s="230">
        <f>IF(N657="nulová",J657,0)</f>
        <v>0</v>
      </c>
      <c r="BJ657" s="17" t="s">
        <v>79</v>
      </c>
      <c r="BK657" s="230">
        <f>ROUND(I657*H657,2)</f>
        <v>0</v>
      </c>
      <c r="BL657" s="17" t="s">
        <v>239</v>
      </c>
      <c r="BM657" s="229" t="s">
        <v>1125</v>
      </c>
    </row>
    <row r="658" s="2" customFormat="1">
      <c r="A658" s="38"/>
      <c r="B658" s="39"/>
      <c r="C658" s="40"/>
      <c r="D658" s="231" t="s">
        <v>152</v>
      </c>
      <c r="E658" s="40"/>
      <c r="F658" s="232" t="s">
        <v>1126</v>
      </c>
      <c r="G658" s="40"/>
      <c r="H658" s="40"/>
      <c r="I658" s="136"/>
      <c r="J658" s="40"/>
      <c r="K658" s="40"/>
      <c r="L658" s="44"/>
      <c r="M658" s="233"/>
      <c r="N658" s="234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152</v>
      </c>
      <c r="AU658" s="17" t="s">
        <v>81</v>
      </c>
    </row>
    <row r="659" s="13" customFormat="1">
      <c r="A659" s="13"/>
      <c r="B659" s="235"/>
      <c r="C659" s="236"/>
      <c r="D659" s="231" t="s">
        <v>154</v>
      </c>
      <c r="E659" s="237" t="s">
        <v>19</v>
      </c>
      <c r="F659" s="238" t="s">
        <v>1127</v>
      </c>
      <c r="G659" s="236"/>
      <c r="H659" s="239">
        <v>31.065000000000001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154</v>
      </c>
      <c r="AU659" s="245" t="s">
        <v>81</v>
      </c>
      <c r="AV659" s="13" t="s">
        <v>81</v>
      </c>
      <c r="AW659" s="13" t="s">
        <v>33</v>
      </c>
      <c r="AX659" s="13" t="s">
        <v>79</v>
      </c>
      <c r="AY659" s="245" t="s">
        <v>143</v>
      </c>
    </row>
    <row r="660" s="2" customFormat="1" ht="16.5" customHeight="1">
      <c r="A660" s="38"/>
      <c r="B660" s="39"/>
      <c r="C660" s="218" t="s">
        <v>1128</v>
      </c>
      <c r="D660" s="218" t="s">
        <v>145</v>
      </c>
      <c r="E660" s="219" t="s">
        <v>1129</v>
      </c>
      <c r="F660" s="220" t="s">
        <v>1130</v>
      </c>
      <c r="G660" s="221" t="s">
        <v>330</v>
      </c>
      <c r="H660" s="222">
        <v>38.899999999999999</v>
      </c>
      <c r="I660" s="223"/>
      <c r="J660" s="224">
        <f>ROUND(I660*H660,2)</f>
        <v>0</v>
      </c>
      <c r="K660" s="220" t="s">
        <v>149</v>
      </c>
      <c r="L660" s="44"/>
      <c r="M660" s="225" t="s">
        <v>19</v>
      </c>
      <c r="N660" s="226" t="s">
        <v>42</v>
      </c>
      <c r="O660" s="84"/>
      <c r="P660" s="227">
        <f>O660*H660</f>
        <v>0</v>
      </c>
      <c r="Q660" s="227">
        <v>0</v>
      </c>
      <c r="R660" s="227">
        <f>Q660*H660</f>
        <v>0</v>
      </c>
      <c r="S660" s="227">
        <v>0.0016999999999999999</v>
      </c>
      <c r="T660" s="228">
        <f>S660*H660</f>
        <v>0.066129999999999994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9" t="s">
        <v>239</v>
      </c>
      <c r="AT660" s="229" t="s">
        <v>145</v>
      </c>
      <c r="AU660" s="229" t="s">
        <v>81</v>
      </c>
      <c r="AY660" s="17" t="s">
        <v>143</v>
      </c>
      <c r="BE660" s="230">
        <f>IF(N660="základní",J660,0)</f>
        <v>0</v>
      </c>
      <c r="BF660" s="230">
        <f>IF(N660="snížená",J660,0)</f>
        <v>0</v>
      </c>
      <c r="BG660" s="230">
        <f>IF(N660="zákl. přenesená",J660,0)</f>
        <v>0</v>
      </c>
      <c r="BH660" s="230">
        <f>IF(N660="sníž. přenesená",J660,0)</f>
        <v>0</v>
      </c>
      <c r="BI660" s="230">
        <f>IF(N660="nulová",J660,0)</f>
        <v>0</v>
      </c>
      <c r="BJ660" s="17" t="s">
        <v>79</v>
      </c>
      <c r="BK660" s="230">
        <f>ROUND(I660*H660,2)</f>
        <v>0</v>
      </c>
      <c r="BL660" s="17" t="s">
        <v>239</v>
      </c>
      <c r="BM660" s="229" t="s">
        <v>1131</v>
      </c>
    </row>
    <row r="661" s="2" customFormat="1">
      <c r="A661" s="38"/>
      <c r="B661" s="39"/>
      <c r="C661" s="40"/>
      <c r="D661" s="231" t="s">
        <v>152</v>
      </c>
      <c r="E661" s="40"/>
      <c r="F661" s="232" t="s">
        <v>1132</v>
      </c>
      <c r="G661" s="40"/>
      <c r="H661" s="40"/>
      <c r="I661" s="136"/>
      <c r="J661" s="40"/>
      <c r="K661" s="40"/>
      <c r="L661" s="44"/>
      <c r="M661" s="233"/>
      <c r="N661" s="234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152</v>
      </c>
      <c r="AU661" s="17" t="s">
        <v>81</v>
      </c>
    </row>
    <row r="662" s="13" customFormat="1">
      <c r="A662" s="13"/>
      <c r="B662" s="235"/>
      <c r="C662" s="236"/>
      <c r="D662" s="231" t="s">
        <v>154</v>
      </c>
      <c r="E662" s="237" t="s">
        <v>19</v>
      </c>
      <c r="F662" s="238" t="s">
        <v>1133</v>
      </c>
      <c r="G662" s="236"/>
      <c r="H662" s="239">
        <v>38.899999999999999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154</v>
      </c>
      <c r="AU662" s="245" t="s">
        <v>81</v>
      </c>
      <c r="AV662" s="13" t="s">
        <v>81</v>
      </c>
      <c r="AW662" s="13" t="s">
        <v>33</v>
      </c>
      <c r="AX662" s="13" t="s">
        <v>79</v>
      </c>
      <c r="AY662" s="245" t="s">
        <v>143</v>
      </c>
    </row>
    <row r="663" s="2" customFormat="1" ht="16.5" customHeight="1">
      <c r="A663" s="38"/>
      <c r="B663" s="39"/>
      <c r="C663" s="218" t="s">
        <v>1134</v>
      </c>
      <c r="D663" s="218" t="s">
        <v>145</v>
      </c>
      <c r="E663" s="219" t="s">
        <v>1135</v>
      </c>
      <c r="F663" s="220" t="s">
        <v>1136</v>
      </c>
      <c r="G663" s="221" t="s">
        <v>330</v>
      </c>
      <c r="H663" s="222">
        <v>1.8</v>
      </c>
      <c r="I663" s="223"/>
      <c r="J663" s="224">
        <f>ROUND(I663*H663,2)</f>
        <v>0</v>
      </c>
      <c r="K663" s="220" t="s">
        <v>149</v>
      </c>
      <c r="L663" s="44"/>
      <c r="M663" s="225" t="s">
        <v>19</v>
      </c>
      <c r="N663" s="226" t="s">
        <v>42</v>
      </c>
      <c r="O663" s="84"/>
      <c r="P663" s="227">
        <f>O663*H663</f>
        <v>0</v>
      </c>
      <c r="Q663" s="227">
        <v>0</v>
      </c>
      <c r="R663" s="227">
        <f>Q663*H663</f>
        <v>0</v>
      </c>
      <c r="S663" s="227">
        <v>0.0017700000000000001</v>
      </c>
      <c r="T663" s="228">
        <f>S663*H663</f>
        <v>0.003186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9" t="s">
        <v>239</v>
      </c>
      <c r="AT663" s="229" t="s">
        <v>145</v>
      </c>
      <c r="AU663" s="229" t="s">
        <v>81</v>
      </c>
      <c r="AY663" s="17" t="s">
        <v>143</v>
      </c>
      <c r="BE663" s="230">
        <f>IF(N663="základní",J663,0)</f>
        <v>0</v>
      </c>
      <c r="BF663" s="230">
        <f>IF(N663="snížená",J663,0)</f>
        <v>0</v>
      </c>
      <c r="BG663" s="230">
        <f>IF(N663="zákl. přenesená",J663,0)</f>
        <v>0</v>
      </c>
      <c r="BH663" s="230">
        <f>IF(N663="sníž. přenesená",J663,0)</f>
        <v>0</v>
      </c>
      <c r="BI663" s="230">
        <f>IF(N663="nulová",J663,0)</f>
        <v>0</v>
      </c>
      <c r="BJ663" s="17" t="s">
        <v>79</v>
      </c>
      <c r="BK663" s="230">
        <f>ROUND(I663*H663,2)</f>
        <v>0</v>
      </c>
      <c r="BL663" s="17" t="s">
        <v>239</v>
      </c>
      <c r="BM663" s="229" t="s">
        <v>1137</v>
      </c>
    </row>
    <row r="664" s="2" customFormat="1">
      <c r="A664" s="38"/>
      <c r="B664" s="39"/>
      <c r="C664" s="40"/>
      <c r="D664" s="231" t="s">
        <v>152</v>
      </c>
      <c r="E664" s="40"/>
      <c r="F664" s="232" t="s">
        <v>1138</v>
      </c>
      <c r="G664" s="40"/>
      <c r="H664" s="40"/>
      <c r="I664" s="136"/>
      <c r="J664" s="40"/>
      <c r="K664" s="40"/>
      <c r="L664" s="44"/>
      <c r="M664" s="233"/>
      <c r="N664" s="234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152</v>
      </c>
      <c r="AU664" s="17" t="s">
        <v>81</v>
      </c>
    </row>
    <row r="665" s="2" customFormat="1" ht="16.5" customHeight="1">
      <c r="A665" s="38"/>
      <c r="B665" s="39"/>
      <c r="C665" s="218" t="s">
        <v>1139</v>
      </c>
      <c r="D665" s="218" t="s">
        <v>145</v>
      </c>
      <c r="E665" s="219" t="s">
        <v>1140</v>
      </c>
      <c r="F665" s="220" t="s">
        <v>1141</v>
      </c>
      <c r="G665" s="221" t="s">
        <v>330</v>
      </c>
      <c r="H665" s="222">
        <v>53.299999999999997</v>
      </c>
      <c r="I665" s="223"/>
      <c r="J665" s="224">
        <f>ROUND(I665*H665,2)</f>
        <v>0</v>
      </c>
      <c r="K665" s="220" t="s">
        <v>149</v>
      </c>
      <c r="L665" s="44"/>
      <c r="M665" s="225" t="s">
        <v>19</v>
      </c>
      <c r="N665" s="226" t="s">
        <v>42</v>
      </c>
      <c r="O665" s="84"/>
      <c r="P665" s="227">
        <f>O665*H665</f>
        <v>0</v>
      </c>
      <c r="Q665" s="227">
        <v>0</v>
      </c>
      <c r="R665" s="227">
        <f>Q665*H665</f>
        <v>0</v>
      </c>
      <c r="S665" s="227">
        <v>0.00167</v>
      </c>
      <c r="T665" s="228">
        <f>S665*H665</f>
        <v>0.089010999999999993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9" t="s">
        <v>239</v>
      </c>
      <c r="AT665" s="229" t="s">
        <v>145</v>
      </c>
      <c r="AU665" s="229" t="s">
        <v>81</v>
      </c>
      <c r="AY665" s="17" t="s">
        <v>143</v>
      </c>
      <c r="BE665" s="230">
        <f>IF(N665="základní",J665,0)</f>
        <v>0</v>
      </c>
      <c r="BF665" s="230">
        <f>IF(N665="snížená",J665,0)</f>
        <v>0</v>
      </c>
      <c r="BG665" s="230">
        <f>IF(N665="zákl. přenesená",J665,0)</f>
        <v>0</v>
      </c>
      <c r="BH665" s="230">
        <f>IF(N665="sníž. přenesená",J665,0)</f>
        <v>0</v>
      </c>
      <c r="BI665" s="230">
        <f>IF(N665="nulová",J665,0)</f>
        <v>0</v>
      </c>
      <c r="BJ665" s="17" t="s">
        <v>79</v>
      </c>
      <c r="BK665" s="230">
        <f>ROUND(I665*H665,2)</f>
        <v>0</v>
      </c>
      <c r="BL665" s="17" t="s">
        <v>239</v>
      </c>
      <c r="BM665" s="229" t="s">
        <v>1142</v>
      </c>
    </row>
    <row r="666" s="2" customFormat="1">
      <c r="A666" s="38"/>
      <c r="B666" s="39"/>
      <c r="C666" s="40"/>
      <c r="D666" s="231" t="s">
        <v>152</v>
      </c>
      <c r="E666" s="40"/>
      <c r="F666" s="232" t="s">
        <v>1143</v>
      </c>
      <c r="G666" s="40"/>
      <c r="H666" s="40"/>
      <c r="I666" s="136"/>
      <c r="J666" s="40"/>
      <c r="K666" s="40"/>
      <c r="L666" s="44"/>
      <c r="M666" s="233"/>
      <c r="N666" s="234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152</v>
      </c>
      <c r="AU666" s="17" t="s">
        <v>81</v>
      </c>
    </row>
    <row r="667" s="13" customFormat="1">
      <c r="A667" s="13"/>
      <c r="B667" s="235"/>
      <c r="C667" s="236"/>
      <c r="D667" s="231" t="s">
        <v>154</v>
      </c>
      <c r="E667" s="237" t="s">
        <v>19</v>
      </c>
      <c r="F667" s="238" t="s">
        <v>1144</v>
      </c>
      <c r="G667" s="236"/>
      <c r="H667" s="239">
        <v>53.299999999999997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154</v>
      </c>
      <c r="AU667" s="245" t="s">
        <v>81</v>
      </c>
      <c r="AV667" s="13" t="s">
        <v>81</v>
      </c>
      <c r="AW667" s="13" t="s">
        <v>33</v>
      </c>
      <c r="AX667" s="13" t="s">
        <v>79</v>
      </c>
      <c r="AY667" s="245" t="s">
        <v>143</v>
      </c>
    </row>
    <row r="668" s="2" customFormat="1" ht="16.5" customHeight="1">
      <c r="A668" s="38"/>
      <c r="B668" s="39"/>
      <c r="C668" s="218" t="s">
        <v>1145</v>
      </c>
      <c r="D668" s="218" t="s">
        <v>145</v>
      </c>
      <c r="E668" s="219" t="s">
        <v>1146</v>
      </c>
      <c r="F668" s="220" t="s">
        <v>1147</v>
      </c>
      <c r="G668" s="221" t="s">
        <v>330</v>
      </c>
      <c r="H668" s="222">
        <v>52.399999999999999</v>
      </c>
      <c r="I668" s="223"/>
      <c r="J668" s="224">
        <f>ROUND(I668*H668,2)</f>
        <v>0</v>
      </c>
      <c r="K668" s="220" t="s">
        <v>149</v>
      </c>
      <c r="L668" s="44"/>
      <c r="M668" s="225" t="s">
        <v>19</v>
      </c>
      <c r="N668" s="226" t="s">
        <v>42</v>
      </c>
      <c r="O668" s="84"/>
      <c r="P668" s="227">
        <f>O668*H668</f>
        <v>0</v>
      </c>
      <c r="Q668" s="227">
        <v>0</v>
      </c>
      <c r="R668" s="227">
        <f>Q668*H668</f>
        <v>0</v>
      </c>
      <c r="S668" s="227">
        <v>0.0022300000000000002</v>
      </c>
      <c r="T668" s="228">
        <f>S668*H668</f>
        <v>0.11685200000000001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9" t="s">
        <v>239</v>
      </c>
      <c r="AT668" s="229" t="s">
        <v>145</v>
      </c>
      <c r="AU668" s="229" t="s">
        <v>81</v>
      </c>
      <c r="AY668" s="17" t="s">
        <v>143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17" t="s">
        <v>79</v>
      </c>
      <c r="BK668" s="230">
        <f>ROUND(I668*H668,2)</f>
        <v>0</v>
      </c>
      <c r="BL668" s="17" t="s">
        <v>239</v>
      </c>
      <c r="BM668" s="229" t="s">
        <v>1148</v>
      </c>
    </row>
    <row r="669" s="2" customFormat="1">
      <c r="A669" s="38"/>
      <c r="B669" s="39"/>
      <c r="C669" s="40"/>
      <c r="D669" s="231" t="s">
        <v>152</v>
      </c>
      <c r="E669" s="40"/>
      <c r="F669" s="232" t="s">
        <v>1149</v>
      </c>
      <c r="G669" s="40"/>
      <c r="H669" s="40"/>
      <c r="I669" s="136"/>
      <c r="J669" s="40"/>
      <c r="K669" s="40"/>
      <c r="L669" s="44"/>
      <c r="M669" s="233"/>
      <c r="N669" s="234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152</v>
      </c>
      <c r="AU669" s="17" t="s">
        <v>81</v>
      </c>
    </row>
    <row r="670" s="13" customFormat="1">
      <c r="A670" s="13"/>
      <c r="B670" s="235"/>
      <c r="C670" s="236"/>
      <c r="D670" s="231" t="s">
        <v>154</v>
      </c>
      <c r="E670" s="237" t="s">
        <v>19</v>
      </c>
      <c r="F670" s="238" t="s">
        <v>1150</v>
      </c>
      <c r="G670" s="236"/>
      <c r="H670" s="239">
        <v>52.399999999999999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154</v>
      </c>
      <c r="AU670" s="245" t="s">
        <v>81</v>
      </c>
      <c r="AV670" s="13" t="s">
        <v>81</v>
      </c>
      <c r="AW670" s="13" t="s">
        <v>33</v>
      </c>
      <c r="AX670" s="13" t="s">
        <v>79</v>
      </c>
      <c r="AY670" s="245" t="s">
        <v>143</v>
      </c>
    </row>
    <row r="671" s="2" customFormat="1" ht="16.5" customHeight="1">
      <c r="A671" s="38"/>
      <c r="B671" s="39"/>
      <c r="C671" s="218" t="s">
        <v>1151</v>
      </c>
      <c r="D671" s="218" t="s">
        <v>145</v>
      </c>
      <c r="E671" s="219" t="s">
        <v>1152</v>
      </c>
      <c r="F671" s="220" t="s">
        <v>1153</v>
      </c>
      <c r="G671" s="221" t="s">
        <v>330</v>
      </c>
      <c r="H671" s="222">
        <v>18.48</v>
      </c>
      <c r="I671" s="223"/>
      <c r="J671" s="224">
        <f>ROUND(I671*H671,2)</f>
        <v>0</v>
      </c>
      <c r="K671" s="220" t="s">
        <v>149</v>
      </c>
      <c r="L671" s="44"/>
      <c r="M671" s="225" t="s">
        <v>19</v>
      </c>
      <c r="N671" s="226" t="s">
        <v>42</v>
      </c>
      <c r="O671" s="84"/>
      <c r="P671" s="227">
        <f>O671*H671</f>
        <v>0</v>
      </c>
      <c r="Q671" s="227">
        <v>0</v>
      </c>
      <c r="R671" s="227">
        <f>Q671*H671</f>
        <v>0</v>
      </c>
      <c r="S671" s="227">
        <v>0.00175</v>
      </c>
      <c r="T671" s="228">
        <f>S671*H671</f>
        <v>0.032340000000000001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9" t="s">
        <v>239</v>
      </c>
      <c r="AT671" s="229" t="s">
        <v>145</v>
      </c>
      <c r="AU671" s="229" t="s">
        <v>81</v>
      </c>
      <c r="AY671" s="17" t="s">
        <v>143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17" t="s">
        <v>79</v>
      </c>
      <c r="BK671" s="230">
        <f>ROUND(I671*H671,2)</f>
        <v>0</v>
      </c>
      <c r="BL671" s="17" t="s">
        <v>239</v>
      </c>
      <c r="BM671" s="229" t="s">
        <v>1154</v>
      </c>
    </row>
    <row r="672" s="2" customFormat="1">
      <c r="A672" s="38"/>
      <c r="B672" s="39"/>
      <c r="C672" s="40"/>
      <c r="D672" s="231" t="s">
        <v>152</v>
      </c>
      <c r="E672" s="40"/>
      <c r="F672" s="232" t="s">
        <v>1155</v>
      </c>
      <c r="G672" s="40"/>
      <c r="H672" s="40"/>
      <c r="I672" s="136"/>
      <c r="J672" s="40"/>
      <c r="K672" s="40"/>
      <c r="L672" s="44"/>
      <c r="M672" s="233"/>
      <c r="N672" s="234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152</v>
      </c>
      <c r="AU672" s="17" t="s">
        <v>81</v>
      </c>
    </row>
    <row r="673" s="13" customFormat="1">
      <c r="A673" s="13"/>
      <c r="B673" s="235"/>
      <c r="C673" s="236"/>
      <c r="D673" s="231" t="s">
        <v>154</v>
      </c>
      <c r="E673" s="237" t="s">
        <v>19</v>
      </c>
      <c r="F673" s="238" t="s">
        <v>1156</v>
      </c>
      <c r="G673" s="236"/>
      <c r="H673" s="239">
        <v>18.48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154</v>
      </c>
      <c r="AU673" s="245" t="s">
        <v>81</v>
      </c>
      <c r="AV673" s="13" t="s">
        <v>81</v>
      </c>
      <c r="AW673" s="13" t="s">
        <v>33</v>
      </c>
      <c r="AX673" s="13" t="s">
        <v>79</v>
      </c>
      <c r="AY673" s="245" t="s">
        <v>143</v>
      </c>
    </row>
    <row r="674" s="2" customFormat="1" ht="16.5" customHeight="1">
      <c r="A674" s="38"/>
      <c r="B674" s="39"/>
      <c r="C674" s="218" t="s">
        <v>1157</v>
      </c>
      <c r="D674" s="218" t="s">
        <v>145</v>
      </c>
      <c r="E674" s="219" t="s">
        <v>1158</v>
      </c>
      <c r="F674" s="220" t="s">
        <v>1159</v>
      </c>
      <c r="G674" s="221" t="s">
        <v>330</v>
      </c>
      <c r="H674" s="222">
        <v>28.699999999999999</v>
      </c>
      <c r="I674" s="223"/>
      <c r="J674" s="224">
        <f>ROUND(I674*H674,2)</f>
        <v>0</v>
      </c>
      <c r="K674" s="220" t="s">
        <v>149</v>
      </c>
      <c r="L674" s="44"/>
      <c r="M674" s="225" t="s">
        <v>19</v>
      </c>
      <c r="N674" s="226" t="s">
        <v>42</v>
      </c>
      <c r="O674" s="84"/>
      <c r="P674" s="227">
        <f>O674*H674</f>
        <v>0</v>
      </c>
      <c r="Q674" s="227">
        <v>0</v>
      </c>
      <c r="R674" s="227">
        <f>Q674*H674</f>
        <v>0</v>
      </c>
      <c r="S674" s="227">
        <v>0.0025999999999999999</v>
      </c>
      <c r="T674" s="228">
        <f>S674*H674</f>
        <v>0.074619999999999992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9" t="s">
        <v>239</v>
      </c>
      <c r="AT674" s="229" t="s">
        <v>145</v>
      </c>
      <c r="AU674" s="229" t="s">
        <v>81</v>
      </c>
      <c r="AY674" s="17" t="s">
        <v>143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17" t="s">
        <v>79</v>
      </c>
      <c r="BK674" s="230">
        <f>ROUND(I674*H674,2)</f>
        <v>0</v>
      </c>
      <c r="BL674" s="17" t="s">
        <v>239</v>
      </c>
      <c r="BM674" s="229" t="s">
        <v>1160</v>
      </c>
    </row>
    <row r="675" s="2" customFormat="1">
      <c r="A675" s="38"/>
      <c r="B675" s="39"/>
      <c r="C675" s="40"/>
      <c r="D675" s="231" t="s">
        <v>152</v>
      </c>
      <c r="E675" s="40"/>
      <c r="F675" s="232" t="s">
        <v>1161</v>
      </c>
      <c r="G675" s="40"/>
      <c r="H675" s="40"/>
      <c r="I675" s="136"/>
      <c r="J675" s="40"/>
      <c r="K675" s="40"/>
      <c r="L675" s="44"/>
      <c r="M675" s="233"/>
      <c r="N675" s="234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152</v>
      </c>
      <c r="AU675" s="17" t="s">
        <v>81</v>
      </c>
    </row>
    <row r="676" s="13" customFormat="1">
      <c r="A676" s="13"/>
      <c r="B676" s="235"/>
      <c r="C676" s="236"/>
      <c r="D676" s="231" t="s">
        <v>154</v>
      </c>
      <c r="E676" s="237" t="s">
        <v>19</v>
      </c>
      <c r="F676" s="238" t="s">
        <v>1162</v>
      </c>
      <c r="G676" s="236"/>
      <c r="H676" s="239">
        <v>28.699999999999999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154</v>
      </c>
      <c r="AU676" s="245" t="s">
        <v>81</v>
      </c>
      <c r="AV676" s="13" t="s">
        <v>81</v>
      </c>
      <c r="AW676" s="13" t="s">
        <v>33</v>
      </c>
      <c r="AX676" s="13" t="s">
        <v>79</v>
      </c>
      <c r="AY676" s="245" t="s">
        <v>143</v>
      </c>
    </row>
    <row r="677" s="2" customFormat="1" ht="16.5" customHeight="1">
      <c r="A677" s="38"/>
      <c r="B677" s="39"/>
      <c r="C677" s="218" t="s">
        <v>1163</v>
      </c>
      <c r="D677" s="218" t="s">
        <v>145</v>
      </c>
      <c r="E677" s="219" t="s">
        <v>1164</v>
      </c>
      <c r="F677" s="220" t="s">
        <v>1165</v>
      </c>
      <c r="G677" s="221" t="s">
        <v>330</v>
      </c>
      <c r="H677" s="222">
        <v>26</v>
      </c>
      <c r="I677" s="223"/>
      <c r="J677" s="224">
        <f>ROUND(I677*H677,2)</f>
        <v>0</v>
      </c>
      <c r="K677" s="220" t="s">
        <v>149</v>
      </c>
      <c r="L677" s="44"/>
      <c r="M677" s="225" t="s">
        <v>19</v>
      </c>
      <c r="N677" s="226" t="s">
        <v>42</v>
      </c>
      <c r="O677" s="84"/>
      <c r="P677" s="227">
        <f>O677*H677</f>
        <v>0</v>
      </c>
      <c r="Q677" s="227">
        <v>0</v>
      </c>
      <c r="R677" s="227">
        <f>Q677*H677</f>
        <v>0</v>
      </c>
      <c r="S677" s="227">
        <v>0.0039399999999999999</v>
      </c>
      <c r="T677" s="228">
        <f>S677*H677</f>
        <v>0.10244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9" t="s">
        <v>239</v>
      </c>
      <c r="AT677" s="229" t="s">
        <v>145</v>
      </c>
      <c r="AU677" s="229" t="s">
        <v>81</v>
      </c>
      <c r="AY677" s="17" t="s">
        <v>143</v>
      </c>
      <c r="BE677" s="230">
        <f>IF(N677="základní",J677,0)</f>
        <v>0</v>
      </c>
      <c r="BF677" s="230">
        <f>IF(N677="snížená",J677,0)</f>
        <v>0</v>
      </c>
      <c r="BG677" s="230">
        <f>IF(N677="zákl. přenesená",J677,0)</f>
        <v>0</v>
      </c>
      <c r="BH677" s="230">
        <f>IF(N677="sníž. přenesená",J677,0)</f>
        <v>0</v>
      </c>
      <c r="BI677" s="230">
        <f>IF(N677="nulová",J677,0)</f>
        <v>0</v>
      </c>
      <c r="BJ677" s="17" t="s">
        <v>79</v>
      </c>
      <c r="BK677" s="230">
        <f>ROUND(I677*H677,2)</f>
        <v>0</v>
      </c>
      <c r="BL677" s="17" t="s">
        <v>239</v>
      </c>
      <c r="BM677" s="229" t="s">
        <v>1166</v>
      </c>
    </row>
    <row r="678" s="2" customFormat="1">
      <c r="A678" s="38"/>
      <c r="B678" s="39"/>
      <c r="C678" s="40"/>
      <c r="D678" s="231" t="s">
        <v>152</v>
      </c>
      <c r="E678" s="40"/>
      <c r="F678" s="232" t="s">
        <v>1167</v>
      </c>
      <c r="G678" s="40"/>
      <c r="H678" s="40"/>
      <c r="I678" s="136"/>
      <c r="J678" s="40"/>
      <c r="K678" s="40"/>
      <c r="L678" s="44"/>
      <c r="M678" s="233"/>
      <c r="N678" s="234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152</v>
      </c>
      <c r="AU678" s="17" t="s">
        <v>81</v>
      </c>
    </row>
    <row r="679" s="13" customFormat="1">
      <c r="A679" s="13"/>
      <c r="B679" s="235"/>
      <c r="C679" s="236"/>
      <c r="D679" s="231" t="s">
        <v>154</v>
      </c>
      <c r="E679" s="237" t="s">
        <v>19</v>
      </c>
      <c r="F679" s="238" t="s">
        <v>1168</v>
      </c>
      <c r="G679" s="236"/>
      <c r="H679" s="239">
        <v>26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154</v>
      </c>
      <c r="AU679" s="245" t="s">
        <v>81</v>
      </c>
      <c r="AV679" s="13" t="s">
        <v>81</v>
      </c>
      <c r="AW679" s="13" t="s">
        <v>33</v>
      </c>
      <c r="AX679" s="13" t="s">
        <v>79</v>
      </c>
      <c r="AY679" s="245" t="s">
        <v>143</v>
      </c>
    </row>
    <row r="680" s="2" customFormat="1" ht="16.5" customHeight="1">
      <c r="A680" s="38"/>
      <c r="B680" s="39"/>
      <c r="C680" s="218" t="s">
        <v>1169</v>
      </c>
      <c r="D680" s="218" t="s">
        <v>145</v>
      </c>
      <c r="E680" s="219" t="s">
        <v>1170</v>
      </c>
      <c r="F680" s="220" t="s">
        <v>1171</v>
      </c>
      <c r="G680" s="221" t="s">
        <v>330</v>
      </c>
      <c r="H680" s="222">
        <v>2.1000000000000001</v>
      </c>
      <c r="I680" s="223"/>
      <c r="J680" s="224">
        <f>ROUND(I680*H680,2)</f>
        <v>0</v>
      </c>
      <c r="K680" s="220" t="s">
        <v>149</v>
      </c>
      <c r="L680" s="44"/>
      <c r="M680" s="225" t="s">
        <v>19</v>
      </c>
      <c r="N680" s="226" t="s">
        <v>42</v>
      </c>
      <c r="O680" s="84"/>
      <c r="P680" s="227">
        <f>O680*H680</f>
        <v>0</v>
      </c>
      <c r="Q680" s="227">
        <v>0.00231</v>
      </c>
      <c r="R680" s="227">
        <f>Q680*H680</f>
        <v>0.0048510000000000003</v>
      </c>
      <c r="S680" s="227">
        <v>0</v>
      </c>
      <c r="T680" s="228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9" t="s">
        <v>239</v>
      </c>
      <c r="AT680" s="229" t="s">
        <v>145</v>
      </c>
      <c r="AU680" s="229" t="s">
        <v>81</v>
      </c>
      <c r="AY680" s="17" t="s">
        <v>143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17" t="s">
        <v>79</v>
      </c>
      <c r="BK680" s="230">
        <f>ROUND(I680*H680,2)</f>
        <v>0</v>
      </c>
      <c r="BL680" s="17" t="s">
        <v>239</v>
      </c>
      <c r="BM680" s="229" t="s">
        <v>1172</v>
      </c>
    </row>
    <row r="681" s="2" customFormat="1">
      <c r="A681" s="38"/>
      <c r="B681" s="39"/>
      <c r="C681" s="40"/>
      <c r="D681" s="231" t="s">
        <v>152</v>
      </c>
      <c r="E681" s="40"/>
      <c r="F681" s="232" t="s">
        <v>1173</v>
      </c>
      <c r="G681" s="40"/>
      <c r="H681" s="40"/>
      <c r="I681" s="136"/>
      <c r="J681" s="40"/>
      <c r="K681" s="40"/>
      <c r="L681" s="44"/>
      <c r="M681" s="233"/>
      <c r="N681" s="234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152</v>
      </c>
      <c r="AU681" s="17" t="s">
        <v>81</v>
      </c>
    </row>
    <row r="682" s="13" customFormat="1">
      <c r="A682" s="13"/>
      <c r="B682" s="235"/>
      <c r="C682" s="236"/>
      <c r="D682" s="231" t="s">
        <v>154</v>
      </c>
      <c r="E682" s="237" t="s">
        <v>19</v>
      </c>
      <c r="F682" s="238" t="s">
        <v>1174</v>
      </c>
      <c r="G682" s="236"/>
      <c r="H682" s="239">
        <v>2.1000000000000001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154</v>
      </c>
      <c r="AU682" s="245" t="s">
        <v>81</v>
      </c>
      <c r="AV682" s="13" t="s">
        <v>81</v>
      </c>
      <c r="AW682" s="13" t="s">
        <v>33</v>
      </c>
      <c r="AX682" s="13" t="s">
        <v>79</v>
      </c>
      <c r="AY682" s="245" t="s">
        <v>143</v>
      </c>
    </row>
    <row r="683" s="2" customFormat="1" ht="16.5" customHeight="1">
      <c r="A683" s="38"/>
      <c r="B683" s="39"/>
      <c r="C683" s="218" t="s">
        <v>1175</v>
      </c>
      <c r="D683" s="218" t="s">
        <v>145</v>
      </c>
      <c r="E683" s="219" t="s">
        <v>1176</v>
      </c>
      <c r="F683" s="220" t="s">
        <v>1177</v>
      </c>
      <c r="G683" s="221" t="s">
        <v>148</v>
      </c>
      <c r="H683" s="222">
        <v>10</v>
      </c>
      <c r="I683" s="223"/>
      <c r="J683" s="224">
        <f>ROUND(I683*H683,2)</f>
        <v>0</v>
      </c>
      <c r="K683" s="220" t="s">
        <v>149</v>
      </c>
      <c r="L683" s="44"/>
      <c r="M683" s="225" t="s">
        <v>19</v>
      </c>
      <c r="N683" s="226" t="s">
        <v>42</v>
      </c>
      <c r="O683" s="84"/>
      <c r="P683" s="227">
        <f>O683*H683</f>
        <v>0</v>
      </c>
      <c r="Q683" s="227">
        <v>0.0076</v>
      </c>
      <c r="R683" s="227">
        <f>Q683*H683</f>
        <v>0.075999999999999998</v>
      </c>
      <c r="S683" s="227">
        <v>0</v>
      </c>
      <c r="T683" s="228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9" t="s">
        <v>239</v>
      </c>
      <c r="AT683" s="229" t="s">
        <v>145</v>
      </c>
      <c r="AU683" s="229" t="s">
        <v>81</v>
      </c>
      <c r="AY683" s="17" t="s">
        <v>143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17" t="s">
        <v>79</v>
      </c>
      <c r="BK683" s="230">
        <f>ROUND(I683*H683,2)</f>
        <v>0</v>
      </c>
      <c r="BL683" s="17" t="s">
        <v>239</v>
      </c>
      <c r="BM683" s="229" t="s">
        <v>1178</v>
      </c>
    </row>
    <row r="684" s="2" customFormat="1">
      <c r="A684" s="38"/>
      <c r="B684" s="39"/>
      <c r="C684" s="40"/>
      <c r="D684" s="231" t="s">
        <v>152</v>
      </c>
      <c r="E684" s="40"/>
      <c r="F684" s="232" t="s">
        <v>1179</v>
      </c>
      <c r="G684" s="40"/>
      <c r="H684" s="40"/>
      <c r="I684" s="136"/>
      <c r="J684" s="40"/>
      <c r="K684" s="40"/>
      <c r="L684" s="44"/>
      <c r="M684" s="233"/>
      <c r="N684" s="234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152</v>
      </c>
      <c r="AU684" s="17" t="s">
        <v>81</v>
      </c>
    </row>
    <row r="685" s="13" customFormat="1">
      <c r="A685" s="13"/>
      <c r="B685" s="235"/>
      <c r="C685" s="236"/>
      <c r="D685" s="231" t="s">
        <v>154</v>
      </c>
      <c r="E685" s="237" t="s">
        <v>19</v>
      </c>
      <c r="F685" s="238" t="s">
        <v>1180</v>
      </c>
      <c r="G685" s="236"/>
      <c r="H685" s="239">
        <v>7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154</v>
      </c>
      <c r="AU685" s="245" t="s">
        <v>81</v>
      </c>
      <c r="AV685" s="13" t="s">
        <v>81</v>
      </c>
      <c r="AW685" s="13" t="s">
        <v>33</v>
      </c>
      <c r="AX685" s="13" t="s">
        <v>71</v>
      </c>
      <c r="AY685" s="245" t="s">
        <v>143</v>
      </c>
    </row>
    <row r="686" s="13" customFormat="1">
      <c r="A686" s="13"/>
      <c r="B686" s="235"/>
      <c r="C686" s="236"/>
      <c r="D686" s="231" t="s">
        <v>154</v>
      </c>
      <c r="E686" s="237" t="s">
        <v>19</v>
      </c>
      <c r="F686" s="238" t="s">
        <v>1181</v>
      </c>
      <c r="G686" s="236"/>
      <c r="H686" s="239">
        <v>3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154</v>
      </c>
      <c r="AU686" s="245" t="s">
        <v>81</v>
      </c>
      <c r="AV686" s="13" t="s">
        <v>81</v>
      </c>
      <c r="AW686" s="13" t="s">
        <v>33</v>
      </c>
      <c r="AX686" s="13" t="s">
        <v>71</v>
      </c>
      <c r="AY686" s="245" t="s">
        <v>143</v>
      </c>
    </row>
    <row r="687" s="14" customFormat="1">
      <c r="A687" s="14"/>
      <c r="B687" s="256"/>
      <c r="C687" s="257"/>
      <c r="D687" s="231" t="s">
        <v>154</v>
      </c>
      <c r="E687" s="258" t="s">
        <v>19</v>
      </c>
      <c r="F687" s="259" t="s">
        <v>227</v>
      </c>
      <c r="G687" s="257"/>
      <c r="H687" s="260">
        <v>10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154</v>
      </c>
      <c r="AU687" s="266" t="s">
        <v>81</v>
      </c>
      <c r="AV687" s="14" t="s">
        <v>150</v>
      </c>
      <c r="AW687" s="14" t="s">
        <v>33</v>
      </c>
      <c r="AX687" s="14" t="s">
        <v>79</v>
      </c>
      <c r="AY687" s="266" t="s">
        <v>143</v>
      </c>
    </row>
    <row r="688" s="2" customFormat="1" ht="16.5" customHeight="1">
      <c r="A688" s="38"/>
      <c r="B688" s="39"/>
      <c r="C688" s="218" t="s">
        <v>1182</v>
      </c>
      <c r="D688" s="218" t="s">
        <v>145</v>
      </c>
      <c r="E688" s="219" t="s">
        <v>1183</v>
      </c>
      <c r="F688" s="220" t="s">
        <v>1184</v>
      </c>
      <c r="G688" s="221" t="s">
        <v>330</v>
      </c>
      <c r="H688" s="222">
        <v>18.399999999999999</v>
      </c>
      <c r="I688" s="223"/>
      <c r="J688" s="224">
        <f>ROUND(I688*H688,2)</f>
        <v>0</v>
      </c>
      <c r="K688" s="220" t="s">
        <v>149</v>
      </c>
      <c r="L688" s="44"/>
      <c r="M688" s="225" t="s">
        <v>19</v>
      </c>
      <c r="N688" s="226" t="s">
        <v>42</v>
      </c>
      <c r="O688" s="84"/>
      <c r="P688" s="227">
        <f>O688*H688</f>
        <v>0</v>
      </c>
      <c r="Q688" s="227">
        <v>0.0058599999999999998</v>
      </c>
      <c r="R688" s="227">
        <f>Q688*H688</f>
        <v>0.10782399999999999</v>
      </c>
      <c r="S688" s="227">
        <v>0</v>
      </c>
      <c r="T688" s="22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9" t="s">
        <v>239</v>
      </c>
      <c r="AT688" s="229" t="s">
        <v>145</v>
      </c>
      <c r="AU688" s="229" t="s">
        <v>81</v>
      </c>
      <c r="AY688" s="17" t="s">
        <v>143</v>
      </c>
      <c r="BE688" s="230">
        <f>IF(N688="základní",J688,0)</f>
        <v>0</v>
      </c>
      <c r="BF688" s="230">
        <f>IF(N688="snížená",J688,0)</f>
        <v>0</v>
      </c>
      <c r="BG688" s="230">
        <f>IF(N688="zákl. přenesená",J688,0)</f>
        <v>0</v>
      </c>
      <c r="BH688" s="230">
        <f>IF(N688="sníž. přenesená",J688,0)</f>
        <v>0</v>
      </c>
      <c r="BI688" s="230">
        <f>IF(N688="nulová",J688,0)</f>
        <v>0</v>
      </c>
      <c r="BJ688" s="17" t="s">
        <v>79</v>
      </c>
      <c r="BK688" s="230">
        <f>ROUND(I688*H688,2)</f>
        <v>0</v>
      </c>
      <c r="BL688" s="17" t="s">
        <v>239</v>
      </c>
      <c r="BM688" s="229" t="s">
        <v>1185</v>
      </c>
    </row>
    <row r="689" s="2" customFormat="1">
      <c r="A689" s="38"/>
      <c r="B689" s="39"/>
      <c r="C689" s="40"/>
      <c r="D689" s="231" t="s">
        <v>152</v>
      </c>
      <c r="E689" s="40"/>
      <c r="F689" s="232" t="s">
        <v>1186</v>
      </c>
      <c r="G689" s="40"/>
      <c r="H689" s="40"/>
      <c r="I689" s="136"/>
      <c r="J689" s="40"/>
      <c r="K689" s="40"/>
      <c r="L689" s="44"/>
      <c r="M689" s="233"/>
      <c r="N689" s="234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152</v>
      </c>
      <c r="AU689" s="17" t="s">
        <v>81</v>
      </c>
    </row>
    <row r="690" s="13" customFormat="1">
      <c r="A690" s="13"/>
      <c r="B690" s="235"/>
      <c r="C690" s="236"/>
      <c r="D690" s="231" t="s">
        <v>154</v>
      </c>
      <c r="E690" s="237" t="s">
        <v>19</v>
      </c>
      <c r="F690" s="238" t="s">
        <v>1187</v>
      </c>
      <c r="G690" s="236"/>
      <c r="H690" s="239">
        <v>18.399999999999999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154</v>
      </c>
      <c r="AU690" s="245" t="s">
        <v>81</v>
      </c>
      <c r="AV690" s="13" t="s">
        <v>81</v>
      </c>
      <c r="AW690" s="13" t="s">
        <v>33</v>
      </c>
      <c r="AX690" s="13" t="s">
        <v>79</v>
      </c>
      <c r="AY690" s="245" t="s">
        <v>143</v>
      </c>
    </row>
    <row r="691" s="2" customFormat="1" ht="16.5" customHeight="1">
      <c r="A691" s="38"/>
      <c r="B691" s="39"/>
      <c r="C691" s="218" t="s">
        <v>1188</v>
      </c>
      <c r="D691" s="218" t="s">
        <v>145</v>
      </c>
      <c r="E691" s="219" t="s">
        <v>1189</v>
      </c>
      <c r="F691" s="220" t="s">
        <v>1190</v>
      </c>
      <c r="G691" s="221" t="s">
        <v>330</v>
      </c>
      <c r="H691" s="222">
        <v>47.600000000000001</v>
      </c>
      <c r="I691" s="223"/>
      <c r="J691" s="224">
        <f>ROUND(I691*H691,2)</f>
        <v>0</v>
      </c>
      <c r="K691" s="220" t="s">
        <v>149</v>
      </c>
      <c r="L691" s="44"/>
      <c r="M691" s="225" t="s">
        <v>19</v>
      </c>
      <c r="N691" s="226" t="s">
        <v>42</v>
      </c>
      <c r="O691" s="84"/>
      <c r="P691" s="227">
        <f>O691*H691</f>
        <v>0</v>
      </c>
      <c r="Q691" s="227">
        <v>0.0021800000000000001</v>
      </c>
      <c r="R691" s="227">
        <f>Q691*H691</f>
        <v>0.10376800000000001</v>
      </c>
      <c r="S691" s="227">
        <v>0</v>
      </c>
      <c r="T691" s="228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9" t="s">
        <v>239</v>
      </c>
      <c r="AT691" s="229" t="s">
        <v>145</v>
      </c>
      <c r="AU691" s="229" t="s">
        <v>81</v>
      </c>
      <c r="AY691" s="17" t="s">
        <v>143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17" t="s">
        <v>79</v>
      </c>
      <c r="BK691" s="230">
        <f>ROUND(I691*H691,2)</f>
        <v>0</v>
      </c>
      <c r="BL691" s="17" t="s">
        <v>239</v>
      </c>
      <c r="BM691" s="229" t="s">
        <v>1191</v>
      </c>
    </row>
    <row r="692" s="2" customFormat="1">
      <c r="A692" s="38"/>
      <c r="B692" s="39"/>
      <c r="C692" s="40"/>
      <c r="D692" s="231" t="s">
        <v>152</v>
      </c>
      <c r="E692" s="40"/>
      <c r="F692" s="232" t="s">
        <v>1192</v>
      </c>
      <c r="G692" s="40"/>
      <c r="H692" s="40"/>
      <c r="I692" s="136"/>
      <c r="J692" s="40"/>
      <c r="K692" s="40"/>
      <c r="L692" s="44"/>
      <c r="M692" s="233"/>
      <c r="N692" s="234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152</v>
      </c>
      <c r="AU692" s="17" t="s">
        <v>81</v>
      </c>
    </row>
    <row r="693" s="13" customFormat="1">
      <c r="A693" s="13"/>
      <c r="B693" s="235"/>
      <c r="C693" s="236"/>
      <c r="D693" s="231" t="s">
        <v>154</v>
      </c>
      <c r="E693" s="237" t="s">
        <v>19</v>
      </c>
      <c r="F693" s="238" t="s">
        <v>1193</v>
      </c>
      <c r="G693" s="236"/>
      <c r="H693" s="239">
        <v>47.600000000000001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154</v>
      </c>
      <c r="AU693" s="245" t="s">
        <v>81</v>
      </c>
      <c r="AV693" s="13" t="s">
        <v>81</v>
      </c>
      <c r="AW693" s="13" t="s">
        <v>33</v>
      </c>
      <c r="AX693" s="13" t="s">
        <v>79</v>
      </c>
      <c r="AY693" s="245" t="s">
        <v>143</v>
      </c>
    </row>
    <row r="694" s="2" customFormat="1" ht="16.5" customHeight="1">
      <c r="A694" s="38"/>
      <c r="B694" s="39"/>
      <c r="C694" s="218" t="s">
        <v>1194</v>
      </c>
      <c r="D694" s="218" t="s">
        <v>145</v>
      </c>
      <c r="E694" s="219" t="s">
        <v>1195</v>
      </c>
      <c r="F694" s="220" t="s">
        <v>1196</v>
      </c>
      <c r="G694" s="221" t="s">
        <v>330</v>
      </c>
      <c r="H694" s="222">
        <v>2.1000000000000001</v>
      </c>
      <c r="I694" s="223"/>
      <c r="J694" s="224">
        <f>ROUND(I694*H694,2)</f>
        <v>0</v>
      </c>
      <c r="K694" s="220" t="s">
        <v>149</v>
      </c>
      <c r="L694" s="44"/>
      <c r="M694" s="225" t="s">
        <v>19</v>
      </c>
      <c r="N694" s="226" t="s">
        <v>42</v>
      </c>
      <c r="O694" s="84"/>
      <c r="P694" s="227">
        <f>O694*H694</f>
        <v>0</v>
      </c>
      <c r="Q694" s="227">
        <v>0.00296</v>
      </c>
      <c r="R694" s="227">
        <f>Q694*H694</f>
        <v>0.0062160000000000002</v>
      </c>
      <c r="S694" s="227">
        <v>0</v>
      </c>
      <c r="T694" s="228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9" t="s">
        <v>239</v>
      </c>
      <c r="AT694" s="229" t="s">
        <v>145</v>
      </c>
      <c r="AU694" s="229" t="s">
        <v>81</v>
      </c>
      <c r="AY694" s="17" t="s">
        <v>143</v>
      </c>
      <c r="BE694" s="230">
        <f>IF(N694="základní",J694,0)</f>
        <v>0</v>
      </c>
      <c r="BF694" s="230">
        <f>IF(N694="snížená",J694,0)</f>
        <v>0</v>
      </c>
      <c r="BG694" s="230">
        <f>IF(N694="zákl. přenesená",J694,0)</f>
        <v>0</v>
      </c>
      <c r="BH694" s="230">
        <f>IF(N694="sníž. přenesená",J694,0)</f>
        <v>0</v>
      </c>
      <c r="BI694" s="230">
        <f>IF(N694="nulová",J694,0)</f>
        <v>0</v>
      </c>
      <c r="BJ694" s="17" t="s">
        <v>79</v>
      </c>
      <c r="BK694" s="230">
        <f>ROUND(I694*H694,2)</f>
        <v>0</v>
      </c>
      <c r="BL694" s="17" t="s">
        <v>239</v>
      </c>
      <c r="BM694" s="229" t="s">
        <v>1197</v>
      </c>
    </row>
    <row r="695" s="2" customFormat="1">
      <c r="A695" s="38"/>
      <c r="B695" s="39"/>
      <c r="C695" s="40"/>
      <c r="D695" s="231" t="s">
        <v>152</v>
      </c>
      <c r="E695" s="40"/>
      <c r="F695" s="232" t="s">
        <v>1198</v>
      </c>
      <c r="G695" s="40"/>
      <c r="H695" s="40"/>
      <c r="I695" s="136"/>
      <c r="J695" s="40"/>
      <c r="K695" s="40"/>
      <c r="L695" s="44"/>
      <c r="M695" s="233"/>
      <c r="N695" s="234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152</v>
      </c>
      <c r="AU695" s="17" t="s">
        <v>81</v>
      </c>
    </row>
    <row r="696" s="13" customFormat="1">
      <c r="A696" s="13"/>
      <c r="B696" s="235"/>
      <c r="C696" s="236"/>
      <c r="D696" s="231" t="s">
        <v>154</v>
      </c>
      <c r="E696" s="237" t="s">
        <v>19</v>
      </c>
      <c r="F696" s="238" t="s">
        <v>1174</v>
      </c>
      <c r="G696" s="236"/>
      <c r="H696" s="239">
        <v>2.1000000000000001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154</v>
      </c>
      <c r="AU696" s="245" t="s">
        <v>81</v>
      </c>
      <c r="AV696" s="13" t="s">
        <v>81</v>
      </c>
      <c r="AW696" s="13" t="s">
        <v>33</v>
      </c>
      <c r="AX696" s="13" t="s">
        <v>79</v>
      </c>
      <c r="AY696" s="245" t="s">
        <v>143</v>
      </c>
    </row>
    <row r="697" s="2" customFormat="1" ht="16.5" customHeight="1">
      <c r="A697" s="38"/>
      <c r="B697" s="39"/>
      <c r="C697" s="218" t="s">
        <v>1199</v>
      </c>
      <c r="D697" s="218" t="s">
        <v>145</v>
      </c>
      <c r="E697" s="219" t="s">
        <v>1200</v>
      </c>
      <c r="F697" s="220" t="s">
        <v>1201</v>
      </c>
      <c r="G697" s="221" t="s">
        <v>330</v>
      </c>
      <c r="H697" s="222">
        <v>29.66</v>
      </c>
      <c r="I697" s="223"/>
      <c r="J697" s="224">
        <f>ROUND(I697*H697,2)</f>
        <v>0</v>
      </c>
      <c r="K697" s="220" t="s">
        <v>149</v>
      </c>
      <c r="L697" s="44"/>
      <c r="M697" s="225" t="s">
        <v>19</v>
      </c>
      <c r="N697" s="226" t="s">
        <v>42</v>
      </c>
      <c r="O697" s="84"/>
      <c r="P697" s="227">
        <f>O697*H697</f>
        <v>0</v>
      </c>
      <c r="Q697" s="227">
        <v>0.0022200000000000002</v>
      </c>
      <c r="R697" s="227">
        <f>Q697*H697</f>
        <v>0.065845200000000006</v>
      </c>
      <c r="S697" s="227">
        <v>0</v>
      </c>
      <c r="T697" s="228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9" t="s">
        <v>239</v>
      </c>
      <c r="AT697" s="229" t="s">
        <v>145</v>
      </c>
      <c r="AU697" s="229" t="s">
        <v>81</v>
      </c>
      <c r="AY697" s="17" t="s">
        <v>143</v>
      </c>
      <c r="BE697" s="230">
        <f>IF(N697="základní",J697,0)</f>
        <v>0</v>
      </c>
      <c r="BF697" s="230">
        <f>IF(N697="snížená",J697,0)</f>
        <v>0</v>
      </c>
      <c r="BG697" s="230">
        <f>IF(N697="zákl. přenesená",J697,0)</f>
        <v>0</v>
      </c>
      <c r="BH697" s="230">
        <f>IF(N697="sníž. přenesená",J697,0)</f>
        <v>0</v>
      </c>
      <c r="BI697" s="230">
        <f>IF(N697="nulová",J697,0)</f>
        <v>0</v>
      </c>
      <c r="BJ697" s="17" t="s">
        <v>79</v>
      </c>
      <c r="BK697" s="230">
        <f>ROUND(I697*H697,2)</f>
        <v>0</v>
      </c>
      <c r="BL697" s="17" t="s">
        <v>239</v>
      </c>
      <c r="BM697" s="229" t="s">
        <v>1202</v>
      </c>
    </row>
    <row r="698" s="2" customFormat="1">
      <c r="A698" s="38"/>
      <c r="B698" s="39"/>
      <c r="C698" s="40"/>
      <c r="D698" s="231" t="s">
        <v>152</v>
      </c>
      <c r="E698" s="40"/>
      <c r="F698" s="232" t="s">
        <v>1203</v>
      </c>
      <c r="G698" s="40"/>
      <c r="H698" s="40"/>
      <c r="I698" s="136"/>
      <c r="J698" s="40"/>
      <c r="K698" s="40"/>
      <c r="L698" s="44"/>
      <c r="M698" s="233"/>
      <c r="N698" s="234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152</v>
      </c>
      <c r="AU698" s="17" t="s">
        <v>81</v>
      </c>
    </row>
    <row r="699" s="13" customFormat="1">
      <c r="A699" s="13"/>
      <c r="B699" s="235"/>
      <c r="C699" s="236"/>
      <c r="D699" s="231" t="s">
        <v>154</v>
      </c>
      <c r="E699" s="237" t="s">
        <v>19</v>
      </c>
      <c r="F699" s="238" t="s">
        <v>1204</v>
      </c>
      <c r="G699" s="236"/>
      <c r="H699" s="239">
        <v>29.66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154</v>
      </c>
      <c r="AU699" s="245" t="s">
        <v>81</v>
      </c>
      <c r="AV699" s="13" t="s">
        <v>81</v>
      </c>
      <c r="AW699" s="13" t="s">
        <v>33</v>
      </c>
      <c r="AX699" s="13" t="s">
        <v>79</v>
      </c>
      <c r="AY699" s="245" t="s">
        <v>143</v>
      </c>
    </row>
    <row r="700" s="2" customFormat="1" ht="16.5" customHeight="1">
      <c r="A700" s="38"/>
      <c r="B700" s="39"/>
      <c r="C700" s="218" t="s">
        <v>1205</v>
      </c>
      <c r="D700" s="218" t="s">
        <v>145</v>
      </c>
      <c r="E700" s="219" t="s">
        <v>1206</v>
      </c>
      <c r="F700" s="220" t="s">
        <v>1207</v>
      </c>
      <c r="G700" s="221" t="s">
        <v>330</v>
      </c>
      <c r="H700" s="222">
        <v>6.6500000000000004</v>
      </c>
      <c r="I700" s="223"/>
      <c r="J700" s="224">
        <f>ROUND(I700*H700,2)</f>
        <v>0</v>
      </c>
      <c r="K700" s="220" t="s">
        <v>149</v>
      </c>
      <c r="L700" s="44"/>
      <c r="M700" s="225" t="s">
        <v>19</v>
      </c>
      <c r="N700" s="226" t="s">
        <v>42</v>
      </c>
      <c r="O700" s="84"/>
      <c r="P700" s="227">
        <f>O700*H700</f>
        <v>0</v>
      </c>
      <c r="Q700" s="227">
        <v>0.0022000000000000001</v>
      </c>
      <c r="R700" s="227">
        <f>Q700*H700</f>
        <v>0.014630000000000002</v>
      </c>
      <c r="S700" s="227">
        <v>0</v>
      </c>
      <c r="T700" s="228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9" t="s">
        <v>239</v>
      </c>
      <c r="AT700" s="229" t="s">
        <v>145</v>
      </c>
      <c r="AU700" s="229" t="s">
        <v>81</v>
      </c>
      <c r="AY700" s="17" t="s">
        <v>143</v>
      </c>
      <c r="BE700" s="230">
        <f>IF(N700="základní",J700,0)</f>
        <v>0</v>
      </c>
      <c r="BF700" s="230">
        <f>IF(N700="snížená",J700,0)</f>
        <v>0</v>
      </c>
      <c r="BG700" s="230">
        <f>IF(N700="zákl. přenesená",J700,0)</f>
        <v>0</v>
      </c>
      <c r="BH700" s="230">
        <f>IF(N700="sníž. přenesená",J700,0)</f>
        <v>0</v>
      </c>
      <c r="BI700" s="230">
        <f>IF(N700="nulová",J700,0)</f>
        <v>0</v>
      </c>
      <c r="BJ700" s="17" t="s">
        <v>79</v>
      </c>
      <c r="BK700" s="230">
        <f>ROUND(I700*H700,2)</f>
        <v>0</v>
      </c>
      <c r="BL700" s="17" t="s">
        <v>239</v>
      </c>
      <c r="BM700" s="229" t="s">
        <v>1208</v>
      </c>
    </row>
    <row r="701" s="2" customFormat="1">
      <c r="A701" s="38"/>
      <c r="B701" s="39"/>
      <c r="C701" s="40"/>
      <c r="D701" s="231" t="s">
        <v>152</v>
      </c>
      <c r="E701" s="40"/>
      <c r="F701" s="232" t="s">
        <v>1209</v>
      </c>
      <c r="G701" s="40"/>
      <c r="H701" s="40"/>
      <c r="I701" s="136"/>
      <c r="J701" s="40"/>
      <c r="K701" s="40"/>
      <c r="L701" s="44"/>
      <c r="M701" s="233"/>
      <c r="N701" s="234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152</v>
      </c>
      <c r="AU701" s="17" t="s">
        <v>81</v>
      </c>
    </row>
    <row r="702" s="13" customFormat="1">
      <c r="A702" s="13"/>
      <c r="B702" s="235"/>
      <c r="C702" s="236"/>
      <c r="D702" s="231" t="s">
        <v>154</v>
      </c>
      <c r="E702" s="237" t="s">
        <v>19</v>
      </c>
      <c r="F702" s="238" t="s">
        <v>1210</v>
      </c>
      <c r="G702" s="236"/>
      <c r="H702" s="239">
        <v>6.6500000000000004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154</v>
      </c>
      <c r="AU702" s="245" t="s">
        <v>81</v>
      </c>
      <c r="AV702" s="13" t="s">
        <v>81</v>
      </c>
      <c r="AW702" s="13" t="s">
        <v>33</v>
      </c>
      <c r="AX702" s="13" t="s">
        <v>79</v>
      </c>
      <c r="AY702" s="245" t="s">
        <v>143</v>
      </c>
    </row>
    <row r="703" s="2" customFormat="1" ht="16.5" customHeight="1">
      <c r="A703" s="38"/>
      <c r="B703" s="39"/>
      <c r="C703" s="218" t="s">
        <v>1211</v>
      </c>
      <c r="D703" s="218" t="s">
        <v>145</v>
      </c>
      <c r="E703" s="219" t="s">
        <v>1212</v>
      </c>
      <c r="F703" s="220" t="s">
        <v>1213</v>
      </c>
      <c r="G703" s="221" t="s">
        <v>330</v>
      </c>
      <c r="H703" s="222">
        <v>3.2000000000000002</v>
      </c>
      <c r="I703" s="223"/>
      <c r="J703" s="224">
        <f>ROUND(I703*H703,2)</f>
        <v>0</v>
      </c>
      <c r="K703" s="220" t="s">
        <v>149</v>
      </c>
      <c r="L703" s="44"/>
      <c r="M703" s="225" t="s">
        <v>19</v>
      </c>
      <c r="N703" s="226" t="s">
        <v>42</v>
      </c>
      <c r="O703" s="84"/>
      <c r="P703" s="227">
        <f>O703*H703</f>
        <v>0</v>
      </c>
      <c r="Q703" s="227">
        <v>0.0028900000000000002</v>
      </c>
      <c r="R703" s="227">
        <f>Q703*H703</f>
        <v>0.009248000000000001</v>
      </c>
      <c r="S703" s="227">
        <v>0</v>
      </c>
      <c r="T703" s="228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9" t="s">
        <v>239</v>
      </c>
      <c r="AT703" s="229" t="s">
        <v>145</v>
      </c>
      <c r="AU703" s="229" t="s">
        <v>81</v>
      </c>
      <c r="AY703" s="17" t="s">
        <v>143</v>
      </c>
      <c r="BE703" s="230">
        <f>IF(N703="základní",J703,0)</f>
        <v>0</v>
      </c>
      <c r="BF703" s="230">
        <f>IF(N703="snížená",J703,0)</f>
        <v>0</v>
      </c>
      <c r="BG703" s="230">
        <f>IF(N703="zákl. přenesená",J703,0)</f>
        <v>0</v>
      </c>
      <c r="BH703" s="230">
        <f>IF(N703="sníž. přenesená",J703,0)</f>
        <v>0</v>
      </c>
      <c r="BI703" s="230">
        <f>IF(N703="nulová",J703,0)</f>
        <v>0</v>
      </c>
      <c r="BJ703" s="17" t="s">
        <v>79</v>
      </c>
      <c r="BK703" s="230">
        <f>ROUND(I703*H703,2)</f>
        <v>0</v>
      </c>
      <c r="BL703" s="17" t="s">
        <v>239</v>
      </c>
      <c r="BM703" s="229" t="s">
        <v>1214</v>
      </c>
    </row>
    <row r="704" s="2" customFormat="1">
      <c r="A704" s="38"/>
      <c r="B704" s="39"/>
      <c r="C704" s="40"/>
      <c r="D704" s="231" t="s">
        <v>152</v>
      </c>
      <c r="E704" s="40"/>
      <c r="F704" s="232" t="s">
        <v>1215</v>
      </c>
      <c r="G704" s="40"/>
      <c r="H704" s="40"/>
      <c r="I704" s="136"/>
      <c r="J704" s="40"/>
      <c r="K704" s="40"/>
      <c r="L704" s="44"/>
      <c r="M704" s="233"/>
      <c r="N704" s="234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152</v>
      </c>
      <c r="AU704" s="17" t="s">
        <v>81</v>
      </c>
    </row>
    <row r="705" s="13" customFormat="1">
      <c r="A705" s="13"/>
      <c r="B705" s="235"/>
      <c r="C705" s="236"/>
      <c r="D705" s="231" t="s">
        <v>154</v>
      </c>
      <c r="E705" s="237" t="s">
        <v>19</v>
      </c>
      <c r="F705" s="238" t="s">
        <v>1216</v>
      </c>
      <c r="G705" s="236"/>
      <c r="H705" s="239">
        <v>3.2000000000000002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154</v>
      </c>
      <c r="AU705" s="245" t="s">
        <v>81</v>
      </c>
      <c r="AV705" s="13" t="s">
        <v>81</v>
      </c>
      <c r="AW705" s="13" t="s">
        <v>33</v>
      </c>
      <c r="AX705" s="13" t="s">
        <v>79</v>
      </c>
      <c r="AY705" s="245" t="s">
        <v>143</v>
      </c>
    </row>
    <row r="706" s="2" customFormat="1" ht="16.5" customHeight="1">
      <c r="A706" s="38"/>
      <c r="B706" s="39"/>
      <c r="C706" s="218" t="s">
        <v>1217</v>
      </c>
      <c r="D706" s="218" t="s">
        <v>145</v>
      </c>
      <c r="E706" s="219" t="s">
        <v>1218</v>
      </c>
      <c r="F706" s="220" t="s">
        <v>1219</v>
      </c>
      <c r="G706" s="221" t="s">
        <v>148</v>
      </c>
      <c r="H706" s="222">
        <v>2.173</v>
      </c>
      <c r="I706" s="223"/>
      <c r="J706" s="224">
        <f>ROUND(I706*H706,2)</f>
        <v>0</v>
      </c>
      <c r="K706" s="220" t="s">
        <v>149</v>
      </c>
      <c r="L706" s="44"/>
      <c r="M706" s="225" t="s">
        <v>19</v>
      </c>
      <c r="N706" s="226" t="s">
        <v>42</v>
      </c>
      <c r="O706" s="84"/>
      <c r="P706" s="227">
        <f>O706*H706</f>
        <v>0</v>
      </c>
      <c r="Q706" s="227">
        <v>0.01082</v>
      </c>
      <c r="R706" s="227">
        <f>Q706*H706</f>
        <v>0.023511859999999999</v>
      </c>
      <c r="S706" s="227">
        <v>0</v>
      </c>
      <c r="T706" s="228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9" t="s">
        <v>239</v>
      </c>
      <c r="AT706" s="229" t="s">
        <v>145</v>
      </c>
      <c r="AU706" s="229" t="s">
        <v>81</v>
      </c>
      <c r="AY706" s="17" t="s">
        <v>143</v>
      </c>
      <c r="BE706" s="230">
        <f>IF(N706="základní",J706,0)</f>
        <v>0</v>
      </c>
      <c r="BF706" s="230">
        <f>IF(N706="snížená",J706,0)</f>
        <v>0</v>
      </c>
      <c r="BG706" s="230">
        <f>IF(N706="zákl. přenesená",J706,0)</f>
        <v>0</v>
      </c>
      <c r="BH706" s="230">
        <f>IF(N706="sníž. přenesená",J706,0)</f>
        <v>0</v>
      </c>
      <c r="BI706" s="230">
        <f>IF(N706="nulová",J706,0)</f>
        <v>0</v>
      </c>
      <c r="BJ706" s="17" t="s">
        <v>79</v>
      </c>
      <c r="BK706" s="230">
        <f>ROUND(I706*H706,2)</f>
        <v>0</v>
      </c>
      <c r="BL706" s="17" t="s">
        <v>239</v>
      </c>
      <c r="BM706" s="229" t="s">
        <v>1220</v>
      </c>
    </row>
    <row r="707" s="2" customFormat="1">
      <c r="A707" s="38"/>
      <c r="B707" s="39"/>
      <c r="C707" s="40"/>
      <c r="D707" s="231" t="s">
        <v>152</v>
      </c>
      <c r="E707" s="40"/>
      <c r="F707" s="232" t="s">
        <v>1221</v>
      </c>
      <c r="G707" s="40"/>
      <c r="H707" s="40"/>
      <c r="I707" s="136"/>
      <c r="J707" s="40"/>
      <c r="K707" s="40"/>
      <c r="L707" s="44"/>
      <c r="M707" s="233"/>
      <c r="N707" s="234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152</v>
      </c>
      <c r="AU707" s="17" t="s">
        <v>81</v>
      </c>
    </row>
    <row r="708" s="13" customFormat="1">
      <c r="A708" s="13"/>
      <c r="B708" s="235"/>
      <c r="C708" s="236"/>
      <c r="D708" s="231" t="s">
        <v>154</v>
      </c>
      <c r="E708" s="237" t="s">
        <v>19</v>
      </c>
      <c r="F708" s="238" t="s">
        <v>1222</v>
      </c>
      <c r="G708" s="236"/>
      <c r="H708" s="239">
        <v>0.25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154</v>
      </c>
      <c r="AU708" s="245" t="s">
        <v>81</v>
      </c>
      <c r="AV708" s="13" t="s">
        <v>81</v>
      </c>
      <c r="AW708" s="13" t="s">
        <v>33</v>
      </c>
      <c r="AX708" s="13" t="s">
        <v>71</v>
      </c>
      <c r="AY708" s="245" t="s">
        <v>143</v>
      </c>
    </row>
    <row r="709" s="13" customFormat="1">
      <c r="A709" s="13"/>
      <c r="B709" s="235"/>
      <c r="C709" s="236"/>
      <c r="D709" s="231" t="s">
        <v>154</v>
      </c>
      <c r="E709" s="237" t="s">
        <v>19</v>
      </c>
      <c r="F709" s="238" t="s">
        <v>1223</v>
      </c>
      <c r="G709" s="236"/>
      <c r="H709" s="239">
        <v>0.42299999999999999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154</v>
      </c>
      <c r="AU709" s="245" t="s">
        <v>81</v>
      </c>
      <c r="AV709" s="13" t="s">
        <v>81</v>
      </c>
      <c r="AW709" s="13" t="s">
        <v>33</v>
      </c>
      <c r="AX709" s="13" t="s">
        <v>71</v>
      </c>
      <c r="AY709" s="245" t="s">
        <v>143</v>
      </c>
    </row>
    <row r="710" s="13" customFormat="1">
      <c r="A710" s="13"/>
      <c r="B710" s="235"/>
      <c r="C710" s="236"/>
      <c r="D710" s="231" t="s">
        <v>154</v>
      </c>
      <c r="E710" s="237" t="s">
        <v>19</v>
      </c>
      <c r="F710" s="238" t="s">
        <v>1224</v>
      </c>
      <c r="G710" s="236"/>
      <c r="H710" s="239">
        <v>1.5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154</v>
      </c>
      <c r="AU710" s="245" t="s">
        <v>81</v>
      </c>
      <c r="AV710" s="13" t="s">
        <v>81</v>
      </c>
      <c r="AW710" s="13" t="s">
        <v>33</v>
      </c>
      <c r="AX710" s="13" t="s">
        <v>71</v>
      </c>
      <c r="AY710" s="245" t="s">
        <v>143</v>
      </c>
    </row>
    <row r="711" s="14" customFormat="1">
      <c r="A711" s="14"/>
      <c r="B711" s="256"/>
      <c r="C711" s="257"/>
      <c r="D711" s="231" t="s">
        <v>154</v>
      </c>
      <c r="E711" s="258" t="s">
        <v>19</v>
      </c>
      <c r="F711" s="259" t="s">
        <v>227</v>
      </c>
      <c r="G711" s="257"/>
      <c r="H711" s="260">
        <v>2.173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154</v>
      </c>
      <c r="AU711" s="266" t="s">
        <v>81</v>
      </c>
      <c r="AV711" s="14" t="s">
        <v>150</v>
      </c>
      <c r="AW711" s="14" t="s">
        <v>33</v>
      </c>
      <c r="AX711" s="14" t="s">
        <v>79</v>
      </c>
      <c r="AY711" s="266" t="s">
        <v>143</v>
      </c>
    </row>
    <row r="712" s="2" customFormat="1" ht="16.5" customHeight="1">
      <c r="A712" s="38"/>
      <c r="B712" s="39"/>
      <c r="C712" s="218" t="s">
        <v>1225</v>
      </c>
      <c r="D712" s="218" t="s">
        <v>145</v>
      </c>
      <c r="E712" s="219" t="s">
        <v>1226</v>
      </c>
      <c r="F712" s="220" t="s">
        <v>1227</v>
      </c>
      <c r="G712" s="221" t="s">
        <v>330</v>
      </c>
      <c r="H712" s="222">
        <v>8.8000000000000007</v>
      </c>
      <c r="I712" s="223"/>
      <c r="J712" s="224">
        <f>ROUND(I712*H712,2)</f>
        <v>0</v>
      </c>
      <c r="K712" s="220" t="s">
        <v>149</v>
      </c>
      <c r="L712" s="44"/>
      <c r="M712" s="225" t="s">
        <v>19</v>
      </c>
      <c r="N712" s="226" t="s">
        <v>42</v>
      </c>
      <c r="O712" s="84"/>
      <c r="P712" s="227">
        <f>O712*H712</f>
        <v>0</v>
      </c>
      <c r="Q712" s="227">
        <v>0.00131</v>
      </c>
      <c r="R712" s="227">
        <f>Q712*H712</f>
        <v>0.011528</v>
      </c>
      <c r="S712" s="227">
        <v>0</v>
      </c>
      <c r="T712" s="228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9" t="s">
        <v>239</v>
      </c>
      <c r="AT712" s="229" t="s">
        <v>145</v>
      </c>
      <c r="AU712" s="229" t="s">
        <v>81</v>
      </c>
      <c r="AY712" s="17" t="s">
        <v>143</v>
      </c>
      <c r="BE712" s="230">
        <f>IF(N712="základní",J712,0)</f>
        <v>0</v>
      </c>
      <c r="BF712" s="230">
        <f>IF(N712="snížená",J712,0)</f>
        <v>0</v>
      </c>
      <c r="BG712" s="230">
        <f>IF(N712="zákl. přenesená",J712,0)</f>
        <v>0</v>
      </c>
      <c r="BH712" s="230">
        <f>IF(N712="sníž. přenesená",J712,0)</f>
        <v>0</v>
      </c>
      <c r="BI712" s="230">
        <f>IF(N712="nulová",J712,0)</f>
        <v>0</v>
      </c>
      <c r="BJ712" s="17" t="s">
        <v>79</v>
      </c>
      <c r="BK712" s="230">
        <f>ROUND(I712*H712,2)</f>
        <v>0</v>
      </c>
      <c r="BL712" s="17" t="s">
        <v>239</v>
      </c>
      <c r="BM712" s="229" t="s">
        <v>1228</v>
      </c>
    </row>
    <row r="713" s="2" customFormat="1">
      <c r="A713" s="38"/>
      <c r="B713" s="39"/>
      <c r="C713" s="40"/>
      <c r="D713" s="231" t="s">
        <v>152</v>
      </c>
      <c r="E713" s="40"/>
      <c r="F713" s="232" t="s">
        <v>1229</v>
      </c>
      <c r="G713" s="40"/>
      <c r="H713" s="40"/>
      <c r="I713" s="136"/>
      <c r="J713" s="40"/>
      <c r="K713" s="40"/>
      <c r="L713" s="44"/>
      <c r="M713" s="233"/>
      <c r="N713" s="234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152</v>
      </c>
      <c r="AU713" s="17" t="s">
        <v>81</v>
      </c>
    </row>
    <row r="714" s="13" customFormat="1">
      <c r="A714" s="13"/>
      <c r="B714" s="235"/>
      <c r="C714" s="236"/>
      <c r="D714" s="231" t="s">
        <v>154</v>
      </c>
      <c r="E714" s="237" t="s">
        <v>19</v>
      </c>
      <c r="F714" s="238" t="s">
        <v>1230</v>
      </c>
      <c r="G714" s="236"/>
      <c r="H714" s="239">
        <v>8.8000000000000007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154</v>
      </c>
      <c r="AU714" s="245" t="s">
        <v>81</v>
      </c>
      <c r="AV714" s="13" t="s">
        <v>81</v>
      </c>
      <c r="AW714" s="13" t="s">
        <v>33</v>
      </c>
      <c r="AX714" s="13" t="s">
        <v>79</v>
      </c>
      <c r="AY714" s="245" t="s">
        <v>143</v>
      </c>
    </row>
    <row r="715" s="2" customFormat="1" ht="16.5" customHeight="1">
      <c r="A715" s="38"/>
      <c r="B715" s="39"/>
      <c r="C715" s="218" t="s">
        <v>1231</v>
      </c>
      <c r="D715" s="218" t="s">
        <v>145</v>
      </c>
      <c r="E715" s="219" t="s">
        <v>1232</v>
      </c>
      <c r="F715" s="220" t="s">
        <v>1233</v>
      </c>
      <c r="G715" s="221" t="s">
        <v>330</v>
      </c>
      <c r="H715" s="222">
        <v>10.9</v>
      </c>
      <c r="I715" s="223"/>
      <c r="J715" s="224">
        <f>ROUND(I715*H715,2)</f>
        <v>0</v>
      </c>
      <c r="K715" s="220" t="s">
        <v>19</v>
      </c>
      <c r="L715" s="44"/>
      <c r="M715" s="225" t="s">
        <v>19</v>
      </c>
      <c r="N715" s="226" t="s">
        <v>42</v>
      </c>
      <c r="O715" s="84"/>
      <c r="P715" s="227">
        <f>O715*H715</f>
        <v>0</v>
      </c>
      <c r="Q715" s="227">
        <v>0.00131</v>
      </c>
      <c r="R715" s="227">
        <f>Q715*H715</f>
        <v>0.014279</v>
      </c>
      <c r="S715" s="227">
        <v>0</v>
      </c>
      <c r="T715" s="228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9" t="s">
        <v>239</v>
      </c>
      <c r="AT715" s="229" t="s">
        <v>145</v>
      </c>
      <c r="AU715" s="229" t="s">
        <v>81</v>
      </c>
      <c r="AY715" s="17" t="s">
        <v>143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17" t="s">
        <v>79</v>
      </c>
      <c r="BK715" s="230">
        <f>ROUND(I715*H715,2)</f>
        <v>0</v>
      </c>
      <c r="BL715" s="17" t="s">
        <v>239</v>
      </c>
      <c r="BM715" s="229" t="s">
        <v>1234</v>
      </c>
    </row>
    <row r="716" s="2" customFormat="1">
      <c r="A716" s="38"/>
      <c r="B716" s="39"/>
      <c r="C716" s="40"/>
      <c r="D716" s="231" t="s">
        <v>152</v>
      </c>
      <c r="E716" s="40"/>
      <c r="F716" s="232" t="s">
        <v>1235</v>
      </c>
      <c r="G716" s="40"/>
      <c r="H716" s="40"/>
      <c r="I716" s="136"/>
      <c r="J716" s="40"/>
      <c r="K716" s="40"/>
      <c r="L716" s="44"/>
      <c r="M716" s="233"/>
      <c r="N716" s="234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152</v>
      </c>
      <c r="AU716" s="17" t="s">
        <v>81</v>
      </c>
    </row>
    <row r="717" s="13" customFormat="1">
      <c r="A717" s="13"/>
      <c r="B717" s="235"/>
      <c r="C717" s="236"/>
      <c r="D717" s="231" t="s">
        <v>154</v>
      </c>
      <c r="E717" s="237" t="s">
        <v>19</v>
      </c>
      <c r="F717" s="238" t="s">
        <v>1236</v>
      </c>
      <c r="G717" s="236"/>
      <c r="H717" s="239">
        <v>10.9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154</v>
      </c>
      <c r="AU717" s="245" t="s">
        <v>81</v>
      </c>
      <c r="AV717" s="13" t="s">
        <v>81</v>
      </c>
      <c r="AW717" s="13" t="s">
        <v>33</v>
      </c>
      <c r="AX717" s="13" t="s">
        <v>79</v>
      </c>
      <c r="AY717" s="245" t="s">
        <v>143</v>
      </c>
    </row>
    <row r="718" s="2" customFormat="1" ht="16.5" customHeight="1">
      <c r="A718" s="38"/>
      <c r="B718" s="39"/>
      <c r="C718" s="218" t="s">
        <v>1237</v>
      </c>
      <c r="D718" s="218" t="s">
        <v>145</v>
      </c>
      <c r="E718" s="219" t="s">
        <v>1238</v>
      </c>
      <c r="F718" s="220" t="s">
        <v>1239</v>
      </c>
      <c r="G718" s="221" t="s">
        <v>330</v>
      </c>
      <c r="H718" s="222">
        <v>2.1000000000000001</v>
      </c>
      <c r="I718" s="223"/>
      <c r="J718" s="224">
        <f>ROUND(I718*H718,2)</f>
        <v>0</v>
      </c>
      <c r="K718" s="220" t="s">
        <v>149</v>
      </c>
      <c r="L718" s="44"/>
      <c r="M718" s="225" t="s">
        <v>19</v>
      </c>
      <c r="N718" s="226" t="s">
        <v>42</v>
      </c>
      <c r="O718" s="84"/>
      <c r="P718" s="227">
        <f>O718*H718</f>
        <v>0</v>
      </c>
      <c r="Q718" s="227">
        <v>0.0020300000000000001</v>
      </c>
      <c r="R718" s="227">
        <f>Q718*H718</f>
        <v>0.0042630000000000003</v>
      </c>
      <c r="S718" s="227">
        <v>0</v>
      </c>
      <c r="T718" s="228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9" t="s">
        <v>239</v>
      </c>
      <c r="AT718" s="229" t="s">
        <v>145</v>
      </c>
      <c r="AU718" s="229" t="s">
        <v>81</v>
      </c>
      <c r="AY718" s="17" t="s">
        <v>143</v>
      </c>
      <c r="BE718" s="230">
        <f>IF(N718="základní",J718,0)</f>
        <v>0</v>
      </c>
      <c r="BF718" s="230">
        <f>IF(N718="snížená",J718,0)</f>
        <v>0</v>
      </c>
      <c r="BG718" s="230">
        <f>IF(N718="zákl. přenesená",J718,0)</f>
        <v>0</v>
      </c>
      <c r="BH718" s="230">
        <f>IF(N718="sníž. přenesená",J718,0)</f>
        <v>0</v>
      </c>
      <c r="BI718" s="230">
        <f>IF(N718="nulová",J718,0)</f>
        <v>0</v>
      </c>
      <c r="BJ718" s="17" t="s">
        <v>79</v>
      </c>
      <c r="BK718" s="230">
        <f>ROUND(I718*H718,2)</f>
        <v>0</v>
      </c>
      <c r="BL718" s="17" t="s">
        <v>239</v>
      </c>
      <c r="BM718" s="229" t="s">
        <v>1240</v>
      </c>
    </row>
    <row r="719" s="2" customFormat="1">
      <c r="A719" s="38"/>
      <c r="B719" s="39"/>
      <c r="C719" s="40"/>
      <c r="D719" s="231" t="s">
        <v>152</v>
      </c>
      <c r="E719" s="40"/>
      <c r="F719" s="232" t="s">
        <v>1241</v>
      </c>
      <c r="G719" s="40"/>
      <c r="H719" s="40"/>
      <c r="I719" s="136"/>
      <c r="J719" s="40"/>
      <c r="K719" s="40"/>
      <c r="L719" s="44"/>
      <c r="M719" s="233"/>
      <c r="N719" s="234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152</v>
      </c>
      <c r="AU719" s="17" t="s">
        <v>81</v>
      </c>
    </row>
    <row r="720" s="13" customFormat="1">
      <c r="A720" s="13"/>
      <c r="B720" s="235"/>
      <c r="C720" s="236"/>
      <c r="D720" s="231" t="s">
        <v>154</v>
      </c>
      <c r="E720" s="237" t="s">
        <v>19</v>
      </c>
      <c r="F720" s="238" t="s">
        <v>1242</v>
      </c>
      <c r="G720" s="236"/>
      <c r="H720" s="239">
        <v>2.1000000000000001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154</v>
      </c>
      <c r="AU720" s="245" t="s">
        <v>81</v>
      </c>
      <c r="AV720" s="13" t="s">
        <v>81</v>
      </c>
      <c r="AW720" s="13" t="s">
        <v>33</v>
      </c>
      <c r="AX720" s="13" t="s">
        <v>79</v>
      </c>
      <c r="AY720" s="245" t="s">
        <v>143</v>
      </c>
    </row>
    <row r="721" s="2" customFormat="1" ht="16.5" customHeight="1">
      <c r="A721" s="38"/>
      <c r="B721" s="39"/>
      <c r="C721" s="218" t="s">
        <v>1243</v>
      </c>
      <c r="D721" s="218" t="s">
        <v>145</v>
      </c>
      <c r="E721" s="219" t="s">
        <v>1244</v>
      </c>
      <c r="F721" s="220" t="s">
        <v>1245</v>
      </c>
      <c r="G721" s="221" t="s">
        <v>330</v>
      </c>
      <c r="H721" s="222">
        <v>29.600000000000001</v>
      </c>
      <c r="I721" s="223"/>
      <c r="J721" s="224">
        <f>ROUND(I721*H721,2)</f>
        <v>0</v>
      </c>
      <c r="K721" s="220" t="s">
        <v>149</v>
      </c>
      <c r="L721" s="44"/>
      <c r="M721" s="225" t="s">
        <v>19</v>
      </c>
      <c r="N721" s="226" t="s">
        <v>42</v>
      </c>
      <c r="O721" s="84"/>
      <c r="P721" s="227">
        <f>O721*H721</f>
        <v>0</v>
      </c>
      <c r="Q721" s="227">
        <v>0.0028600000000000001</v>
      </c>
      <c r="R721" s="227">
        <f>Q721*H721</f>
        <v>0.084656000000000009</v>
      </c>
      <c r="S721" s="227">
        <v>0</v>
      </c>
      <c r="T721" s="228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9" t="s">
        <v>239</v>
      </c>
      <c r="AT721" s="229" t="s">
        <v>145</v>
      </c>
      <c r="AU721" s="229" t="s">
        <v>81</v>
      </c>
      <c r="AY721" s="17" t="s">
        <v>143</v>
      </c>
      <c r="BE721" s="230">
        <f>IF(N721="základní",J721,0)</f>
        <v>0</v>
      </c>
      <c r="BF721" s="230">
        <f>IF(N721="snížená",J721,0)</f>
        <v>0</v>
      </c>
      <c r="BG721" s="230">
        <f>IF(N721="zákl. přenesená",J721,0)</f>
        <v>0</v>
      </c>
      <c r="BH721" s="230">
        <f>IF(N721="sníž. přenesená",J721,0)</f>
        <v>0</v>
      </c>
      <c r="BI721" s="230">
        <f>IF(N721="nulová",J721,0)</f>
        <v>0</v>
      </c>
      <c r="BJ721" s="17" t="s">
        <v>79</v>
      </c>
      <c r="BK721" s="230">
        <f>ROUND(I721*H721,2)</f>
        <v>0</v>
      </c>
      <c r="BL721" s="17" t="s">
        <v>239</v>
      </c>
      <c r="BM721" s="229" t="s">
        <v>1246</v>
      </c>
    </row>
    <row r="722" s="2" customFormat="1">
      <c r="A722" s="38"/>
      <c r="B722" s="39"/>
      <c r="C722" s="40"/>
      <c r="D722" s="231" t="s">
        <v>152</v>
      </c>
      <c r="E722" s="40"/>
      <c r="F722" s="232" t="s">
        <v>1247</v>
      </c>
      <c r="G722" s="40"/>
      <c r="H722" s="40"/>
      <c r="I722" s="136"/>
      <c r="J722" s="40"/>
      <c r="K722" s="40"/>
      <c r="L722" s="44"/>
      <c r="M722" s="233"/>
      <c r="N722" s="234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152</v>
      </c>
      <c r="AU722" s="17" t="s">
        <v>81</v>
      </c>
    </row>
    <row r="723" s="13" customFormat="1">
      <c r="A723" s="13"/>
      <c r="B723" s="235"/>
      <c r="C723" s="236"/>
      <c r="D723" s="231" t="s">
        <v>154</v>
      </c>
      <c r="E723" s="237" t="s">
        <v>19</v>
      </c>
      <c r="F723" s="238" t="s">
        <v>1248</v>
      </c>
      <c r="G723" s="236"/>
      <c r="H723" s="239">
        <v>29.600000000000001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154</v>
      </c>
      <c r="AU723" s="245" t="s">
        <v>81</v>
      </c>
      <c r="AV723" s="13" t="s">
        <v>81</v>
      </c>
      <c r="AW723" s="13" t="s">
        <v>33</v>
      </c>
      <c r="AX723" s="13" t="s">
        <v>79</v>
      </c>
      <c r="AY723" s="245" t="s">
        <v>143</v>
      </c>
    </row>
    <row r="724" s="2" customFormat="1" ht="16.5" customHeight="1">
      <c r="A724" s="38"/>
      <c r="B724" s="39"/>
      <c r="C724" s="218" t="s">
        <v>1249</v>
      </c>
      <c r="D724" s="218" t="s">
        <v>145</v>
      </c>
      <c r="E724" s="219" t="s">
        <v>1250</v>
      </c>
      <c r="F724" s="220" t="s">
        <v>1251</v>
      </c>
      <c r="G724" s="221" t="s">
        <v>330</v>
      </c>
      <c r="H724" s="222">
        <v>3.7999999999999998</v>
      </c>
      <c r="I724" s="223"/>
      <c r="J724" s="224">
        <f>ROUND(I724*H724,2)</f>
        <v>0</v>
      </c>
      <c r="K724" s="220" t="s">
        <v>149</v>
      </c>
      <c r="L724" s="44"/>
      <c r="M724" s="225" t="s">
        <v>19</v>
      </c>
      <c r="N724" s="226" t="s">
        <v>42</v>
      </c>
      <c r="O724" s="84"/>
      <c r="P724" s="227">
        <f>O724*H724</f>
        <v>0</v>
      </c>
      <c r="Q724" s="227">
        <v>0.0017099999999999999</v>
      </c>
      <c r="R724" s="227">
        <f>Q724*H724</f>
        <v>0.0064979999999999994</v>
      </c>
      <c r="S724" s="227">
        <v>0</v>
      </c>
      <c r="T724" s="228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9" t="s">
        <v>239</v>
      </c>
      <c r="AT724" s="229" t="s">
        <v>145</v>
      </c>
      <c r="AU724" s="229" t="s">
        <v>81</v>
      </c>
      <c r="AY724" s="17" t="s">
        <v>143</v>
      </c>
      <c r="BE724" s="230">
        <f>IF(N724="základní",J724,0)</f>
        <v>0</v>
      </c>
      <c r="BF724" s="230">
        <f>IF(N724="snížená",J724,0)</f>
        <v>0</v>
      </c>
      <c r="BG724" s="230">
        <f>IF(N724="zákl. přenesená",J724,0)</f>
        <v>0</v>
      </c>
      <c r="BH724" s="230">
        <f>IF(N724="sníž. přenesená",J724,0)</f>
        <v>0</v>
      </c>
      <c r="BI724" s="230">
        <f>IF(N724="nulová",J724,0)</f>
        <v>0</v>
      </c>
      <c r="BJ724" s="17" t="s">
        <v>79</v>
      </c>
      <c r="BK724" s="230">
        <f>ROUND(I724*H724,2)</f>
        <v>0</v>
      </c>
      <c r="BL724" s="17" t="s">
        <v>239</v>
      </c>
      <c r="BM724" s="229" t="s">
        <v>1252</v>
      </c>
    </row>
    <row r="725" s="2" customFormat="1">
      <c r="A725" s="38"/>
      <c r="B725" s="39"/>
      <c r="C725" s="40"/>
      <c r="D725" s="231" t="s">
        <v>152</v>
      </c>
      <c r="E725" s="40"/>
      <c r="F725" s="232" t="s">
        <v>1253</v>
      </c>
      <c r="G725" s="40"/>
      <c r="H725" s="40"/>
      <c r="I725" s="136"/>
      <c r="J725" s="40"/>
      <c r="K725" s="40"/>
      <c r="L725" s="44"/>
      <c r="M725" s="233"/>
      <c r="N725" s="234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152</v>
      </c>
      <c r="AU725" s="17" t="s">
        <v>81</v>
      </c>
    </row>
    <row r="726" s="13" customFormat="1">
      <c r="A726" s="13"/>
      <c r="B726" s="235"/>
      <c r="C726" s="236"/>
      <c r="D726" s="231" t="s">
        <v>154</v>
      </c>
      <c r="E726" s="237" t="s">
        <v>19</v>
      </c>
      <c r="F726" s="238" t="s">
        <v>1254</v>
      </c>
      <c r="G726" s="236"/>
      <c r="H726" s="239">
        <v>3.7999999999999998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154</v>
      </c>
      <c r="AU726" s="245" t="s">
        <v>81</v>
      </c>
      <c r="AV726" s="13" t="s">
        <v>81</v>
      </c>
      <c r="AW726" s="13" t="s">
        <v>33</v>
      </c>
      <c r="AX726" s="13" t="s">
        <v>79</v>
      </c>
      <c r="AY726" s="245" t="s">
        <v>143</v>
      </c>
    </row>
    <row r="727" s="2" customFormat="1" ht="16.5" customHeight="1">
      <c r="A727" s="38"/>
      <c r="B727" s="39"/>
      <c r="C727" s="218" t="s">
        <v>1255</v>
      </c>
      <c r="D727" s="218" t="s">
        <v>145</v>
      </c>
      <c r="E727" s="219" t="s">
        <v>1256</v>
      </c>
      <c r="F727" s="220" t="s">
        <v>1257</v>
      </c>
      <c r="G727" s="221" t="s">
        <v>330</v>
      </c>
      <c r="H727" s="222">
        <v>34.600000000000001</v>
      </c>
      <c r="I727" s="223"/>
      <c r="J727" s="224">
        <f>ROUND(I727*H727,2)</f>
        <v>0</v>
      </c>
      <c r="K727" s="220" t="s">
        <v>149</v>
      </c>
      <c r="L727" s="44"/>
      <c r="M727" s="225" t="s">
        <v>19</v>
      </c>
      <c r="N727" s="226" t="s">
        <v>42</v>
      </c>
      <c r="O727" s="84"/>
      <c r="P727" s="227">
        <f>O727*H727</f>
        <v>0</v>
      </c>
      <c r="Q727" s="227">
        <v>0.0022300000000000002</v>
      </c>
      <c r="R727" s="227">
        <f>Q727*H727</f>
        <v>0.077158000000000004</v>
      </c>
      <c r="S727" s="227">
        <v>0</v>
      </c>
      <c r="T727" s="228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9" t="s">
        <v>239</v>
      </c>
      <c r="AT727" s="229" t="s">
        <v>145</v>
      </c>
      <c r="AU727" s="229" t="s">
        <v>81</v>
      </c>
      <c r="AY727" s="17" t="s">
        <v>143</v>
      </c>
      <c r="BE727" s="230">
        <f>IF(N727="základní",J727,0)</f>
        <v>0</v>
      </c>
      <c r="BF727" s="230">
        <f>IF(N727="snížená",J727,0)</f>
        <v>0</v>
      </c>
      <c r="BG727" s="230">
        <f>IF(N727="zákl. přenesená",J727,0)</f>
        <v>0</v>
      </c>
      <c r="BH727" s="230">
        <f>IF(N727="sníž. přenesená",J727,0)</f>
        <v>0</v>
      </c>
      <c r="BI727" s="230">
        <f>IF(N727="nulová",J727,0)</f>
        <v>0</v>
      </c>
      <c r="BJ727" s="17" t="s">
        <v>79</v>
      </c>
      <c r="BK727" s="230">
        <f>ROUND(I727*H727,2)</f>
        <v>0</v>
      </c>
      <c r="BL727" s="17" t="s">
        <v>239</v>
      </c>
      <c r="BM727" s="229" t="s">
        <v>1258</v>
      </c>
    </row>
    <row r="728" s="2" customFormat="1">
      <c r="A728" s="38"/>
      <c r="B728" s="39"/>
      <c r="C728" s="40"/>
      <c r="D728" s="231" t="s">
        <v>152</v>
      </c>
      <c r="E728" s="40"/>
      <c r="F728" s="232" t="s">
        <v>1259</v>
      </c>
      <c r="G728" s="40"/>
      <c r="H728" s="40"/>
      <c r="I728" s="136"/>
      <c r="J728" s="40"/>
      <c r="K728" s="40"/>
      <c r="L728" s="44"/>
      <c r="M728" s="233"/>
      <c r="N728" s="234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152</v>
      </c>
      <c r="AU728" s="17" t="s">
        <v>81</v>
      </c>
    </row>
    <row r="729" s="13" customFormat="1">
      <c r="A729" s="13"/>
      <c r="B729" s="235"/>
      <c r="C729" s="236"/>
      <c r="D729" s="231" t="s">
        <v>154</v>
      </c>
      <c r="E729" s="237" t="s">
        <v>19</v>
      </c>
      <c r="F729" s="238" t="s">
        <v>1260</v>
      </c>
      <c r="G729" s="236"/>
      <c r="H729" s="239">
        <v>34.600000000000001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154</v>
      </c>
      <c r="AU729" s="245" t="s">
        <v>81</v>
      </c>
      <c r="AV729" s="13" t="s">
        <v>81</v>
      </c>
      <c r="AW729" s="13" t="s">
        <v>33</v>
      </c>
      <c r="AX729" s="13" t="s">
        <v>79</v>
      </c>
      <c r="AY729" s="245" t="s">
        <v>143</v>
      </c>
    </row>
    <row r="730" s="2" customFormat="1" ht="16.5" customHeight="1">
      <c r="A730" s="38"/>
      <c r="B730" s="39"/>
      <c r="C730" s="218" t="s">
        <v>1261</v>
      </c>
      <c r="D730" s="218" t="s">
        <v>145</v>
      </c>
      <c r="E730" s="219" t="s">
        <v>1262</v>
      </c>
      <c r="F730" s="220" t="s">
        <v>1263</v>
      </c>
      <c r="G730" s="221" t="s">
        <v>190</v>
      </c>
      <c r="H730" s="222">
        <v>0.60999999999999999</v>
      </c>
      <c r="I730" s="223"/>
      <c r="J730" s="224">
        <f>ROUND(I730*H730,2)</f>
        <v>0</v>
      </c>
      <c r="K730" s="220" t="s">
        <v>149</v>
      </c>
      <c r="L730" s="44"/>
      <c r="M730" s="225" t="s">
        <v>19</v>
      </c>
      <c r="N730" s="226" t="s">
        <v>42</v>
      </c>
      <c r="O730" s="84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9" t="s">
        <v>239</v>
      </c>
      <c r="AT730" s="229" t="s">
        <v>145</v>
      </c>
      <c r="AU730" s="229" t="s">
        <v>81</v>
      </c>
      <c r="AY730" s="17" t="s">
        <v>143</v>
      </c>
      <c r="BE730" s="230">
        <f>IF(N730="základní",J730,0)</f>
        <v>0</v>
      </c>
      <c r="BF730" s="230">
        <f>IF(N730="snížená",J730,0)</f>
        <v>0</v>
      </c>
      <c r="BG730" s="230">
        <f>IF(N730="zákl. přenesená",J730,0)</f>
        <v>0</v>
      </c>
      <c r="BH730" s="230">
        <f>IF(N730="sníž. přenesená",J730,0)</f>
        <v>0</v>
      </c>
      <c r="BI730" s="230">
        <f>IF(N730="nulová",J730,0)</f>
        <v>0</v>
      </c>
      <c r="BJ730" s="17" t="s">
        <v>79</v>
      </c>
      <c r="BK730" s="230">
        <f>ROUND(I730*H730,2)</f>
        <v>0</v>
      </c>
      <c r="BL730" s="17" t="s">
        <v>239</v>
      </c>
      <c r="BM730" s="229" t="s">
        <v>1264</v>
      </c>
    </row>
    <row r="731" s="2" customFormat="1">
      <c r="A731" s="38"/>
      <c r="B731" s="39"/>
      <c r="C731" s="40"/>
      <c r="D731" s="231" t="s">
        <v>152</v>
      </c>
      <c r="E731" s="40"/>
      <c r="F731" s="232" t="s">
        <v>1263</v>
      </c>
      <c r="G731" s="40"/>
      <c r="H731" s="40"/>
      <c r="I731" s="136"/>
      <c r="J731" s="40"/>
      <c r="K731" s="40"/>
      <c r="L731" s="44"/>
      <c r="M731" s="233"/>
      <c r="N731" s="234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152</v>
      </c>
      <c r="AU731" s="17" t="s">
        <v>81</v>
      </c>
    </row>
    <row r="732" s="12" customFormat="1" ht="22.8" customHeight="1">
      <c r="A732" s="12"/>
      <c r="B732" s="202"/>
      <c r="C732" s="203"/>
      <c r="D732" s="204" t="s">
        <v>70</v>
      </c>
      <c r="E732" s="216" t="s">
        <v>1265</v>
      </c>
      <c r="F732" s="216" t="s">
        <v>1266</v>
      </c>
      <c r="G732" s="203"/>
      <c r="H732" s="203"/>
      <c r="I732" s="206"/>
      <c r="J732" s="217">
        <f>BK732</f>
        <v>0</v>
      </c>
      <c r="K732" s="203"/>
      <c r="L732" s="208"/>
      <c r="M732" s="209"/>
      <c r="N732" s="210"/>
      <c r="O732" s="210"/>
      <c r="P732" s="211">
        <f>SUM(P733:P739)</f>
        <v>0</v>
      </c>
      <c r="Q732" s="210"/>
      <c r="R732" s="211">
        <f>SUM(R733:R739)</f>
        <v>0.049290000000000007</v>
      </c>
      <c r="S732" s="210"/>
      <c r="T732" s="212">
        <f>SUM(T733:T739)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13" t="s">
        <v>81</v>
      </c>
      <c r="AT732" s="214" t="s">
        <v>70</v>
      </c>
      <c r="AU732" s="214" t="s">
        <v>79</v>
      </c>
      <c r="AY732" s="213" t="s">
        <v>143</v>
      </c>
      <c r="BK732" s="215">
        <f>SUM(BK733:BK739)</f>
        <v>0</v>
      </c>
    </row>
    <row r="733" s="2" customFormat="1" ht="16.5" customHeight="1">
      <c r="A733" s="38"/>
      <c r="B733" s="39"/>
      <c r="C733" s="218" t="s">
        <v>1267</v>
      </c>
      <c r="D733" s="218" t="s">
        <v>145</v>
      </c>
      <c r="E733" s="219" t="s">
        <v>1268</v>
      </c>
      <c r="F733" s="220" t="s">
        <v>1269</v>
      </c>
      <c r="G733" s="221" t="s">
        <v>330</v>
      </c>
      <c r="H733" s="222">
        <v>31</v>
      </c>
      <c r="I733" s="223"/>
      <c r="J733" s="224">
        <f>ROUND(I733*H733,2)</f>
        <v>0</v>
      </c>
      <c r="K733" s="220" t="s">
        <v>19</v>
      </c>
      <c r="L733" s="44"/>
      <c r="M733" s="225" t="s">
        <v>19</v>
      </c>
      <c r="N733" s="226" t="s">
        <v>42</v>
      </c>
      <c r="O733" s="84"/>
      <c r="P733" s="227">
        <f>O733*H733</f>
        <v>0</v>
      </c>
      <c r="Q733" s="227">
        <v>0.0011900000000000001</v>
      </c>
      <c r="R733" s="227">
        <f>Q733*H733</f>
        <v>0.036890000000000006</v>
      </c>
      <c r="S733" s="227">
        <v>0</v>
      </c>
      <c r="T733" s="228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9" t="s">
        <v>239</v>
      </c>
      <c r="AT733" s="229" t="s">
        <v>145</v>
      </c>
      <c r="AU733" s="229" t="s">
        <v>81</v>
      </c>
      <c r="AY733" s="17" t="s">
        <v>143</v>
      </c>
      <c r="BE733" s="230">
        <f>IF(N733="základní",J733,0)</f>
        <v>0</v>
      </c>
      <c r="BF733" s="230">
        <f>IF(N733="snížená",J733,0)</f>
        <v>0</v>
      </c>
      <c r="BG733" s="230">
        <f>IF(N733="zákl. přenesená",J733,0)</f>
        <v>0</v>
      </c>
      <c r="BH733" s="230">
        <f>IF(N733="sníž. přenesená",J733,0)</f>
        <v>0</v>
      </c>
      <c r="BI733" s="230">
        <f>IF(N733="nulová",J733,0)</f>
        <v>0</v>
      </c>
      <c r="BJ733" s="17" t="s">
        <v>79</v>
      </c>
      <c r="BK733" s="230">
        <f>ROUND(I733*H733,2)</f>
        <v>0</v>
      </c>
      <c r="BL733" s="17" t="s">
        <v>239</v>
      </c>
      <c r="BM733" s="229" t="s">
        <v>1270</v>
      </c>
    </row>
    <row r="734" s="2" customFormat="1">
      <c r="A734" s="38"/>
      <c r="B734" s="39"/>
      <c r="C734" s="40"/>
      <c r="D734" s="231" t="s">
        <v>152</v>
      </c>
      <c r="E734" s="40"/>
      <c r="F734" s="232" t="s">
        <v>1271</v>
      </c>
      <c r="G734" s="40"/>
      <c r="H734" s="40"/>
      <c r="I734" s="136"/>
      <c r="J734" s="40"/>
      <c r="K734" s="40"/>
      <c r="L734" s="44"/>
      <c r="M734" s="233"/>
      <c r="N734" s="234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152</v>
      </c>
      <c r="AU734" s="17" t="s">
        <v>81</v>
      </c>
    </row>
    <row r="735" s="2" customFormat="1" ht="16.5" customHeight="1">
      <c r="A735" s="38"/>
      <c r="B735" s="39"/>
      <c r="C735" s="246" t="s">
        <v>1272</v>
      </c>
      <c r="D735" s="246" t="s">
        <v>199</v>
      </c>
      <c r="E735" s="247" t="s">
        <v>1273</v>
      </c>
      <c r="F735" s="248" t="s">
        <v>1274</v>
      </c>
      <c r="G735" s="249" t="s">
        <v>330</v>
      </c>
      <c r="H735" s="250">
        <v>31</v>
      </c>
      <c r="I735" s="251"/>
      <c r="J735" s="252">
        <f>ROUND(I735*H735,2)</f>
        <v>0</v>
      </c>
      <c r="K735" s="248" t="s">
        <v>149</v>
      </c>
      <c r="L735" s="253"/>
      <c r="M735" s="254" t="s">
        <v>19</v>
      </c>
      <c r="N735" s="255" t="s">
        <v>42</v>
      </c>
      <c r="O735" s="84"/>
      <c r="P735" s="227">
        <f>O735*H735</f>
        <v>0</v>
      </c>
      <c r="Q735" s="227">
        <v>0.00040000000000000002</v>
      </c>
      <c r="R735" s="227">
        <f>Q735*H735</f>
        <v>0.012400000000000001</v>
      </c>
      <c r="S735" s="227">
        <v>0</v>
      </c>
      <c r="T735" s="228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9" t="s">
        <v>342</v>
      </c>
      <c r="AT735" s="229" t="s">
        <v>199</v>
      </c>
      <c r="AU735" s="229" t="s">
        <v>81</v>
      </c>
      <c r="AY735" s="17" t="s">
        <v>143</v>
      </c>
      <c r="BE735" s="230">
        <f>IF(N735="základní",J735,0)</f>
        <v>0</v>
      </c>
      <c r="BF735" s="230">
        <f>IF(N735="snížená",J735,0)</f>
        <v>0</v>
      </c>
      <c r="BG735" s="230">
        <f>IF(N735="zákl. přenesená",J735,0)</f>
        <v>0</v>
      </c>
      <c r="BH735" s="230">
        <f>IF(N735="sníž. přenesená",J735,0)</f>
        <v>0</v>
      </c>
      <c r="BI735" s="230">
        <f>IF(N735="nulová",J735,0)</f>
        <v>0</v>
      </c>
      <c r="BJ735" s="17" t="s">
        <v>79</v>
      </c>
      <c r="BK735" s="230">
        <f>ROUND(I735*H735,2)</f>
        <v>0</v>
      </c>
      <c r="BL735" s="17" t="s">
        <v>239</v>
      </c>
      <c r="BM735" s="229" t="s">
        <v>1275</v>
      </c>
    </row>
    <row r="736" s="2" customFormat="1">
      <c r="A736" s="38"/>
      <c r="B736" s="39"/>
      <c r="C736" s="40"/>
      <c r="D736" s="231" t="s">
        <v>152</v>
      </c>
      <c r="E736" s="40"/>
      <c r="F736" s="232" t="s">
        <v>1274</v>
      </c>
      <c r="G736" s="40"/>
      <c r="H736" s="40"/>
      <c r="I736" s="136"/>
      <c r="J736" s="40"/>
      <c r="K736" s="40"/>
      <c r="L736" s="44"/>
      <c r="M736" s="233"/>
      <c r="N736" s="234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152</v>
      </c>
      <c r="AU736" s="17" t="s">
        <v>81</v>
      </c>
    </row>
    <row r="737" s="13" customFormat="1">
      <c r="A737" s="13"/>
      <c r="B737" s="235"/>
      <c r="C737" s="236"/>
      <c r="D737" s="231" t="s">
        <v>154</v>
      </c>
      <c r="E737" s="237" t="s">
        <v>19</v>
      </c>
      <c r="F737" s="238" t="s">
        <v>217</v>
      </c>
      <c r="G737" s="236"/>
      <c r="H737" s="239">
        <v>31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154</v>
      </c>
      <c r="AU737" s="245" t="s">
        <v>81</v>
      </c>
      <c r="AV737" s="13" t="s">
        <v>81</v>
      </c>
      <c r="AW737" s="13" t="s">
        <v>33</v>
      </c>
      <c r="AX737" s="13" t="s">
        <v>79</v>
      </c>
      <c r="AY737" s="245" t="s">
        <v>143</v>
      </c>
    </row>
    <row r="738" s="2" customFormat="1" ht="16.5" customHeight="1">
      <c r="A738" s="38"/>
      <c r="B738" s="39"/>
      <c r="C738" s="218" t="s">
        <v>1276</v>
      </c>
      <c r="D738" s="218" t="s">
        <v>145</v>
      </c>
      <c r="E738" s="219" t="s">
        <v>1277</v>
      </c>
      <c r="F738" s="220" t="s">
        <v>1278</v>
      </c>
      <c r="G738" s="221" t="s">
        <v>190</v>
      </c>
      <c r="H738" s="222">
        <v>0.049000000000000002</v>
      </c>
      <c r="I738" s="223"/>
      <c r="J738" s="224">
        <f>ROUND(I738*H738,2)</f>
        <v>0</v>
      </c>
      <c r="K738" s="220" t="s">
        <v>149</v>
      </c>
      <c r="L738" s="44"/>
      <c r="M738" s="225" t="s">
        <v>19</v>
      </c>
      <c r="N738" s="226" t="s">
        <v>42</v>
      </c>
      <c r="O738" s="84"/>
      <c r="P738" s="227">
        <f>O738*H738</f>
        <v>0</v>
      </c>
      <c r="Q738" s="227">
        <v>0</v>
      </c>
      <c r="R738" s="227">
        <f>Q738*H738</f>
        <v>0</v>
      </c>
      <c r="S738" s="227">
        <v>0</v>
      </c>
      <c r="T738" s="228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9" t="s">
        <v>239</v>
      </c>
      <c r="AT738" s="229" t="s">
        <v>145</v>
      </c>
      <c r="AU738" s="229" t="s">
        <v>81</v>
      </c>
      <c r="AY738" s="17" t="s">
        <v>143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7" t="s">
        <v>79</v>
      </c>
      <c r="BK738" s="230">
        <f>ROUND(I738*H738,2)</f>
        <v>0</v>
      </c>
      <c r="BL738" s="17" t="s">
        <v>239</v>
      </c>
      <c r="BM738" s="229" t="s">
        <v>1279</v>
      </c>
    </row>
    <row r="739" s="2" customFormat="1">
      <c r="A739" s="38"/>
      <c r="B739" s="39"/>
      <c r="C739" s="40"/>
      <c r="D739" s="231" t="s">
        <v>152</v>
      </c>
      <c r="E739" s="40"/>
      <c r="F739" s="232" t="s">
        <v>1280</v>
      </c>
      <c r="G739" s="40"/>
      <c r="H739" s="40"/>
      <c r="I739" s="136"/>
      <c r="J739" s="40"/>
      <c r="K739" s="40"/>
      <c r="L739" s="44"/>
      <c r="M739" s="233"/>
      <c r="N739" s="234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152</v>
      </c>
      <c r="AU739" s="17" t="s">
        <v>81</v>
      </c>
    </row>
    <row r="740" s="12" customFormat="1" ht="22.8" customHeight="1">
      <c r="A740" s="12"/>
      <c r="B740" s="202"/>
      <c r="C740" s="203"/>
      <c r="D740" s="204" t="s">
        <v>70</v>
      </c>
      <c r="E740" s="216" t="s">
        <v>1281</v>
      </c>
      <c r="F740" s="216" t="s">
        <v>1282</v>
      </c>
      <c r="G740" s="203"/>
      <c r="H740" s="203"/>
      <c r="I740" s="206"/>
      <c r="J740" s="217">
        <f>BK740</f>
        <v>0</v>
      </c>
      <c r="K740" s="203"/>
      <c r="L740" s="208"/>
      <c r="M740" s="209"/>
      <c r="N740" s="210"/>
      <c r="O740" s="210"/>
      <c r="P740" s="211">
        <f>SUM(P741:P800)</f>
        <v>0</v>
      </c>
      <c r="Q740" s="210"/>
      <c r="R740" s="211">
        <f>SUM(R741:R800)</f>
        <v>2.42807372</v>
      </c>
      <c r="S740" s="210"/>
      <c r="T740" s="212">
        <f>SUM(T741:T800)</f>
        <v>0.155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3" t="s">
        <v>81</v>
      </c>
      <c r="AT740" s="214" t="s">
        <v>70</v>
      </c>
      <c r="AU740" s="214" t="s">
        <v>79</v>
      </c>
      <c r="AY740" s="213" t="s">
        <v>143</v>
      </c>
      <c r="BK740" s="215">
        <f>SUM(BK741:BK800)</f>
        <v>0</v>
      </c>
    </row>
    <row r="741" s="2" customFormat="1" ht="16.5" customHeight="1">
      <c r="A741" s="38"/>
      <c r="B741" s="39"/>
      <c r="C741" s="218" t="s">
        <v>1283</v>
      </c>
      <c r="D741" s="218" t="s">
        <v>145</v>
      </c>
      <c r="E741" s="219" t="s">
        <v>1284</v>
      </c>
      <c r="F741" s="220" t="s">
        <v>1285</v>
      </c>
      <c r="G741" s="221" t="s">
        <v>330</v>
      </c>
      <c r="H741" s="222">
        <v>264</v>
      </c>
      <c r="I741" s="223"/>
      <c r="J741" s="224">
        <f>ROUND(I741*H741,2)</f>
        <v>0</v>
      </c>
      <c r="K741" s="220" t="s">
        <v>149</v>
      </c>
      <c r="L741" s="44"/>
      <c r="M741" s="225" t="s">
        <v>19</v>
      </c>
      <c r="N741" s="226" t="s">
        <v>42</v>
      </c>
      <c r="O741" s="84"/>
      <c r="P741" s="227">
        <f>O741*H741</f>
        <v>0</v>
      </c>
      <c r="Q741" s="227">
        <v>0</v>
      </c>
      <c r="R741" s="227">
        <f>Q741*H741</f>
        <v>0</v>
      </c>
      <c r="S741" s="227">
        <v>0</v>
      </c>
      <c r="T741" s="228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9" t="s">
        <v>239</v>
      </c>
      <c r="AT741" s="229" t="s">
        <v>145</v>
      </c>
      <c r="AU741" s="229" t="s">
        <v>81</v>
      </c>
      <c r="AY741" s="17" t="s">
        <v>143</v>
      </c>
      <c r="BE741" s="230">
        <f>IF(N741="základní",J741,0)</f>
        <v>0</v>
      </c>
      <c r="BF741" s="230">
        <f>IF(N741="snížená",J741,0)</f>
        <v>0</v>
      </c>
      <c r="BG741" s="230">
        <f>IF(N741="zákl. přenesená",J741,0)</f>
        <v>0</v>
      </c>
      <c r="BH741" s="230">
        <f>IF(N741="sníž. přenesená",J741,0)</f>
        <v>0</v>
      </c>
      <c r="BI741" s="230">
        <f>IF(N741="nulová",J741,0)</f>
        <v>0</v>
      </c>
      <c r="BJ741" s="17" t="s">
        <v>79</v>
      </c>
      <c r="BK741" s="230">
        <f>ROUND(I741*H741,2)</f>
        <v>0</v>
      </c>
      <c r="BL741" s="17" t="s">
        <v>239</v>
      </c>
      <c r="BM741" s="229" t="s">
        <v>1286</v>
      </c>
    </row>
    <row r="742" s="2" customFormat="1">
      <c r="A742" s="38"/>
      <c r="B742" s="39"/>
      <c r="C742" s="40"/>
      <c r="D742" s="231" t="s">
        <v>152</v>
      </c>
      <c r="E742" s="40"/>
      <c r="F742" s="232" t="s">
        <v>1287</v>
      </c>
      <c r="G742" s="40"/>
      <c r="H742" s="40"/>
      <c r="I742" s="136"/>
      <c r="J742" s="40"/>
      <c r="K742" s="40"/>
      <c r="L742" s="44"/>
      <c r="M742" s="233"/>
      <c r="N742" s="234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152</v>
      </c>
      <c r="AU742" s="17" t="s">
        <v>81</v>
      </c>
    </row>
    <row r="743" s="2" customFormat="1" ht="16.5" customHeight="1">
      <c r="A743" s="38"/>
      <c r="B743" s="39"/>
      <c r="C743" s="246" t="s">
        <v>1288</v>
      </c>
      <c r="D743" s="246" t="s">
        <v>199</v>
      </c>
      <c r="E743" s="247" t="s">
        <v>1289</v>
      </c>
      <c r="F743" s="248" t="s">
        <v>1290</v>
      </c>
      <c r="G743" s="249" t="s">
        <v>164</v>
      </c>
      <c r="H743" s="250">
        <v>0.39600000000000002</v>
      </c>
      <c r="I743" s="251"/>
      <c r="J743" s="252">
        <f>ROUND(I743*H743,2)</f>
        <v>0</v>
      </c>
      <c r="K743" s="248" t="s">
        <v>19</v>
      </c>
      <c r="L743" s="253"/>
      <c r="M743" s="254" t="s">
        <v>19</v>
      </c>
      <c r="N743" s="255" t="s">
        <v>42</v>
      </c>
      <c r="O743" s="84"/>
      <c r="P743" s="227">
        <f>O743*H743</f>
        <v>0</v>
      </c>
      <c r="Q743" s="227">
        <v>0.55000000000000004</v>
      </c>
      <c r="R743" s="227">
        <f>Q743*H743</f>
        <v>0.21780000000000002</v>
      </c>
      <c r="S743" s="227">
        <v>0</v>
      </c>
      <c r="T743" s="228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9" t="s">
        <v>342</v>
      </c>
      <c r="AT743" s="229" t="s">
        <v>199</v>
      </c>
      <c r="AU743" s="229" t="s">
        <v>81</v>
      </c>
      <c r="AY743" s="17" t="s">
        <v>143</v>
      </c>
      <c r="BE743" s="230">
        <f>IF(N743="základní",J743,0)</f>
        <v>0</v>
      </c>
      <c r="BF743" s="230">
        <f>IF(N743="snížená",J743,0)</f>
        <v>0</v>
      </c>
      <c r="BG743" s="230">
        <f>IF(N743="zákl. přenesená",J743,0)</f>
        <v>0</v>
      </c>
      <c r="BH743" s="230">
        <f>IF(N743="sníž. přenesená",J743,0)</f>
        <v>0</v>
      </c>
      <c r="BI743" s="230">
        <f>IF(N743="nulová",J743,0)</f>
        <v>0</v>
      </c>
      <c r="BJ743" s="17" t="s">
        <v>79</v>
      </c>
      <c r="BK743" s="230">
        <f>ROUND(I743*H743,2)</f>
        <v>0</v>
      </c>
      <c r="BL743" s="17" t="s">
        <v>239</v>
      </c>
      <c r="BM743" s="229" t="s">
        <v>1291</v>
      </c>
    </row>
    <row r="744" s="2" customFormat="1">
      <c r="A744" s="38"/>
      <c r="B744" s="39"/>
      <c r="C744" s="40"/>
      <c r="D744" s="231" t="s">
        <v>152</v>
      </c>
      <c r="E744" s="40"/>
      <c r="F744" s="232" t="s">
        <v>1290</v>
      </c>
      <c r="G744" s="40"/>
      <c r="H744" s="40"/>
      <c r="I744" s="136"/>
      <c r="J744" s="40"/>
      <c r="K744" s="40"/>
      <c r="L744" s="44"/>
      <c r="M744" s="233"/>
      <c r="N744" s="234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152</v>
      </c>
      <c r="AU744" s="17" t="s">
        <v>81</v>
      </c>
    </row>
    <row r="745" s="2" customFormat="1" ht="16.5" customHeight="1">
      <c r="A745" s="38"/>
      <c r="B745" s="39"/>
      <c r="C745" s="218" t="s">
        <v>1292</v>
      </c>
      <c r="D745" s="218" t="s">
        <v>145</v>
      </c>
      <c r="E745" s="219" t="s">
        <v>1293</v>
      </c>
      <c r="F745" s="220" t="s">
        <v>1294</v>
      </c>
      <c r="G745" s="221" t="s">
        <v>207</v>
      </c>
      <c r="H745" s="222">
        <v>31</v>
      </c>
      <c r="I745" s="223"/>
      <c r="J745" s="224">
        <f>ROUND(I745*H745,2)</f>
        <v>0</v>
      </c>
      <c r="K745" s="220" t="s">
        <v>149</v>
      </c>
      <c r="L745" s="44"/>
      <c r="M745" s="225" t="s">
        <v>19</v>
      </c>
      <c r="N745" s="226" t="s">
        <v>42</v>
      </c>
      <c r="O745" s="84"/>
      <c r="P745" s="227">
        <f>O745*H745</f>
        <v>0</v>
      </c>
      <c r="Q745" s="227">
        <v>0</v>
      </c>
      <c r="R745" s="227">
        <f>Q745*H745</f>
        <v>0</v>
      </c>
      <c r="S745" s="227">
        <v>0.0050000000000000001</v>
      </c>
      <c r="T745" s="228">
        <f>S745*H745</f>
        <v>0.155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9" t="s">
        <v>239</v>
      </c>
      <c r="AT745" s="229" t="s">
        <v>145</v>
      </c>
      <c r="AU745" s="229" t="s">
        <v>81</v>
      </c>
      <c r="AY745" s="17" t="s">
        <v>143</v>
      </c>
      <c r="BE745" s="230">
        <f>IF(N745="základní",J745,0)</f>
        <v>0</v>
      </c>
      <c r="BF745" s="230">
        <f>IF(N745="snížená",J745,0)</f>
        <v>0</v>
      </c>
      <c r="BG745" s="230">
        <f>IF(N745="zákl. přenesená",J745,0)</f>
        <v>0</v>
      </c>
      <c r="BH745" s="230">
        <f>IF(N745="sníž. přenesená",J745,0)</f>
        <v>0</v>
      </c>
      <c r="BI745" s="230">
        <f>IF(N745="nulová",J745,0)</f>
        <v>0</v>
      </c>
      <c r="BJ745" s="17" t="s">
        <v>79</v>
      </c>
      <c r="BK745" s="230">
        <f>ROUND(I745*H745,2)</f>
        <v>0</v>
      </c>
      <c r="BL745" s="17" t="s">
        <v>239</v>
      </c>
      <c r="BM745" s="229" t="s">
        <v>1295</v>
      </c>
    </row>
    <row r="746" s="2" customFormat="1">
      <c r="A746" s="38"/>
      <c r="B746" s="39"/>
      <c r="C746" s="40"/>
      <c r="D746" s="231" t="s">
        <v>152</v>
      </c>
      <c r="E746" s="40"/>
      <c r="F746" s="232" t="s">
        <v>1296</v>
      </c>
      <c r="G746" s="40"/>
      <c r="H746" s="40"/>
      <c r="I746" s="136"/>
      <c r="J746" s="40"/>
      <c r="K746" s="40"/>
      <c r="L746" s="44"/>
      <c r="M746" s="233"/>
      <c r="N746" s="234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152</v>
      </c>
      <c r="AU746" s="17" t="s">
        <v>81</v>
      </c>
    </row>
    <row r="747" s="13" customFormat="1">
      <c r="A747" s="13"/>
      <c r="B747" s="235"/>
      <c r="C747" s="236"/>
      <c r="D747" s="231" t="s">
        <v>154</v>
      </c>
      <c r="E747" s="237" t="s">
        <v>19</v>
      </c>
      <c r="F747" s="238" t="s">
        <v>1297</v>
      </c>
      <c r="G747" s="236"/>
      <c r="H747" s="239">
        <v>31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154</v>
      </c>
      <c r="AU747" s="245" t="s">
        <v>81</v>
      </c>
      <c r="AV747" s="13" t="s">
        <v>81</v>
      </c>
      <c r="AW747" s="13" t="s">
        <v>33</v>
      </c>
      <c r="AX747" s="13" t="s">
        <v>79</v>
      </c>
      <c r="AY747" s="245" t="s">
        <v>143</v>
      </c>
    </row>
    <row r="748" s="2" customFormat="1" ht="16.5" customHeight="1">
      <c r="A748" s="38"/>
      <c r="B748" s="39"/>
      <c r="C748" s="218" t="s">
        <v>1298</v>
      </c>
      <c r="D748" s="218" t="s">
        <v>145</v>
      </c>
      <c r="E748" s="219" t="s">
        <v>1299</v>
      </c>
      <c r="F748" s="220" t="s">
        <v>1300</v>
      </c>
      <c r="G748" s="221" t="s">
        <v>148</v>
      </c>
      <c r="H748" s="222">
        <v>8.9160000000000004</v>
      </c>
      <c r="I748" s="223"/>
      <c r="J748" s="224">
        <f>ROUND(I748*H748,2)</f>
        <v>0</v>
      </c>
      <c r="K748" s="220" t="s">
        <v>149</v>
      </c>
      <c r="L748" s="44"/>
      <c r="M748" s="225" t="s">
        <v>19</v>
      </c>
      <c r="N748" s="226" t="s">
        <v>42</v>
      </c>
      <c r="O748" s="84"/>
      <c r="P748" s="227">
        <f>O748*H748</f>
        <v>0</v>
      </c>
      <c r="Q748" s="227">
        <v>0.00027</v>
      </c>
      <c r="R748" s="227">
        <f>Q748*H748</f>
        <v>0.0024073200000000001</v>
      </c>
      <c r="S748" s="227">
        <v>0</v>
      </c>
      <c r="T748" s="228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9" t="s">
        <v>239</v>
      </c>
      <c r="AT748" s="229" t="s">
        <v>145</v>
      </c>
      <c r="AU748" s="229" t="s">
        <v>81</v>
      </c>
      <c r="AY748" s="17" t="s">
        <v>143</v>
      </c>
      <c r="BE748" s="230">
        <f>IF(N748="základní",J748,0)</f>
        <v>0</v>
      </c>
      <c r="BF748" s="230">
        <f>IF(N748="snížená",J748,0)</f>
        <v>0</v>
      </c>
      <c r="BG748" s="230">
        <f>IF(N748="zákl. přenesená",J748,0)</f>
        <v>0</v>
      </c>
      <c r="BH748" s="230">
        <f>IF(N748="sníž. přenesená",J748,0)</f>
        <v>0</v>
      </c>
      <c r="BI748" s="230">
        <f>IF(N748="nulová",J748,0)</f>
        <v>0</v>
      </c>
      <c r="BJ748" s="17" t="s">
        <v>79</v>
      </c>
      <c r="BK748" s="230">
        <f>ROUND(I748*H748,2)</f>
        <v>0</v>
      </c>
      <c r="BL748" s="17" t="s">
        <v>239</v>
      </c>
      <c r="BM748" s="229" t="s">
        <v>1301</v>
      </c>
    </row>
    <row r="749" s="2" customFormat="1">
      <c r="A749" s="38"/>
      <c r="B749" s="39"/>
      <c r="C749" s="40"/>
      <c r="D749" s="231" t="s">
        <v>152</v>
      </c>
      <c r="E749" s="40"/>
      <c r="F749" s="232" t="s">
        <v>1302</v>
      </c>
      <c r="G749" s="40"/>
      <c r="H749" s="40"/>
      <c r="I749" s="136"/>
      <c r="J749" s="40"/>
      <c r="K749" s="40"/>
      <c r="L749" s="44"/>
      <c r="M749" s="233"/>
      <c r="N749" s="234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152</v>
      </c>
      <c r="AU749" s="17" t="s">
        <v>81</v>
      </c>
    </row>
    <row r="750" s="13" customFormat="1">
      <c r="A750" s="13"/>
      <c r="B750" s="235"/>
      <c r="C750" s="236"/>
      <c r="D750" s="231" t="s">
        <v>154</v>
      </c>
      <c r="E750" s="237" t="s">
        <v>19</v>
      </c>
      <c r="F750" s="238" t="s">
        <v>1303</v>
      </c>
      <c r="G750" s="236"/>
      <c r="H750" s="239">
        <v>3.0600000000000001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154</v>
      </c>
      <c r="AU750" s="245" t="s">
        <v>81</v>
      </c>
      <c r="AV750" s="13" t="s">
        <v>81</v>
      </c>
      <c r="AW750" s="13" t="s">
        <v>33</v>
      </c>
      <c r="AX750" s="13" t="s">
        <v>71</v>
      </c>
      <c r="AY750" s="245" t="s">
        <v>143</v>
      </c>
    </row>
    <row r="751" s="13" customFormat="1">
      <c r="A751" s="13"/>
      <c r="B751" s="235"/>
      <c r="C751" s="236"/>
      <c r="D751" s="231" t="s">
        <v>154</v>
      </c>
      <c r="E751" s="237" t="s">
        <v>19</v>
      </c>
      <c r="F751" s="238" t="s">
        <v>1304</v>
      </c>
      <c r="G751" s="236"/>
      <c r="H751" s="239">
        <v>3.2400000000000002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154</v>
      </c>
      <c r="AU751" s="245" t="s">
        <v>81</v>
      </c>
      <c r="AV751" s="13" t="s">
        <v>81</v>
      </c>
      <c r="AW751" s="13" t="s">
        <v>33</v>
      </c>
      <c r="AX751" s="13" t="s">
        <v>71</v>
      </c>
      <c r="AY751" s="245" t="s">
        <v>143</v>
      </c>
    </row>
    <row r="752" s="13" customFormat="1">
      <c r="A752" s="13"/>
      <c r="B752" s="235"/>
      <c r="C752" s="236"/>
      <c r="D752" s="231" t="s">
        <v>154</v>
      </c>
      <c r="E752" s="237" t="s">
        <v>19</v>
      </c>
      <c r="F752" s="238" t="s">
        <v>1305</v>
      </c>
      <c r="G752" s="236"/>
      <c r="H752" s="239">
        <v>0.35999999999999999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154</v>
      </c>
      <c r="AU752" s="245" t="s">
        <v>81</v>
      </c>
      <c r="AV752" s="13" t="s">
        <v>81</v>
      </c>
      <c r="AW752" s="13" t="s">
        <v>33</v>
      </c>
      <c r="AX752" s="13" t="s">
        <v>71</v>
      </c>
      <c r="AY752" s="245" t="s">
        <v>143</v>
      </c>
    </row>
    <row r="753" s="13" customFormat="1">
      <c r="A753" s="13"/>
      <c r="B753" s="235"/>
      <c r="C753" s="236"/>
      <c r="D753" s="231" t="s">
        <v>154</v>
      </c>
      <c r="E753" s="237" t="s">
        <v>19</v>
      </c>
      <c r="F753" s="238" t="s">
        <v>1306</v>
      </c>
      <c r="G753" s="236"/>
      <c r="H753" s="239">
        <v>1.8799999999999999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154</v>
      </c>
      <c r="AU753" s="245" t="s">
        <v>81</v>
      </c>
      <c r="AV753" s="13" t="s">
        <v>81</v>
      </c>
      <c r="AW753" s="13" t="s">
        <v>33</v>
      </c>
      <c r="AX753" s="13" t="s">
        <v>71</v>
      </c>
      <c r="AY753" s="245" t="s">
        <v>143</v>
      </c>
    </row>
    <row r="754" s="13" customFormat="1">
      <c r="A754" s="13"/>
      <c r="B754" s="235"/>
      <c r="C754" s="236"/>
      <c r="D754" s="231" t="s">
        <v>154</v>
      </c>
      <c r="E754" s="237" t="s">
        <v>19</v>
      </c>
      <c r="F754" s="238" t="s">
        <v>1307</v>
      </c>
      <c r="G754" s="236"/>
      <c r="H754" s="239">
        <v>0.376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154</v>
      </c>
      <c r="AU754" s="245" t="s">
        <v>81</v>
      </c>
      <c r="AV754" s="13" t="s">
        <v>81</v>
      </c>
      <c r="AW754" s="13" t="s">
        <v>33</v>
      </c>
      <c r="AX754" s="13" t="s">
        <v>71</v>
      </c>
      <c r="AY754" s="245" t="s">
        <v>143</v>
      </c>
    </row>
    <row r="755" s="14" customFormat="1">
      <c r="A755" s="14"/>
      <c r="B755" s="256"/>
      <c r="C755" s="257"/>
      <c r="D755" s="231" t="s">
        <v>154</v>
      </c>
      <c r="E755" s="258" t="s">
        <v>19</v>
      </c>
      <c r="F755" s="259" t="s">
        <v>227</v>
      </c>
      <c r="G755" s="257"/>
      <c r="H755" s="260">
        <v>8.9160000000000004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154</v>
      </c>
      <c r="AU755" s="266" t="s">
        <v>81</v>
      </c>
      <c r="AV755" s="14" t="s">
        <v>150</v>
      </c>
      <c r="AW755" s="14" t="s">
        <v>33</v>
      </c>
      <c r="AX755" s="14" t="s">
        <v>79</v>
      </c>
      <c r="AY755" s="266" t="s">
        <v>143</v>
      </c>
    </row>
    <row r="756" s="2" customFormat="1" ht="16.5" customHeight="1">
      <c r="A756" s="38"/>
      <c r="B756" s="39"/>
      <c r="C756" s="218" t="s">
        <v>1308</v>
      </c>
      <c r="D756" s="218" t="s">
        <v>145</v>
      </c>
      <c r="E756" s="219" t="s">
        <v>1309</v>
      </c>
      <c r="F756" s="220" t="s">
        <v>1310</v>
      </c>
      <c r="G756" s="221" t="s">
        <v>148</v>
      </c>
      <c r="H756" s="222">
        <v>70.140000000000001</v>
      </c>
      <c r="I756" s="223"/>
      <c r="J756" s="224">
        <f>ROUND(I756*H756,2)</f>
        <v>0</v>
      </c>
      <c r="K756" s="220" t="s">
        <v>149</v>
      </c>
      <c r="L756" s="44"/>
      <c r="M756" s="225" t="s">
        <v>19</v>
      </c>
      <c r="N756" s="226" t="s">
        <v>42</v>
      </c>
      <c r="O756" s="84"/>
      <c r="P756" s="227">
        <f>O756*H756</f>
        <v>0</v>
      </c>
      <c r="Q756" s="227">
        <v>0.00025999999999999998</v>
      </c>
      <c r="R756" s="227">
        <f>Q756*H756</f>
        <v>0.0182364</v>
      </c>
      <c r="S756" s="227">
        <v>0</v>
      </c>
      <c r="T756" s="228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9" t="s">
        <v>239</v>
      </c>
      <c r="AT756" s="229" t="s">
        <v>145</v>
      </c>
      <c r="AU756" s="229" t="s">
        <v>81</v>
      </c>
      <c r="AY756" s="17" t="s">
        <v>143</v>
      </c>
      <c r="BE756" s="230">
        <f>IF(N756="základní",J756,0)</f>
        <v>0</v>
      </c>
      <c r="BF756" s="230">
        <f>IF(N756="snížená",J756,0)</f>
        <v>0</v>
      </c>
      <c r="BG756" s="230">
        <f>IF(N756="zákl. přenesená",J756,0)</f>
        <v>0</v>
      </c>
      <c r="BH756" s="230">
        <f>IF(N756="sníž. přenesená",J756,0)</f>
        <v>0</v>
      </c>
      <c r="BI756" s="230">
        <f>IF(N756="nulová",J756,0)</f>
        <v>0</v>
      </c>
      <c r="BJ756" s="17" t="s">
        <v>79</v>
      </c>
      <c r="BK756" s="230">
        <f>ROUND(I756*H756,2)</f>
        <v>0</v>
      </c>
      <c r="BL756" s="17" t="s">
        <v>239</v>
      </c>
      <c r="BM756" s="229" t="s">
        <v>1311</v>
      </c>
    </row>
    <row r="757" s="2" customFormat="1">
      <c r="A757" s="38"/>
      <c r="B757" s="39"/>
      <c r="C757" s="40"/>
      <c r="D757" s="231" t="s">
        <v>152</v>
      </c>
      <c r="E757" s="40"/>
      <c r="F757" s="232" t="s">
        <v>1312</v>
      </c>
      <c r="G757" s="40"/>
      <c r="H757" s="40"/>
      <c r="I757" s="136"/>
      <c r="J757" s="40"/>
      <c r="K757" s="40"/>
      <c r="L757" s="44"/>
      <c r="M757" s="233"/>
      <c r="N757" s="234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152</v>
      </c>
      <c r="AU757" s="17" t="s">
        <v>81</v>
      </c>
    </row>
    <row r="758" s="13" customFormat="1">
      <c r="A758" s="13"/>
      <c r="B758" s="235"/>
      <c r="C758" s="236"/>
      <c r="D758" s="231" t="s">
        <v>154</v>
      </c>
      <c r="E758" s="237" t="s">
        <v>19</v>
      </c>
      <c r="F758" s="238" t="s">
        <v>1313</v>
      </c>
      <c r="G758" s="236"/>
      <c r="H758" s="239">
        <v>51.840000000000003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154</v>
      </c>
      <c r="AU758" s="245" t="s">
        <v>81</v>
      </c>
      <c r="AV758" s="13" t="s">
        <v>81</v>
      </c>
      <c r="AW758" s="13" t="s">
        <v>33</v>
      </c>
      <c r="AX758" s="13" t="s">
        <v>71</v>
      </c>
      <c r="AY758" s="245" t="s">
        <v>143</v>
      </c>
    </row>
    <row r="759" s="13" customFormat="1">
      <c r="A759" s="13"/>
      <c r="B759" s="235"/>
      <c r="C759" s="236"/>
      <c r="D759" s="231" t="s">
        <v>154</v>
      </c>
      <c r="E759" s="237" t="s">
        <v>19</v>
      </c>
      <c r="F759" s="238" t="s">
        <v>1314</v>
      </c>
      <c r="G759" s="236"/>
      <c r="H759" s="239">
        <v>1.8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154</v>
      </c>
      <c r="AU759" s="245" t="s">
        <v>81</v>
      </c>
      <c r="AV759" s="13" t="s">
        <v>81</v>
      </c>
      <c r="AW759" s="13" t="s">
        <v>33</v>
      </c>
      <c r="AX759" s="13" t="s">
        <v>71</v>
      </c>
      <c r="AY759" s="245" t="s">
        <v>143</v>
      </c>
    </row>
    <row r="760" s="13" customFormat="1">
      <c r="A760" s="13"/>
      <c r="B760" s="235"/>
      <c r="C760" s="236"/>
      <c r="D760" s="231" t="s">
        <v>154</v>
      </c>
      <c r="E760" s="237" t="s">
        <v>19</v>
      </c>
      <c r="F760" s="238" t="s">
        <v>1315</v>
      </c>
      <c r="G760" s="236"/>
      <c r="H760" s="239">
        <v>4.5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154</v>
      </c>
      <c r="AU760" s="245" t="s">
        <v>81</v>
      </c>
      <c r="AV760" s="13" t="s">
        <v>81</v>
      </c>
      <c r="AW760" s="13" t="s">
        <v>33</v>
      </c>
      <c r="AX760" s="13" t="s">
        <v>71</v>
      </c>
      <c r="AY760" s="245" t="s">
        <v>143</v>
      </c>
    </row>
    <row r="761" s="13" customFormat="1">
      <c r="A761" s="13"/>
      <c r="B761" s="235"/>
      <c r="C761" s="236"/>
      <c r="D761" s="231" t="s">
        <v>154</v>
      </c>
      <c r="E761" s="237" t="s">
        <v>19</v>
      </c>
      <c r="F761" s="238" t="s">
        <v>1316</v>
      </c>
      <c r="G761" s="236"/>
      <c r="H761" s="239">
        <v>12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154</v>
      </c>
      <c r="AU761" s="245" t="s">
        <v>81</v>
      </c>
      <c r="AV761" s="13" t="s">
        <v>81</v>
      </c>
      <c r="AW761" s="13" t="s">
        <v>33</v>
      </c>
      <c r="AX761" s="13" t="s">
        <v>71</v>
      </c>
      <c r="AY761" s="245" t="s">
        <v>143</v>
      </c>
    </row>
    <row r="762" s="14" customFormat="1">
      <c r="A762" s="14"/>
      <c r="B762" s="256"/>
      <c r="C762" s="257"/>
      <c r="D762" s="231" t="s">
        <v>154</v>
      </c>
      <c r="E762" s="258" t="s">
        <v>19</v>
      </c>
      <c r="F762" s="259" t="s">
        <v>227</v>
      </c>
      <c r="G762" s="257"/>
      <c r="H762" s="260">
        <v>70.140000000000001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154</v>
      </c>
      <c r="AU762" s="266" t="s">
        <v>81</v>
      </c>
      <c r="AV762" s="14" t="s">
        <v>150</v>
      </c>
      <c r="AW762" s="14" t="s">
        <v>33</v>
      </c>
      <c r="AX762" s="14" t="s">
        <v>79</v>
      </c>
      <c r="AY762" s="266" t="s">
        <v>143</v>
      </c>
    </row>
    <row r="763" s="2" customFormat="1" ht="16.5" customHeight="1">
      <c r="A763" s="38"/>
      <c r="B763" s="39"/>
      <c r="C763" s="246" t="s">
        <v>1317</v>
      </c>
      <c r="D763" s="246" t="s">
        <v>199</v>
      </c>
      <c r="E763" s="247" t="s">
        <v>1318</v>
      </c>
      <c r="F763" s="248" t="s">
        <v>1319</v>
      </c>
      <c r="G763" s="249" t="s">
        <v>207</v>
      </c>
      <c r="H763" s="250">
        <v>12</v>
      </c>
      <c r="I763" s="251"/>
      <c r="J763" s="252">
        <f>ROUND(I763*H763,2)</f>
        <v>0</v>
      </c>
      <c r="K763" s="248" t="s">
        <v>19</v>
      </c>
      <c r="L763" s="253"/>
      <c r="M763" s="254" t="s">
        <v>19</v>
      </c>
      <c r="N763" s="255" t="s">
        <v>42</v>
      </c>
      <c r="O763" s="84"/>
      <c r="P763" s="227">
        <f>O763*H763</f>
        <v>0</v>
      </c>
      <c r="Q763" s="227">
        <v>0.043999999999999997</v>
      </c>
      <c r="R763" s="227">
        <f>Q763*H763</f>
        <v>0.52800000000000002</v>
      </c>
      <c r="S763" s="227">
        <v>0</v>
      </c>
      <c r="T763" s="228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9" t="s">
        <v>342</v>
      </c>
      <c r="AT763" s="229" t="s">
        <v>199</v>
      </c>
      <c r="AU763" s="229" t="s">
        <v>81</v>
      </c>
      <c r="AY763" s="17" t="s">
        <v>143</v>
      </c>
      <c r="BE763" s="230">
        <f>IF(N763="základní",J763,0)</f>
        <v>0</v>
      </c>
      <c r="BF763" s="230">
        <f>IF(N763="snížená",J763,0)</f>
        <v>0</v>
      </c>
      <c r="BG763" s="230">
        <f>IF(N763="zákl. přenesená",J763,0)</f>
        <v>0</v>
      </c>
      <c r="BH763" s="230">
        <f>IF(N763="sníž. přenesená",J763,0)</f>
        <v>0</v>
      </c>
      <c r="BI763" s="230">
        <f>IF(N763="nulová",J763,0)</f>
        <v>0</v>
      </c>
      <c r="BJ763" s="17" t="s">
        <v>79</v>
      </c>
      <c r="BK763" s="230">
        <f>ROUND(I763*H763,2)</f>
        <v>0</v>
      </c>
      <c r="BL763" s="17" t="s">
        <v>239</v>
      </c>
      <c r="BM763" s="229" t="s">
        <v>1320</v>
      </c>
    </row>
    <row r="764" s="2" customFormat="1">
      <c r="A764" s="38"/>
      <c r="B764" s="39"/>
      <c r="C764" s="40"/>
      <c r="D764" s="231" t="s">
        <v>152</v>
      </c>
      <c r="E764" s="40"/>
      <c r="F764" s="232" t="s">
        <v>1319</v>
      </c>
      <c r="G764" s="40"/>
      <c r="H764" s="40"/>
      <c r="I764" s="136"/>
      <c r="J764" s="40"/>
      <c r="K764" s="40"/>
      <c r="L764" s="44"/>
      <c r="M764" s="233"/>
      <c r="N764" s="234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152</v>
      </c>
      <c r="AU764" s="17" t="s">
        <v>81</v>
      </c>
    </row>
    <row r="765" s="2" customFormat="1" ht="16.5" customHeight="1">
      <c r="A765" s="38"/>
      <c r="B765" s="39"/>
      <c r="C765" s="246" t="s">
        <v>1321</v>
      </c>
      <c r="D765" s="246" t="s">
        <v>199</v>
      </c>
      <c r="E765" s="247" t="s">
        <v>1322</v>
      </c>
      <c r="F765" s="248" t="s">
        <v>1323</v>
      </c>
      <c r="G765" s="249" t="s">
        <v>207</v>
      </c>
      <c r="H765" s="250">
        <v>12</v>
      </c>
      <c r="I765" s="251"/>
      <c r="J765" s="252">
        <f>ROUND(I765*H765,2)</f>
        <v>0</v>
      </c>
      <c r="K765" s="248" t="s">
        <v>19</v>
      </c>
      <c r="L765" s="253"/>
      <c r="M765" s="254" t="s">
        <v>19</v>
      </c>
      <c r="N765" s="255" t="s">
        <v>42</v>
      </c>
      <c r="O765" s="84"/>
      <c r="P765" s="227">
        <f>O765*H765</f>
        <v>0</v>
      </c>
      <c r="Q765" s="227">
        <v>0.043999999999999997</v>
      </c>
      <c r="R765" s="227">
        <f>Q765*H765</f>
        <v>0.52800000000000002</v>
      </c>
      <c r="S765" s="227">
        <v>0</v>
      </c>
      <c r="T765" s="228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29" t="s">
        <v>342</v>
      </c>
      <c r="AT765" s="229" t="s">
        <v>199</v>
      </c>
      <c r="AU765" s="229" t="s">
        <v>81</v>
      </c>
      <c r="AY765" s="17" t="s">
        <v>143</v>
      </c>
      <c r="BE765" s="230">
        <f>IF(N765="základní",J765,0)</f>
        <v>0</v>
      </c>
      <c r="BF765" s="230">
        <f>IF(N765="snížená",J765,0)</f>
        <v>0</v>
      </c>
      <c r="BG765" s="230">
        <f>IF(N765="zákl. přenesená",J765,0)</f>
        <v>0</v>
      </c>
      <c r="BH765" s="230">
        <f>IF(N765="sníž. přenesená",J765,0)</f>
        <v>0</v>
      </c>
      <c r="BI765" s="230">
        <f>IF(N765="nulová",J765,0)</f>
        <v>0</v>
      </c>
      <c r="BJ765" s="17" t="s">
        <v>79</v>
      </c>
      <c r="BK765" s="230">
        <f>ROUND(I765*H765,2)</f>
        <v>0</v>
      </c>
      <c r="BL765" s="17" t="s">
        <v>239</v>
      </c>
      <c r="BM765" s="229" t="s">
        <v>1324</v>
      </c>
    </row>
    <row r="766" s="2" customFormat="1">
      <c r="A766" s="38"/>
      <c r="B766" s="39"/>
      <c r="C766" s="40"/>
      <c r="D766" s="231" t="s">
        <v>152</v>
      </c>
      <c r="E766" s="40"/>
      <c r="F766" s="232" t="s">
        <v>1323</v>
      </c>
      <c r="G766" s="40"/>
      <c r="H766" s="40"/>
      <c r="I766" s="136"/>
      <c r="J766" s="40"/>
      <c r="K766" s="40"/>
      <c r="L766" s="44"/>
      <c r="M766" s="233"/>
      <c r="N766" s="234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152</v>
      </c>
      <c r="AU766" s="17" t="s">
        <v>81</v>
      </c>
    </row>
    <row r="767" s="2" customFormat="1" ht="16.5" customHeight="1">
      <c r="A767" s="38"/>
      <c r="B767" s="39"/>
      <c r="C767" s="246" t="s">
        <v>1325</v>
      </c>
      <c r="D767" s="246" t="s">
        <v>199</v>
      </c>
      <c r="E767" s="247" t="s">
        <v>1326</v>
      </c>
      <c r="F767" s="248" t="s">
        <v>1327</v>
      </c>
      <c r="G767" s="249" t="s">
        <v>207</v>
      </c>
      <c r="H767" s="250">
        <v>1</v>
      </c>
      <c r="I767" s="251"/>
      <c r="J767" s="252">
        <f>ROUND(I767*H767,2)</f>
        <v>0</v>
      </c>
      <c r="K767" s="248" t="s">
        <v>19</v>
      </c>
      <c r="L767" s="253"/>
      <c r="M767" s="254" t="s">
        <v>19</v>
      </c>
      <c r="N767" s="255" t="s">
        <v>42</v>
      </c>
      <c r="O767" s="84"/>
      <c r="P767" s="227">
        <f>O767*H767</f>
        <v>0</v>
      </c>
      <c r="Q767" s="227">
        <v>0.029999999999999999</v>
      </c>
      <c r="R767" s="227">
        <f>Q767*H767</f>
        <v>0.029999999999999999</v>
      </c>
      <c r="S767" s="227">
        <v>0</v>
      </c>
      <c r="T767" s="228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29" t="s">
        <v>342</v>
      </c>
      <c r="AT767" s="229" t="s">
        <v>199</v>
      </c>
      <c r="AU767" s="229" t="s">
        <v>81</v>
      </c>
      <c r="AY767" s="17" t="s">
        <v>143</v>
      </c>
      <c r="BE767" s="230">
        <f>IF(N767="základní",J767,0)</f>
        <v>0</v>
      </c>
      <c r="BF767" s="230">
        <f>IF(N767="snížená",J767,0)</f>
        <v>0</v>
      </c>
      <c r="BG767" s="230">
        <f>IF(N767="zákl. přenesená",J767,0)</f>
        <v>0</v>
      </c>
      <c r="BH767" s="230">
        <f>IF(N767="sníž. přenesená",J767,0)</f>
        <v>0</v>
      </c>
      <c r="BI767" s="230">
        <f>IF(N767="nulová",J767,0)</f>
        <v>0</v>
      </c>
      <c r="BJ767" s="17" t="s">
        <v>79</v>
      </c>
      <c r="BK767" s="230">
        <f>ROUND(I767*H767,2)</f>
        <v>0</v>
      </c>
      <c r="BL767" s="17" t="s">
        <v>239</v>
      </c>
      <c r="BM767" s="229" t="s">
        <v>1328</v>
      </c>
    </row>
    <row r="768" s="2" customFormat="1">
      <c r="A768" s="38"/>
      <c r="B768" s="39"/>
      <c r="C768" s="40"/>
      <c r="D768" s="231" t="s">
        <v>152</v>
      </c>
      <c r="E768" s="40"/>
      <c r="F768" s="232" t="s">
        <v>1327</v>
      </c>
      <c r="G768" s="40"/>
      <c r="H768" s="40"/>
      <c r="I768" s="136"/>
      <c r="J768" s="40"/>
      <c r="K768" s="40"/>
      <c r="L768" s="44"/>
      <c r="M768" s="233"/>
      <c r="N768" s="234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152</v>
      </c>
      <c r="AU768" s="17" t="s">
        <v>81</v>
      </c>
    </row>
    <row r="769" s="2" customFormat="1" ht="16.5" customHeight="1">
      <c r="A769" s="38"/>
      <c r="B769" s="39"/>
      <c r="C769" s="246" t="s">
        <v>1329</v>
      </c>
      <c r="D769" s="246" t="s">
        <v>199</v>
      </c>
      <c r="E769" s="247" t="s">
        <v>1330</v>
      </c>
      <c r="F769" s="248" t="s">
        <v>1331</v>
      </c>
      <c r="G769" s="249" t="s">
        <v>207</v>
      </c>
      <c r="H769" s="250">
        <v>2</v>
      </c>
      <c r="I769" s="251"/>
      <c r="J769" s="252">
        <f>ROUND(I769*H769,2)</f>
        <v>0</v>
      </c>
      <c r="K769" s="248" t="s">
        <v>19</v>
      </c>
      <c r="L769" s="253"/>
      <c r="M769" s="254" t="s">
        <v>19</v>
      </c>
      <c r="N769" s="255" t="s">
        <v>42</v>
      </c>
      <c r="O769" s="84"/>
      <c r="P769" s="227">
        <f>O769*H769</f>
        <v>0</v>
      </c>
      <c r="Q769" s="227">
        <v>0.040000000000000001</v>
      </c>
      <c r="R769" s="227">
        <f>Q769*H769</f>
        <v>0.080000000000000002</v>
      </c>
      <c r="S769" s="227">
        <v>0</v>
      </c>
      <c r="T769" s="228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9" t="s">
        <v>342</v>
      </c>
      <c r="AT769" s="229" t="s">
        <v>199</v>
      </c>
      <c r="AU769" s="229" t="s">
        <v>81</v>
      </c>
      <c r="AY769" s="17" t="s">
        <v>143</v>
      </c>
      <c r="BE769" s="230">
        <f>IF(N769="základní",J769,0)</f>
        <v>0</v>
      </c>
      <c r="BF769" s="230">
        <f>IF(N769="snížená",J769,0)</f>
        <v>0</v>
      </c>
      <c r="BG769" s="230">
        <f>IF(N769="zákl. přenesená",J769,0)</f>
        <v>0</v>
      </c>
      <c r="BH769" s="230">
        <f>IF(N769="sníž. přenesená",J769,0)</f>
        <v>0</v>
      </c>
      <c r="BI769" s="230">
        <f>IF(N769="nulová",J769,0)</f>
        <v>0</v>
      </c>
      <c r="BJ769" s="17" t="s">
        <v>79</v>
      </c>
      <c r="BK769" s="230">
        <f>ROUND(I769*H769,2)</f>
        <v>0</v>
      </c>
      <c r="BL769" s="17" t="s">
        <v>239</v>
      </c>
      <c r="BM769" s="229" t="s">
        <v>1332</v>
      </c>
    </row>
    <row r="770" s="2" customFormat="1">
      <c r="A770" s="38"/>
      <c r="B770" s="39"/>
      <c r="C770" s="40"/>
      <c r="D770" s="231" t="s">
        <v>152</v>
      </c>
      <c r="E770" s="40"/>
      <c r="F770" s="232" t="s">
        <v>1331</v>
      </c>
      <c r="G770" s="40"/>
      <c r="H770" s="40"/>
      <c r="I770" s="136"/>
      <c r="J770" s="40"/>
      <c r="K770" s="40"/>
      <c r="L770" s="44"/>
      <c r="M770" s="233"/>
      <c r="N770" s="234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152</v>
      </c>
      <c r="AU770" s="17" t="s">
        <v>81</v>
      </c>
    </row>
    <row r="771" s="2" customFormat="1" ht="16.5" customHeight="1">
      <c r="A771" s="38"/>
      <c r="B771" s="39"/>
      <c r="C771" s="246" t="s">
        <v>1333</v>
      </c>
      <c r="D771" s="246" t="s">
        <v>199</v>
      </c>
      <c r="E771" s="247" t="s">
        <v>1334</v>
      </c>
      <c r="F771" s="248" t="s">
        <v>1335</v>
      </c>
      <c r="G771" s="249" t="s">
        <v>207</v>
      </c>
      <c r="H771" s="250">
        <v>2</v>
      </c>
      <c r="I771" s="251"/>
      <c r="J771" s="252">
        <f>ROUND(I771*H771,2)</f>
        <v>0</v>
      </c>
      <c r="K771" s="248" t="s">
        <v>19</v>
      </c>
      <c r="L771" s="253"/>
      <c r="M771" s="254" t="s">
        <v>19</v>
      </c>
      <c r="N771" s="255" t="s">
        <v>42</v>
      </c>
      <c r="O771" s="84"/>
      <c r="P771" s="227">
        <f>O771*H771</f>
        <v>0</v>
      </c>
      <c r="Q771" s="227">
        <v>0.040000000000000001</v>
      </c>
      <c r="R771" s="227">
        <f>Q771*H771</f>
        <v>0.080000000000000002</v>
      </c>
      <c r="S771" s="227">
        <v>0</v>
      </c>
      <c r="T771" s="228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9" t="s">
        <v>342</v>
      </c>
      <c r="AT771" s="229" t="s">
        <v>199</v>
      </c>
      <c r="AU771" s="229" t="s">
        <v>81</v>
      </c>
      <c r="AY771" s="17" t="s">
        <v>143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17" t="s">
        <v>79</v>
      </c>
      <c r="BK771" s="230">
        <f>ROUND(I771*H771,2)</f>
        <v>0</v>
      </c>
      <c r="BL771" s="17" t="s">
        <v>239</v>
      </c>
      <c r="BM771" s="229" t="s">
        <v>1336</v>
      </c>
    </row>
    <row r="772" s="2" customFormat="1">
      <c r="A772" s="38"/>
      <c r="B772" s="39"/>
      <c r="C772" s="40"/>
      <c r="D772" s="231" t="s">
        <v>152</v>
      </c>
      <c r="E772" s="40"/>
      <c r="F772" s="232" t="s">
        <v>1335</v>
      </c>
      <c r="G772" s="40"/>
      <c r="H772" s="40"/>
      <c r="I772" s="136"/>
      <c r="J772" s="40"/>
      <c r="K772" s="40"/>
      <c r="L772" s="44"/>
      <c r="M772" s="233"/>
      <c r="N772" s="234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152</v>
      </c>
      <c r="AU772" s="17" t="s">
        <v>81</v>
      </c>
    </row>
    <row r="773" s="2" customFormat="1" ht="16.5" customHeight="1">
      <c r="A773" s="38"/>
      <c r="B773" s="39"/>
      <c r="C773" s="246" t="s">
        <v>1337</v>
      </c>
      <c r="D773" s="246" t="s">
        <v>199</v>
      </c>
      <c r="E773" s="247" t="s">
        <v>1338</v>
      </c>
      <c r="F773" s="248" t="s">
        <v>1339</v>
      </c>
      <c r="G773" s="249" t="s">
        <v>207</v>
      </c>
      <c r="H773" s="250">
        <v>2</v>
      </c>
      <c r="I773" s="251"/>
      <c r="J773" s="252">
        <f>ROUND(I773*H773,2)</f>
        <v>0</v>
      </c>
      <c r="K773" s="248" t="s">
        <v>19</v>
      </c>
      <c r="L773" s="253"/>
      <c r="M773" s="254" t="s">
        <v>19</v>
      </c>
      <c r="N773" s="255" t="s">
        <v>42</v>
      </c>
      <c r="O773" s="84"/>
      <c r="P773" s="227">
        <f>O773*H773</f>
        <v>0</v>
      </c>
      <c r="Q773" s="227">
        <v>0.043999999999999997</v>
      </c>
      <c r="R773" s="227">
        <f>Q773*H773</f>
        <v>0.087999999999999995</v>
      </c>
      <c r="S773" s="227">
        <v>0</v>
      </c>
      <c r="T773" s="228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9" t="s">
        <v>342</v>
      </c>
      <c r="AT773" s="229" t="s">
        <v>199</v>
      </c>
      <c r="AU773" s="229" t="s">
        <v>81</v>
      </c>
      <c r="AY773" s="17" t="s">
        <v>143</v>
      </c>
      <c r="BE773" s="230">
        <f>IF(N773="základní",J773,0)</f>
        <v>0</v>
      </c>
      <c r="BF773" s="230">
        <f>IF(N773="snížená",J773,0)</f>
        <v>0</v>
      </c>
      <c r="BG773" s="230">
        <f>IF(N773="zákl. přenesená",J773,0)</f>
        <v>0</v>
      </c>
      <c r="BH773" s="230">
        <f>IF(N773="sníž. přenesená",J773,0)</f>
        <v>0</v>
      </c>
      <c r="BI773" s="230">
        <f>IF(N773="nulová",J773,0)</f>
        <v>0</v>
      </c>
      <c r="BJ773" s="17" t="s">
        <v>79</v>
      </c>
      <c r="BK773" s="230">
        <f>ROUND(I773*H773,2)</f>
        <v>0</v>
      </c>
      <c r="BL773" s="17" t="s">
        <v>239</v>
      </c>
      <c r="BM773" s="229" t="s">
        <v>1340</v>
      </c>
    </row>
    <row r="774" s="2" customFormat="1">
      <c r="A774" s="38"/>
      <c r="B774" s="39"/>
      <c r="C774" s="40"/>
      <c r="D774" s="231" t="s">
        <v>152</v>
      </c>
      <c r="E774" s="40"/>
      <c r="F774" s="232" t="s">
        <v>1339</v>
      </c>
      <c r="G774" s="40"/>
      <c r="H774" s="40"/>
      <c r="I774" s="136"/>
      <c r="J774" s="40"/>
      <c r="K774" s="40"/>
      <c r="L774" s="44"/>
      <c r="M774" s="233"/>
      <c r="N774" s="234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152</v>
      </c>
      <c r="AU774" s="17" t="s">
        <v>81</v>
      </c>
    </row>
    <row r="775" s="2" customFormat="1" ht="16.5" customHeight="1">
      <c r="A775" s="38"/>
      <c r="B775" s="39"/>
      <c r="C775" s="246" t="s">
        <v>1341</v>
      </c>
      <c r="D775" s="246" t="s">
        <v>199</v>
      </c>
      <c r="E775" s="247" t="s">
        <v>1342</v>
      </c>
      <c r="F775" s="248" t="s">
        <v>1343</v>
      </c>
      <c r="G775" s="249" t="s">
        <v>207</v>
      </c>
      <c r="H775" s="250">
        <v>8</v>
      </c>
      <c r="I775" s="251"/>
      <c r="J775" s="252">
        <f>ROUND(I775*H775,2)</f>
        <v>0</v>
      </c>
      <c r="K775" s="248" t="s">
        <v>19</v>
      </c>
      <c r="L775" s="253"/>
      <c r="M775" s="254" t="s">
        <v>19</v>
      </c>
      <c r="N775" s="255" t="s">
        <v>42</v>
      </c>
      <c r="O775" s="84"/>
      <c r="P775" s="227">
        <f>O775*H775</f>
        <v>0</v>
      </c>
      <c r="Q775" s="227">
        <v>0.034000000000000002</v>
      </c>
      <c r="R775" s="227">
        <f>Q775*H775</f>
        <v>0.27200000000000002</v>
      </c>
      <c r="S775" s="227">
        <v>0</v>
      </c>
      <c r="T775" s="228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9" t="s">
        <v>342</v>
      </c>
      <c r="AT775" s="229" t="s">
        <v>199</v>
      </c>
      <c r="AU775" s="229" t="s">
        <v>81</v>
      </c>
      <c r="AY775" s="17" t="s">
        <v>143</v>
      </c>
      <c r="BE775" s="230">
        <f>IF(N775="základní",J775,0)</f>
        <v>0</v>
      </c>
      <c r="BF775" s="230">
        <f>IF(N775="snížená",J775,0)</f>
        <v>0</v>
      </c>
      <c r="BG775" s="230">
        <f>IF(N775="zákl. přenesená",J775,0)</f>
        <v>0</v>
      </c>
      <c r="BH775" s="230">
        <f>IF(N775="sníž. přenesená",J775,0)</f>
        <v>0</v>
      </c>
      <c r="BI775" s="230">
        <f>IF(N775="nulová",J775,0)</f>
        <v>0</v>
      </c>
      <c r="BJ775" s="17" t="s">
        <v>79</v>
      </c>
      <c r="BK775" s="230">
        <f>ROUND(I775*H775,2)</f>
        <v>0</v>
      </c>
      <c r="BL775" s="17" t="s">
        <v>239</v>
      </c>
      <c r="BM775" s="229" t="s">
        <v>1344</v>
      </c>
    </row>
    <row r="776" s="2" customFormat="1">
      <c r="A776" s="38"/>
      <c r="B776" s="39"/>
      <c r="C776" s="40"/>
      <c r="D776" s="231" t="s">
        <v>152</v>
      </c>
      <c r="E776" s="40"/>
      <c r="F776" s="232" t="s">
        <v>1343</v>
      </c>
      <c r="G776" s="40"/>
      <c r="H776" s="40"/>
      <c r="I776" s="136"/>
      <c r="J776" s="40"/>
      <c r="K776" s="40"/>
      <c r="L776" s="44"/>
      <c r="M776" s="233"/>
      <c r="N776" s="234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152</v>
      </c>
      <c r="AU776" s="17" t="s">
        <v>81</v>
      </c>
    </row>
    <row r="777" s="2" customFormat="1" ht="16.5" customHeight="1">
      <c r="A777" s="38"/>
      <c r="B777" s="39"/>
      <c r="C777" s="246" t="s">
        <v>1345</v>
      </c>
      <c r="D777" s="246" t="s">
        <v>199</v>
      </c>
      <c r="E777" s="247" t="s">
        <v>1346</v>
      </c>
      <c r="F777" s="248" t="s">
        <v>1347</v>
      </c>
      <c r="G777" s="249" t="s">
        <v>207</v>
      </c>
      <c r="H777" s="250">
        <v>6</v>
      </c>
      <c r="I777" s="251"/>
      <c r="J777" s="252">
        <f>ROUND(I777*H777,2)</f>
        <v>0</v>
      </c>
      <c r="K777" s="248" t="s">
        <v>19</v>
      </c>
      <c r="L777" s="253"/>
      <c r="M777" s="254" t="s">
        <v>19</v>
      </c>
      <c r="N777" s="255" t="s">
        <v>42</v>
      </c>
      <c r="O777" s="84"/>
      <c r="P777" s="227">
        <f>O777*H777</f>
        <v>0</v>
      </c>
      <c r="Q777" s="227">
        <v>0.024</v>
      </c>
      <c r="R777" s="227">
        <f>Q777*H777</f>
        <v>0.14400000000000002</v>
      </c>
      <c r="S777" s="227">
        <v>0</v>
      </c>
      <c r="T777" s="228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9" t="s">
        <v>342</v>
      </c>
      <c r="AT777" s="229" t="s">
        <v>199</v>
      </c>
      <c r="AU777" s="229" t="s">
        <v>81</v>
      </c>
      <c r="AY777" s="17" t="s">
        <v>143</v>
      </c>
      <c r="BE777" s="230">
        <f>IF(N777="základní",J777,0)</f>
        <v>0</v>
      </c>
      <c r="BF777" s="230">
        <f>IF(N777="snížená",J777,0)</f>
        <v>0</v>
      </c>
      <c r="BG777" s="230">
        <f>IF(N777="zákl. přenesená",J777,0)</f>
        <v>0</v>
      </c>
      <c r="BH777" s="230">
        <f>IF(N777="sníž. přenesená",J777,0)</f>
        <v>0</v>
      </c>
      <c r="BI777" s="230">
        <f>IF(N777="nulová",J777,0)</f>
        <v>0</v>
      </c>
      <c r="BJ777" s="17" t="s">
        <v>79</v>
      </c>
      <c r="BK777" s="230">
        <f>ROUND(I777*H777,2)</f>
        <v>0</v>
      </c>
      <c r="BL777" s="17" t="s">
        <v>239</v>
      </c>
      <c r="BM777" s="229" t="s">
        <v>1348</v>
      </c>
    </row>
    <row r="778" s="2" customFormat="1">
      <c r="A778" s="38"/>
      <c r="B778" s="39"/>
      <c r="C778" s="40"/>
      <c r="D778" s="231" t="s">
        <v>152</v>
      </c>
      <c r="E778" s="40"/>
      <c r="F778" s="232" t="s">
        <v>1347</v>
      </c>
      <c r="G778" s="40"/>
      <c r="H778" s="40"/>
      <c r="I778" s="136"/>
      <c r="J778" s="40"/>
      <c r="K778" s="40"/>
      <c r="L778" s="44"/>
      <c r="M778" s="233"/>
      <c r="N778" s="234"/>
      <c r="O778" s="84"/>
      <c r="P778" s="84"/>
      <c r="Q778" s="84"/>
      <c r="R778" s="84"/>
      <c r="S778" s="84"/>
      <c r="T778" s="85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152</v>
      </c>
      <c r="AU778" s="17" t="s">
        <v>81</v>
      </c>
    </row>
    <row r="779" s="2" customFormat="1" ht="16.5" customHeight="1">
      <c r="A779" s="38"/>
      <c r="B779" s="39"/>
      <c r="C779" s="246" t="s">
        <v>1349</v>
      </c>
      <c r="D779" s="246" t="s">
        <v>199</v>
      </c>
      <c r="E779" s="247" t="s">
        <v>1350</v>
      </c>
      <c r="F779" s="248" t="s">
        <v>1351</v>
      </c>
      <c r="G779" s="249" t="s">
        <v>207</v>
      </c>
      <c r="H779" s="250">
        <v>1</v>
      </c>
      <c r="I779" s="251"/>
      <c r="J779" s="252">
        <f>ROUND(I779*H779,2)</f>
        <v>0</v>
      </c>
      <c r="K779" s="248" t="s">
        <v>19</v>
      </c>
      <c r="L779" s="253"/>
      <c r="M779" s="254" t="s">
        <v>19</v>
      </c>
      <c r="N779" s="255" t="s">
        <v>42</v>
      </c>
      <c r="O779" s="84"/>
      <c r="P779" s="227">
        <f>O779*H779</f>
        <v>0</v>
      </c>
      <c r="Q779" s="227">
        <v>0.014</v>
      </c>
      <c r="R779" s="227">
        <f>Q779*H779</f>
        <v>0.014</v>
      </c>
      <c r="S779" s="227">
        <v>0</v>
      </c>
      <c r="T779" s="228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9" t="s">
        <v>342</v>
      </c>
      <c r="AT779" s="229" t="s">
        <v>199</v>
      </c>
      <c r="AU779" s="229" t="s">
        <v>81</v>
      </c>
      <c r="AY779" s="17" t="s">
        <v>143</v>
      </c>
      <c r="BE779" s="230">
        <f>IF(N779="základní",J779,0)</f>
        <v>0</v>
      </c>
      <c r="BF779" s="230">
        <f>IF(N779="snížená",J779,0)</f>
        <v>0</v>
      </c>
      <c r="BG779" s="230">
        <f>IF(N779="zákl. přenesená",J779,0)</f>
        <v>0</v>
      </c>
      <c r="BH779" s="230">
        <f>IF(N779="sníž. přenesená",J779,0)</f>
        <v>0</v>
      </c>
      <c r="BI779" s="230">
        <f>IF(N779="nulová",J779,0)</f>
        <v>0</v>
      </c>
      <c r="BJ779" s="17" t="s">
        <v>79</v>
      </c>
      <c r="BK779" s="230">
        <f>ROUND(I779*H779,2)</f>
        <v>0</v>
      </c>
      <c r="BL779" s="17" t="s">
        <v>239</v>
      </c>
      <c r="BM779" s="229" t="s">
        <v>1352</v>
      </c>
    </row>
    <row r="780" s="2" customFormat="1">
      <c r="A780" s="38"/>
      <c r="B780" s="39"/>
      <c r="C780" s="40"/>
      <c r="D780" s="231" t="s">
        <v>152</v>
      </c>
      <c r="E780" s="40"/>
      <c r="F780" s="232" t="s">
        <v>1351</v>
      </c>
      <c r="G780" s="40"/>
      <c r="H780" s="40"/>
      <c r="I780" s="136"/>
      <c r="J780" s="40"/>
      <c r="K780" s="40"/>
      <c r="L780" s="44"/>
      <c r="M780" s="233"/>
      <c r="N780" s="234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152</v>
      </c>
      <c r="AU780" s="17" t="s">
        <v>81</v>
      </c>
    </row>
    <row r="781" s="2" customFormat="1" ht="16.5" customHeight="1">
      <c r="A781" s="38"/>
      <c r="B781" s="39"/>
      <c r="C781" s="246" t="s">
        <v>1353</v>
      </c>
      <c r="D781" s="246" t="s">
        <v>199</v>
      </c>
      <c r="E781" s="247" t="s">
        <v>1354</v>
      </c>
      <c r="F781" s="248" t="s">
        <v>1355</v>
      </c>
      <c r="G781" s="249" t="s">
        <v>207</v>
      </c>
      <c r="H781" s="250">
        <v>4</v>
      </c>
      <c r="I781" s="251"/>
      <c r="J781" s="252">
        <f>ROUND(I781*H781,2)</f>
        <v>0</v>
      </c>
      <c r="K781" s="248" t="s">
        <v>19</v>
      </c>
      <c r="L781" s="253"/>
      <c r="M781" s="254" t="s">
        <v>19</v>
      </c>
      <c r="N781" s="255" t="s">
        <v>42</v>
      </c>
      <c r="O781" s="84"/>
      <c r="P781" s="227">
        <f>O781*H781</f>
        <v>0</v>
      </c>
      <c r="Q781" s="227">
        <v>0.014</v>
      </c>
      <c r="R781" s="227">
        <f>Q781*H781</f>
        <v>0.056000000000000001</v>
      </c>
      <c r="S781" s="227">
        <v>0</v>
      </c>
      <c r="T781" s="228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9" t="s">
        <v>342</v>
      </c>
      <c r="AT781" s="229" t="s">
        <v>199</v>
      </c>
      <c r="AU781" s="229" t="s">
        <v>81</v>
      </c>
      <c r="AY781" s="17" t="s">
        <v>143</v>
      </c>
      <c r="BE781" s="230">
        <f>IF(N781="základní",J781,0)</f>
        <v>0</v>
      </c>
      <c r="BF781" s="230">
        <f>IF(N781="snížená",J781,0)</f>
        <v>0</v>
      </c>
      <c r="BG781" s="230">
        <f>IF(N781="zákl. přenesená",J781,0)</f>
        <v>0</v>
      </c>
      <c r="BH781" s="230">
        <f>IF(N781="sníž. přenesená",J781,0)</f>
        <v>0</v>
      </c>
      <c r="BI781" s="230">
        <f>IF(N781="nulová",J781,0)</f>
        <v>0</v>
      </c>
      <c r="BJ781" s="17" t="s">
        <v>79</v>
      </c>
      <c r="BK781" s="230">
        <f>ROUND(I781*H781,2)</f>
        <v>0</v>
      </c>
      <c r="BL781" s="17" t="s">
        <v>239</v>
      </c>
      <c r="BM781" s="229" t="s">
        <v>1356</v>
      </c>
    </row>
    <row r="782" s="2" customFormat="1">
      <c r="A782" s="38"/>
      <c r="B782" s="39"/>
      <c r="C782" s="40"/>
      <c r="D782" s="231" t="s">
        <v>152</v>
      </c>
      <c r="E782" s="40"/>
      <c r="F782" s="232" t="s">
        <v>1355</v>
      </c>
      <c r="G782" s="40"/>
      <c r="H782" s="40"/>
      <c r="I782" s="136"/>
      <c r="J782" s="40"/>
      <c r="K782" s="40"/>
      <c r="L782" s="44"/>
      <c r="M782" s="233"/>
      <c r="N782" s="234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152</v>
      </c>
      <c r="AU782" s="17" t="s">
        <v>81</v>
      </c>
    </row>
    <row r="783" s="2" customFormat="1" ht="16.5" customHeight="1">
      <c r="A783" s="38"/>
      <c r="B783" s="39"/>
      <c r="C783" s="246" t="s">
        <v>1357</v>
      </c>
      <c r="D783" s="246" t="s">
        <v>199</v>
      </c>
      <c r="E783" s="247" t="s">
        <v>1358</v>
      </c>
      <c r="F783" s="248" t="s">
        <v>1359</v>
      </c>
      <c r="G783" s="249" t="s">
        <v>207</v>
      </c>
      <c r="H783" s="250">
        <v>1</v>
      </c>
      <c r="I783" s="251"/>
      <c r="J783" s="252">
        <f>ROUND(I783*H783,2)</f>
        <v>0</v>
      </c>
      <c r="K783" s="248" t="s">
        <v>19</v>
      </c>
      <c r="L783" s="253"/>
      <c r="M783" s="254" t="s">
        <v>19</v>
      </c>
      <c r="N783" s="255" t="s">
        <v>42</v>
      </c>
      <c r="O783" s="84"/>
      <c r="P783" s="227">
        <f>O783*H783</f>
        <v>0</v>
      </c>
      <c r="Q783" s="227">
        <v>0.014</v>
      </c>
      <c r="R783" s="227">
        <f>Q783*H783</f>
        <v>0.014</v>
      </c>
      <c r="S783" s="227">
        <v>0</v>
      </c>
      <c r="T783" s="228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9" t="s">
        <v>342</v>
      </c>
      <c r="AT783" s="229" t="s">
        <v>199</v>
      </c>
      <c r="AU783" s="229" t="s">
        <v>81</v>
      </c>
      <c r="AY783" s="17" t="s">
        <v>143</v>
      </c>
      <c r="BE783" s="230">
        <f>IF(N783="základní",J783,0)</f>
        <v>0</v>
      </c>
      <c r="BF783" s="230">
        <f>IF(N783="snížená",J783,0)</f>
        <v>0</v>
      </c>
      <c r="BG783" s="230">
        <f>IF(N783="zákl. přenesená",J783,0)</f>
        <v>0</v>
      </c>
      <c r="BH783" s="230">
        <f>IF(N783="sníž. přenesená",J783,0)</f>
        <v>0</v>
      </c>
      <c r="BI783" s="230">
        <f>IF(N783="nulová",J783,0)</f>
        <v>0</v>
      </c>
      <c r="BJ783" s="17" t="s">
        <v>79</v>
      </c>
      <c r="BK783" s="230">
        <f>ROUND(I783*H783,2)</f>
        <v>0</v>
      </c>
      <c r="BL783" s="17" t="s">
        <v>239</v>
      </c>
      <c r="BM783" s="229" t="s">
        <v>1360</v>
      </c>
    </row>
    <row r="784" s="2" customFormat="1">
      <c r="A784" s="38"/>
      <c r="B784" s="39"/>
      <c r="C784" s="40"/>
      <c r="D784" s="231" t="s">
        <v>152</v>
      </c>
      <c r="E784" s="40"/>
      <c r="F784" s="232" t="s">
        <v>1359</v>
      </c>
      <c r="G784" s="40"/>
      <c r="H784" s="40"/>
      <c r="I784" s="136"/>
      <c r="J784" s="40"/>
      <c r="K784" s="40"/>
      <c r="L784" s="44"/>
      <c r="M784" s="233"/>
      <c r="N784" s="234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152</v>
      </c>
      <c r="AU784" s="17" t="s">
        <v>81</v>
      </c>
    </row>
    <row r="785" s="2" customFormat="1" ht="16.5" customHeight="1">
      <c r="A785" s="38"/>
      <c r="B785" s="39"/>
      <c r="C785" s="218" t="s">
        <v>1361</v>
      </c>
      <c r="D785" s="218" t="s">
        <v>145</v>
      </c>
      <c r="E785" s="219" t="s">
        <v>1362</v>
      </c>
      <c r="F785" s="220" t="s">
        <v>1363</v>
      </c>
      <c r="G785" s="221" t="s">
        <v>207</v>
      </c>
      <c r="H785" s="222">
        <v>1</v>
      </c>
      <c r="I785" s="223"/>
      <c r="J785" s="224">
        <f>ROUND(I785*H785,2)</f>
        <v>0</v>
      </c>
      <c r="K785" s="220" t="s">
        <v>149</v>
      </c>
      <c r="L785" s="44"/>
      <c r="M785" s="225" t="s">
        <v>19</v>
      </c>
      <c r="N785" s="226" t="s">
        <v>42</v>
      </c>
      <c r="O785" s="84"/>
      <c r="P785" s="227">
        <f>O785*H785</f>
        <v>0</v>
      </c>
      <c r="Q785" s="227">
        <v>0.00046999999999999999</v>
      </c>
      <c r="R785" s="227">
        <f>Q785*H785</f>
        <v>0.00046999999999999999</v>
      </c>
      <c r="S785" s="227">
        <v>0</v>
      </c>
      <c r="T785" s="228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9" t="s">
        <v>239</v>
      </c>
      <c r="AT785" s="229" t="s">
        <v>145</v>
      </c>
      <c r="AU785" s="229" t="s">
        <v>81</v>
      </c>
      <c r="AY785" s="17" t="s">
        <v>143</v>
      </c>
      <c r="BE785" s="230">
        <f>IF(N785="základní",J785,0)</f>
        <v>0</v>
      </c>
      <c r="BF785" s="230">
        <f>IF(N785="snížená",J785,0)</f>
        <v>0</v>
      </c>
      <c r="BG785" s="230">
        <f>IF(N785="zákl. přenesená",J785,0)</f>
        <v>0</v>
      </c>
      <c r="BH785" s="230">
        <f>IF(N785="sníž. přenesená",J785,0)</f>
        <v>0</v>
      </c>
      <c r="BI785" s="230">
        <f>IF(N785="nulová",J785,0)</f>
        <v>0</v>
      </c>
      <c r="BJ785" s="17" t="s">
        <v>79</v>
      </c>
      <c r="BK785" s="230">
        <f>ROUND(I785*H785,2)</f>
        <v>0</v>
      </c>
      <c r="BL785" s="17" t="s">
        <v>239</v>
      </c>
      <c r="BM785" s="229" t="s">
        <v>1364</v>
      </c>
    </row>
    <row r="786" s="2" customFormat="1">
      <c r="A786" s="38"/>
      <c r="B786" s="39"/>
      <c r="C786" s="40"/>
      <c r="D786" s="231" t="s">
        <v>152</v>
      </c>
      <c r="E786" s="40"/>
      <c r="F786" s="232" t="s">
        <v>1365</v>
      </c>
      <c r="G786" s="40"/>
      <c r="H786" s="40"/>
      <c r="I786" s="136"/>
      <c r="J786" s="40"/>
      <c r="K786" s="40"/>
      <c r="L786" s="44"/>
      <c r="M786" s="233"/>
      <c r="N786" s="234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152</v>
      </c>
      <c r="AU786" s="17" t="s">
        <v>81</v>
      </c>
    </row>
    <row r="787" s="2" customFormat="1" ht="16.5" customHeight="1">
      <c r="A787" s="38"/>
      <c r="B787" s="39"/>
      <c r="C787" s="246" t="s">
        <v>1366</v>
      </c>
      <c r="D787" s="246" t="s">
        <v>199</v>
      </c>
      <c r="E787" s="247" t="s">
        <v>1367</v>
      </c>
      <c r="F787" s="248" t="s">
        <v>1368</v>
      </c>
      <c r="G787" s="249" t="s">
        <v>207</v>
      </c>
      <c r="H787" s="250">
        <v>1</v>
      </c>
      <c r="I787" s="251"/>
      <c r="J787" s="252">
        <f>ROUND(I787*H787,2)</f>
        <v>0</v>
      </c>
      <c r="K787" s="248" t="s">
        <v>19</v>
      </c>
      <c r="L787" s="253"/>
      <c r="M787" s="254" t="s">
        <v>19</v>
      </c>
      <c r="N787" s="255" t="s">
        <v>42</v>
      </c>
      <c r="O787" s="84"/>
      <c r="P787" s="227">
        <f>O787*H787</f>
        <v>0</v>
      </c>
      <c r="Q787" s="227">
        <v>0.080000000000000002</v>
      </c>
      <c r="R787" s="227">
        <f>Q787*H787</f>
        <v>0.080000000000000002</v>
      </c>
      <c r="S787" s="227">
        <v>0</v>
      </c>
      <c r="T787" s="228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9" t="s">
        <v>342</v>
      </c>
      <c r="AT787" s="229" t="s">
        <v>199</v>
      </c>
      <c r="AU787" s="229" t="s">
        <v>81</v>
      </c>
      <c r="AY787" s="17" t="s">
        <v>143</v>
      </c>
      <c r="BE787" s="230">
        <f>IF(N787="základní",J787,0)</f>
        <v>0</v>
      </c>
      <c r="BF787" s="230">
        <f>IF(N787="snížená",J787,0)</f>
        <v>0</v>
      </c>
      <c r="BG787" s="230">
        <f>IF(N787="zákl. přenesená",J787,0)</f>
        <v>0</v>
      </c>
      <c r="BH787" s="230">
        <f>IF(N787="sníž. přenesená",J787,0)</f>
        <v>0</v>
      </c>
      <c r="BI787" s="230">
        <f>IF(N787="nulová",J787,0)</f>
        <v>0</v>
      </c>
      <c r="BJ787" s="17" t="s">
        <v>79</v>
      </c>
      <c r="BK787" s="230">
        <f>ROUND(I787*H787,2)</f>
        <v>0</v>
      </c>
      <c r="BL787" s="17" t="s">
        <v>239</v>
      </c>
      <c r="BM787" s="229" t="s">
        <v>1369</v>
      </c>
    </row>
    <row r="788" s="2" customFormat="1">
      <c r="A788" s="38"/>
      <c r="B788" s="39"/>
      <c r="C788" s="40"/>
      <c r="D788" s="231" t="s">
        <v>152</v>
      </c>
      <c r="E788" s="40"/>
      <c r="F788" s="232" t="s">
        <v>1370</v>
      </c>
      <c r="G788" s="40"/>
      <c r="H788" s="40"/>
      <c r="I788" s="136"/>
      <c r="J788" s="40"/>
      <c r="K788" s="40"/>
      <c r="L788" s="44"/>
      <c r="M788" s="233"/>
      <c r="N788" s="234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152</v>
      </c>
      <c r="AU788" s="17" t="s">
        <v>81</v>
      </c>
    </row>
    <row r="789" s="2" customFormat="1" ht="16.5" customHeight="1">
      <c r="A789" s="38"/>
      <c r="B789" s="39"/>
      <c r="C789" s="218" t="s">
        <v>1371</v>
      </c>
      <c r="D789" s="218" t="s">
        <v>145</v>
      </c>
      <c r="E789" s="219" t="s">
        <v>1372</v>
      </c>
      <c r="F789" s="220" t="s">
        <v>1373</v>
      </c>
      <c r="G789" s="221" t="s">
        <v>207</v>
      </c>
      <c r="H789" s="222">
        <v>38</v>
      </c>
      <c r="I789" s="223"/>
      <c r="J789" s="224">
        <f>ROUND(I789*H789,2)</f>
        <v>0</v>
      </c>
      <c r="K789" s="220" t="s">
        <v>149</v>
      </c>
      <c r="L789" s="44"/>
      <c r="M789" s="225" t="s">
        <v>19</v>
      </c>
      <c r="N789" s="226" t="s">
        <v>42</v>
      </c>
      <c r="O789" s="84"/>
      <c r="P789" s="227">
        <f>O789*H789</f>
        <v>0</v>
      </c>
      <c r="Q789" s="227">
        <v>0</v>
      </c>
      <c r="R789" s="227">
        <f>Q789*H789</f>
        <v>0</v>
      </c>
      <c r="S789" s="227">
        <v>0</v>
      </c>
      <c r="T789" s="228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29" t="s">
        <v>239</v>
      </c>
      <c r="AT789" s="229" t="s">
        <v>145</v>
      </c>
      <c r="AU789" s="229" t="s">
        <v>81</v>
      </c>
      <c r="AY789" s="17" t="s">
        <v>143</v>
      </c>
      <c r="BE789" s="230">
        <f>IF(N789="základní",J789,0)</f>
        <v>0</v>
      </c>
      <c r="BF789" s="230">
        <f>IF(N789="snížená",J789,0)</f>
        <v>0</v>
      </c>
      <c r="BG789" s="230">
        <f>IF(N789="zákl. přenesená",J789,0)</f>
        <v>0</v>
      </c>
      <c r="BH789" s="230">
        <f>IF(N789="sníž. přenesená",J789,0)</f>
        <v>0</v>
      </c>
      <c r="BI789" s="230">
        <f>IF(N789="nulová",J789,0)</f>
        <v>0</v>
      </c>
      <c r="BJ789" s="17" t="s">
        <v>79</v>
      </c>
      <c r="BK789" s="230">
        <f>ROUND(I789*H789,2)</f>
        <v>0</v>
      </c>
      <c r="BL789" s="17" t="s">
        <v>239</v>
      </c>
      <c r="BM789" s="229" t="s">
        <v>1374</v>
      </c>
    </row>
    <row r="790" s="2" customFormat="1">
      <c r="A790" s="38"/>
      <c r="B790" s="39"/>
      <c r="C790" s="40"/>
      <c r="D790" s="231" t="s">
        <v>152</v>
      </c>
      <c r="E790" s="40"/>
      <c r="F790" s="232" t="s">
        <v>1375</v>
      </c>
      <c r="G790" s="40"/>
      <c r="H790" s="40"/>
      <c r="I790" s="136"/>
      <c r="J790" s="40"/>
      <c r="K790" s="40"/>
      <c r="L790" s="44"/>
      <c r="M790" s="233"/>
      <c r="N790" s="234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152</v>
      </c>
      <c r="AU790" s="17" t="s">
        <v>81</v>
      </c>
    </row>
    <row r="791" s="2" customFormat="1" ht="16.5" customHeight="1">
      <c r="A791" s="38"/>
      <c r="B791" s="39"/>
      <c r="C791" s="246" t="s">
        <v>1376</v>
      </c>
      <c r="D791" s="246" t="s">
        <v>199</v>
      </c>
      <c r="E791" s="247" t="s">
        <v>1377</v>
      </c>
      <c r="F791" s="248" t="s">
        <v>1378</v>
      </c>
      <c r="G791" s="249" t="s">
        <v>207</v>
      </c>
      <c r="H791" s="250">
        <v>76</v>
      </c>
      <c r="I791" s="251"/>
      <c r="J791" s="252">
        <f>ROUND(I791*H791,2)</f>
        <v>0</v>
      </c>
      <c r="K791" s="248" t="s">
        <v>149</v>
      </c>
      <c r="L791" s="253"/>
      <c r="M791" s="254" t="s">
        <v>19</v>
      </c>
      <c r="N791" s="255" t="s">
        <v>42</v>
      </c>
      <c r="O791" s="84"/>
      <c r="P791" s="227">
        <f>O791*H791</f>
        <v>0</v>
      </c>
      <c r="Q791" s="227">
        <v>6.0000000000000002E-05</v>
      </c>
      <c r="R791" s="227">
        <f>Q791*H791</f>
        <v>0.0045599999999999998</v>
      </c>
      <c r="S791" s="227">
        <v>0</v>
      </c>
      <c r="T791" s="228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9" t="s">
        <v>342</v>
      </c>
      <c r="AT791" s="229" t="s">
        <v>199</v>
      </c>
      <c r="AU791" s="229" t="s">
        <v>81</v>
      </c>
      <c r="AY791" s="17" t="s">
        <v>143</v>
      </c>
      <c r="BE791" s="230">
        <f>IF(N791="základní",J791,0)</f>
        <v>0</v>
      </c>
      <c r="BF791" s="230">
        <f>IF(N791="snížená",J791,0)</f>
        <v>0</v>
      </c>
      <c r="BG791" s="230">
        <f>IF(N791="zákl. přenesená",J791,0)</f>
        <v>0</v>
      </c>
      <c r="BH791" s="230">
        <f>IF(N791="sníž. přenesená",J791,0)</f>
        <v>0</v>
      </c>
      <c r="BI791" s="230">
        <f>IF(N791="nulová",J791,0)</f>
        <v>0</v>
      </c>
      <c r="BJ791" s="17" t="s">
        <v>79</v>
      </c>
      <c r="BK791" s="230">
        <f>ROUND(I791*H791,2)</f>
        <v>0</v>
      </c>
      <c r="BL791" s="17" t="s">
        <v>239</v>
      </c>
      <c r="BM791" s="229" t="s">
        <v>1379</v>
      </c>
    </row>
    <row r="792" s="2" customFormat="1">
      <c r="A792" s="38"/>
      <c r="B792" s="39"/>
      <c r="C792" s="40"/>
      <c r="D792" s="231" t="s">
        <v>152</v>
      </c>
      <c r="E792" s="40"/>
      <c r="F792" s="232" t="s">
        <v>1380</v>
      </c>
      <c r="G792" s="40"/>
      <c r="H792" s="40"/>
      <c r="I792" s="136"/>
      <c r="J792" s="40"/>
      <c r="K792" s="40"/>
      <c r="L792" s="44"/>
      <c r="M792" s="233"/>
      <c r="N792" s="234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152</v>
      </c>
      <c r="AU792" s="17" t="s">
        <v>81</v>
      </c>
    </row>
    <row r="793" s="2" customFormat="1" ht="16.5" customHeight="1">
      <c r="A793" s="38"/>
      <c r="B793" s="39"/>
      <c r="C793" s="246" t="s">
        <v>1381</v>
      </c>
      <c r="D793" s="246" t="s">
        <v>199</v>
      </c>
      <c r="E793" s="247" t="s">
        <v>1382</v>
      </c>
      <c r="F793" s="248" t="s">
        <v>1383</v>
      </c>
      <c r="G793" s="249" t="s">
        <v>330</v>
      </c>
      <c r="H793" s="250">
        <v>31.800000000000001</v>
      </c>
      <c r="I793" s="251"/>
      <c r="J793" s="252">
        <f>ROUND(I793*H793,2)</f>
        <v>0</v>
      </c>
      <c r="K793" s="248" t="s">
        <v>149</v>
      </c>
      <c r="L793" s="253"/>
      <c r="M793" s="254" t="s">
        <v>19</v>
      </c>
      <c r="N793" s="255" t="s">
        <v>42</v>
      </c>
      <c r="O793" s="84"/>
      <c r="P793" s="227">
        <f>O793*H793</f>
        <v>0</v>
      </c>
      <c r="Q793" s="227">
        <v>0.0070000000000000001</v>
      </c>
      <c r="R793" s="227">
        <f>Q793*H793</f>
        <v>0.22260000000000002</v>
      </c>
      <c r="S793" s="227">
        <v>0</v>
      </c>
      <c r="T793" s="22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9" t="s">
        <v>342</v>
      </c>
      <c r="AT793" s="229" t="s">
        <v>199</v>
      </c>
      <c r="AU793" s="229" t="s">
        <v>81</v>
      </c>
      <c r="AY793" s="17" t="s">
        <v>143</v>
      </c>
      <c r="BE793" s="230">
        <f>IF(N793="základní",J793,0)</f>
        <v>0</v>
      </c>
      <c r="BF793" s="230">
        <f>IF(N793="snížená",J793,0)</f>
        <v>0</v>
      </c>
      <c r="BG793" s="230">
        <f>IF(N793="zákl. přenesená",J793,0)</f>
        <v>0</v>
      </c>
      <c r="BH793" s="230">
        <f>IF(N793="sníž. přenesená",J793,0)</f>
        <v>0</v>
      </c>
      <c r="BI793" s="230">
        <f>IF(N793="nulová",J793,0)</f>
        <v>0</v>
      </c>
      <c r="BJ793" s="17" t="s">
        <v>79</v>
      </c>
      <c r="BK793" s="230">
        <f>ROUND(I793*H793,2)</f>
        <v>0</v>
      </c>
      <c r="BL793" s="17" t="s">
        <v>239</v>
      </c>
      <c r="BM793" s="229" t="s">
        <v>1384</v>
      </c>
    </row>
    <row r="794" s="2" customFormat="1">
      <c r="A794" s="38"/>
      <c r="B794" s="39"/>
      <c r="C794" s="40"/>
      <c r="D794" s="231" t="s">
        <v>152</v>
      </c>
      <c r="E794" s="40"/>
      <c r="F794" s="232" t="s">
        <v>1385</v>
      </c>
      <c r="G794" s="40"/>
      <c r="H794" s="40"/>
      <c r="I794" s="136"/>
      <c r="J794" s="40"/>
      <c r="K794" s="40"/>
      <c r="L794" s="44"/>
      <c r="M794" s="233"/>
      <c r="N794" s="234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152</v>
      </c>
      <c r="AU794" s="17" t="s">
        <v>81</v>
      </c>
    </row>
    <row r="795" s="13" customFormat="1">
      <c r="A795" s="13"/>
      <c r="B795" s="235"/>
      <c r="C795" s="236"/>
      <c r="D795" s="231" t="s">
        <v>154</v>
      </c>
      <c r="E795" s="237" t="s">
        <v>19</v>
      </c>
      <c r="F795" s="238" t="s">
        <v>1386</v>
      </c>
      <c r="G795" s="236"/>
      <c r="H795" s="239">
        <v>31.800000000000001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154</v>
      </c>
      <c r="AU795" s="245" t="s">
        <v>81</v>
      </c>
      <c r="AV795" s="13" t="s">
        <v>81</v>
      </c>
      <c r="AW795" s="13" t="s">
        <v>33</v>
      </c>
      <c r="AX795" s="13" t="s">
        <v>79</v>
      </c>
      <c r="AY795" s="245" t="s">
        <v>143</v>
      </c>
    </row>
    <row r="796" s="2" customFormat="1" ht="16.5" customHeight="1">
      <c r="A796" s="38"/>
      <c r="B796" s="39"/>
      <c r="C796" s="246" t="s">
        <v>1387</v>
      </c>
      <c r="D796" s="246" t="s">
        <v>199</v>
      </c>
      <c r="E796" s="247" t="s">
        <v>1388</v>
      </c>
      <c r="F796" s="248" t="s">
        <v>1389</v>
      </c>
      <c r="G796" s="249" t="s">
        <v>330</v>
      </c>
      <c r="H796" s="250">
        <v>4.7999999999999998</v>
      </c>
      <c r="I796" s="251"/>
      <c r="J796" s="252">
        <f>ROUND(I796*H796,2)</f>
        <v>0</v>
      </c>
      <c r="K796" s="248" t="s">
        <v>149</v>
      </c>
      <c r="L796" s="253"/>
      <c r="M796" s="254" t="s">
        <v>19</v>
      </c>
      <c r="N796" s="255" t="s">
        <v>42</v>
      </c>
      <c r="O796" s="84"/>
      <c r="P796" s="227">
        <f>O796*H796</f>
        <v>0</v>
      </c>
      <c r="Q796" s="227">
        <v>0.01</v>
      </c>
      <c r="R796" s="227">
        <f>Q796*H796</f>
        <v>0.048000000000000001</v>
      </c>
      <c r="S796" s="227">
        <v>0</v>
      </c>
      <c r="T796" s="228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9" t="s">
        <v>342</v>
      </c>
      <c r="AT796" s="229" t="s">
        <v>199</v>
      </c>
      <c r="AU796" s="229" t="s">
        <v>81</v>
      </c>
      <c r="AY796" s="17" t="s">
        <v>143</v>
      </c>
      <c r="BE796" s="230">
        <f>IF(N796="základní",J796,0)</f>
        <v>0</v>
      </c>
      <c r="BF796" s="230">
        <f>IF(N796="snížená",J796,0)</f>
        <v>0</v>
      </c>
      <c r="BG796" s="230">
        <f>IF(N796="zákl. přenesená",J796,0)</f>
        <v>0</v>
      </c>
      <c r="BH796" s="230">
        <f>IF(N796="sníž. přenesená",J796,0)</f>
        <v>0</v>
      </c>
      <c r="BI796" s="230">
        <f>IF(N796="nulová",J796,0)</f>
        <v>0</v>
      </c>
      <c r="BJ796" s="17" t="s">
        <v>79</v>
      </c>
      <c r="BK796" s="230">
        <f>ROUND(I796*H796,2)</f>
        <v>0</v>
      </c>
      <c r="BL796" s="17" t="s">
        <v>239</v>
      </c>
      <c r="BM796" s="229" t="s">
        <v>1390</v>
      </c>
    </row>
    <row r="797" s="2" customFormat="1">
      <c r="A797" s="38"/>
      <c r="B797" s="39"/>
      <c r="C797" s="40"/>
      <c r="D797" s="231" t="s">
        <v>152</v>
      </c>
      <c r="E797" s="40"/>
      <c r="F797" s="232" t="s">
        <v>1391</v>
      </c>
      <c r="G797" s="40"/>
      <c r="H797" s="40"/>
      <c r="I797" s="136"/>
      <c r="J797" s="40"/>
      <c r="K797" s="40"/>
      <c r="L797" s="44"/>
      <c r="M797" s="233"/>
      <c r="N797" s="234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152</v>
      </c>
      <c r="AU797" s="17" t="s">
        <v>81</v>
      </c>
    </row>
    <row r="798" s="13" customFormat="1">
      <c r="A798" s="13"/>
      <c r="B798" s="235"/>
      <c r="C798" s="236"/>
      <c r="D798" s="231" t="s">
        <v>154</v>
      </c>
      <c r="E798" s="237" t="s">
        <v>19</v>
      </c>
      <c r="F798" s="238" t="s">
        <v>1392</v>
      </c>
      <c r="G798" s="236"/>
      <c r="H798" s="239">
        <v>4.7999999999999998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154</v>
      </c>
      <c r="AU798" s="245" t="s">
        <v>81</v>
      </c>
      <c r="AV798" s="13" t="s">
        <v>81</v>
      </c>
      <c r="AW798" s="13" t="s">
        <v>33</v>
      </c>
      <c r="AX798" s="13" t="s">
        <v>79</v>
      </c>
      <c r="AY798" s="245" t="s">
        <v>143</v>
      </c>
    </row>
    <row r="799" s="2" customFormat="1" ht="16.5" customHeight="1">
      <c r="A799" s="38"/>
      <c r="B799" s="39"/>
      <c r="C799" s="218" t="s">
        <v>1393</v>
      </c>
      <c r="D799" s="218" t="s">
        <v>145</v>
      </c>
      <c r="E799" s="219" t="s">
        <v>1394</v>
      </c>
      <c r="F799" s="220" t="s">
        <v>1395</v>
      </c>
      <c r="G799" s="221" t="s">
        <v>190</v>
      </c>
      <c r="H799" s="222">
        <v>2.4279999999999999</v>
      </c>
      <c r="I799" s="223"/>
      <c r="J799" s="224">
        <f>ROUND(I799*H799,2)</f>
        <v>0</v>
      </c>
      <c r="K799" s="220" t="s">
        <v>149</v>
      </c>
      <c r="L799" s="44"/>
      <c r="M799" s="225" t="s">
        <v>19</v>
      </c>
      <c r="N799" s="226" t="s">
        <v>42</v>
      </c>
      <c r="O799" s="84"/>
      <c r="P799" s="227">
        <f>O799*H799</f>
        <v>0</v>
      </c>
      <c r="Q799" s="227">
        <v>0</v>
      </c>
      <c r="R799" s="227">
        <f>Q799*H799</f>
        <v>0</v>
      </c>
      <c r="S799" s="227">
        <v>0</v>
      </c>
      <c r="T799" s="228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9" t="s">
        <v>239</v>
      </c>
      <c r="AT799" s="229" t="s">
        <v>145</v>
      </c>
      <c r="AU799" s="229" t="s">
        <v>81</v>
      </c>
      <c r="AY799" s="17" t="s">
        <v>143</v>
      </c>
      <c r="BE799" s="230">
        <f>IF(N799="základní",J799,0)</f>
        <v>0</v>
      </c>
      <c r="BF799" s="230">
        <f>IF(N799="snížená",J799,0)</f>
        <v>0</v>
      </c>
      <c r="BG799" s="230">
        <f>IF(N799="zákl. přenesená",J799,0)</f>
        <v>0</v>
      </c>
      <c r="BH799" s="230">
        <f>IF(N799="sníž. přenesená",J799,0)</f>
        <v>0</v>
      </c>
      <c r="BI799" s="230">
        <f>IF(N799="nulová",J799,0)</f>
        <v>0</v>
      </c>
      <c r="BJ799" s="17" t="s">
        <v>79</v>
      </c>
      <c r="BK799" s="230">
        <f>ROUND(I799*H799,2)</f>
        <v>0</v>
      </c>
      <c r="BL799" s="17" t="s">
        <v>239</v>
      </c>
      <c r="BM799" s="229" t="s">
        <v>1396</v>
      </c>
    </row>
    <row r="800" s="2" customFormat="1">
      <c r="A800" s="38"/>
      <c r="B800" s="39"/>
      <c r="C800" s="40"/>
      <c r="D800" s="231" t="s">
        <v>152</v>
      </c>
      <c r="E800" s="40"/>
      <c r="F800" s="232" t="s">
        <v>1395</v>
      </c>
      <c r="G800" s="40"/>
      <c r="H800" s="40"/>
      <c r="I800" s="136"/>
      <c r="J800" s="40"/>
      <c r="K800" s="40"/>
      <c r="L800" s="44"/>
      <c r="M800" s="233"/>
      <c r="N800" s="234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152</v>
      </c>
      <c r="AU800" s="17" t="s">
        <v>81</v>
      </c>
    </row>
    <row r="801" s="12" customFormat="1" ht="22.8" customHeight="1">
      <c r="A801" s="12"/>
      <c r="B801" s="202"/>
      <c r="C801" s="203"/>
      <c r="D801" s="204" t="s">
        <v>70</v>
      </c>
      <c r="E801" s="216" t="s">
        <v>1397</v>
      </c>
      <c r="F801" s="216" t="s">
        <v>1398</v>
      </c>
      <c r="G801" s="203"/>
      <c r="H801" s="203"/>
      <c r="I801" s="206"/>
      <c r="J801" s="217">
        <f>BK801</f>
        <v>0</v>
      </c>
      <c r="K801" s="203"/>
      <c r="L801" s="208"/>
      <c r="M801" s="209"/>
      <c r="N801" s="210"/>
      <c r="O801" s="210"/>
      <c r="P801" s="211">
        <f>SUM(P802:P821)</f>
        <v>0</v>
      </c>
      <c r="Q801" s="210"/>
      <c r="R801" s="211">
        <f>SUM(R802:R821)</f>
        <v>0.23859639999999999</v>
      </c>
      <c r="S801" s="210"/>
      <c r="T801" s="212">
        <f>SUM(T802:T821)</f>
        <v>0.26039999999999996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3" t="s">
        <v>81</v>
      </c>
      <c r="AT801" s="214" t="s">
        <v>70</v>
      </c>
      <c r="AU801" s="214" t="s">
        <v>79</v>
      </c>
      <c r="AY801" s="213" t="s">
        <v>143</v>
      </c>
      <c r="BK801" s="215">
        <f>SUM(BK802:BK821)</f>
        <v>0</v>
      </c>
    </row>
    <row r="802" s="2" customFormat="1" ht="16.5" customHeight="1">
      <c r="A802" s="38"/>
      <c r="B802" s="39"/>
      <c r="C802" s="218" t="s">
        <v>1399</v>
      </c>
      <c r="D802" s="218" t="s">
        <v>145</v>
      </c>
      <c r="E802" s="219" t="s">
        <v>1400</v>
      </c>
      <c r="F802" s="220" t="s">
        <v>1401</v>
      </c>
      <c r="G802" s="221" t="s">
        <v>148</v>
      </c>
      <c r="H802" s="222">
        <v>7.2000000000000002</v>
      </c>
      <c r="I802" s="223"/>
      <c r="J802" s="224">
        <f>ROUND(I802*H802,2)</f>
        <v>0</v>
      </c>
      <c r="K802" s="220" t="s">
        <v>149</v>
      </c>
      <c r="L802" s="44"/>
      <c r="M802" s="225" t="s">
        <v>19</v>
      </c>
      <c r="N802" s="226" t="s">
        <v>42</v>
      </c>
      <c r="O802" s="84"/>
      <c r="P802" s="227">
        <f>O802*H802</f>
        <v>0</v>
      </c>
      <c r="Q802" s="227">
        <v>0.00027999999999999998</v>
      </c>
      <c r="R802" s="227">
        <f>Q802*H802</f>
        <v>0.002016</v>
      </c>
      <c r="S802" s="227">
        <v>0</v>
      </c>
      <c r="T802" s="228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9" t="s">
        <v>239</v>
      </c>
      <c r="AT802" s="229" t="s">
        <v>145</v>
      </c>
      <c r="AU802" s="229" t="s">
        <v>81</v>
      </c>
      <c r="AY802" s="17" t="s">
        <v>143</v>
      </c>
      <c r="BE802" s="230">
        <f>IF(N802="základní",J802,0)</f>
        <v>0</v>
      </c>
      <c r="BF802" s="230">
        <f>IF(N802="snížená",J802,0)</f>
        <v>0</v>
      </c>
      <c r="BG802" s="230">
        <f>IF(N802="zákl. přenesená",J802,0)</f>
        <v>0</v>
      </c>
      <c r="BH802" s="230">
        <f>IF(N802="sníž. přenesená",J802,0)</f>
        <v>0</v>
      </c>
      <c r="BI802" s="230">
        <f>IF(N802="nulová",J802,0)</f>
        <v>0</v>
      </c>
      <c r="BJ802" s="17" t="s">
        <v>79</v>
      </c>
      <c r="BK802" s="230">
        <f>ROUND(I802*H802,2)</f>
        <v>0</v>
      </c>
      <c r="BL802" s="17" t="s">
        <v>239</v>
      </c>
      <c r="BM802" s="229" t="s">
        <v>1402</v>
      </c>
    </row>
    <row r="803" s="2" customFormat="1">
      <c r="A803" s="38"/>
      <c r="B803" s="39"/>
      <c r="C803" s="40"/>
      <c r="D803" s="231" t="s">
        <v>152</v>
      </c>
      <c r="E803" s="40"/>
      <c r="F803" s="232" t="s">
        <v>1403</v>
      </c>
      <c r="G803" s="40"/>
      <c r="H803" s="40"/>
      <c r="I803" s="136"/>
      <c r="J803" s="40"/>
      <c r="K803" s="40"/>
      <c r="L803" s="44"/>
      <c r="M803" s="233"/>
      <c r="N803" s="234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152</v>
      </c>
      <c r="AU803" s="17" t="s">
        <v>81</v>
      </c>
    </row>
    <row r="804" s="2" customFormat="1" ht="16.5" customHeight="1">
      <c r="A804" s="38"/>
      <c r="B804" s="39"/>
      <c r="C804" s="246" t="s">
        <v>1404</v>
      </c>
      <c r="D804" s="246" t="s">
        <v>199</v>
      </c>
      <c r="E804" s="247" t="s">
        <v>1405</v>
      </c>
      <c r="F804" s="248" t="s">
        <v>1406</v>
      </c>
      <c r="G804" s="249" t="s">
        <v>148</v>
      </c>
      <c r="H804" s="250">
        <v>7.5599999999999996</v>
      </c>
      <c r="I804" s="251"/>
      <c r="J804" s="252">
        <f>ROUND(I804*H804,2)</f>
        <v>0</v>
      </c>
      <c r="K804" s="248" t="s">
        <v>149</v>
      </c>
      <c r="L804" s="253"/>
      <c r="M804" s="254" t="s">
        <v>19</v>
      </c>
      <c r="N804" s="255" t="s">
        <v>42</v>
      </c>
      <c r="O804" s="84"/>
      <c r="P804" s="227">
        <f>O804*H804</f>
        <v>0</v>
      </c>
      <c r="Q804" s="227">
        <v>0.0045900000000000003</v>
      </c>
      <c r="R804" s="227">
        <f>Q804*H804</f>
        <v>0.034700399999999999</v>
      </c>
      <c r="S804" s="227">
        <v>0</v>
      </c>
      <c r="T804" s="228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9" t="s">
        <v>342</v>
      </c>
      <c r="AT804" s="229" t="s">
        <v>199</v>
      </c>
      <c r="AU804" s="229" t="s">
        <v>81</v>
      </c>
      <c r="AY804" s="17" t="s">
        <v>143</v>
      </c>
      <c r="BE804" s="230">
        <f>IF(N804="základní",J804,0)</f>
        <v>0</v>
      </c>
      <c r="BF804" s="230">
        <f>IF(N804="snížená",J804,0)</f>
        <v>0</v>
      </c>
      <c r="BG804" s="230">
        <f>IF(N804="zákl. přenesená",J804,0)</f>
        <v>0</v>
      </c>
      <c r="BH804" s="230">
        <f>IF(N804="sníž. přenesená",J804,0)</f>
        <v>0</v>
      </c>
      <c r="BI804" s="230">
        <f>IF(N804="nulová",J804,0)</f>
        <v>0</v>
      </c>
      <c r="BJ804" s="17" t="s">
        <v>79</v>
      </c>
      <c r="BK804" s="230">
        <f>ROUND(I804*H804,2)</f>
        <v>0</v>
      </c>
      <c r="BL804" s="17" t="s">
        <v>239</v>
      </c>
      <c r="BM804" s="229" t="s">
        <v>1407</v>
      </c>
    </row>
    <row r="805" s="2" customFormat="1">
      <c r="A805" s="38"/>
      <c r="B805" s="39"/>
      <c r="C805" s="40"/>
      <c r="D805" s="231" t="s">
        <v>152</v>
      </c>
      <c r="E805" s="40"/>
      <c r="F805" s="232" t="s">
        <v>1406</v>
      </c>
      <c r="G805" s="40"/>
      <c r="H805" s="40"/>
      <c r="I805" s="136"/>
      <c r="J805" s="40"/>
      <c r="K805" s="40"/>
      <c r="L805" s="44"/>
      <c r="M805" s="233"/>
      <c r="N805" s="234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152</v>
      </c>
      <c r="AU805" s="17" t="s">
        <v>81</v>
      </c>
    </row>
    <row r="806" s="13" customFormat="1">
      <c r="A806" s="13"/>
      <c r="B806" s="235"/>
      <c r="C806" s="236"/>
      <c r="D806" s="231" t="s">
        <v>154</v>
      </c>
      <c r="E806" s="237" t="s">
        <v>19</v>
      </c>
      <c r="F806" s="238" t="s">
        <v>1408</v>
      </c>
      <c r="G806" s="236"/>
      <c r="H806" s="239">
        <v>7.5599999999999996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154</v>
      </c>
      <c r="AU806" s="245" t="s">
        <v>81</v>
      </c>
      <c r="AV806" s="13" t="s">
        <v>81</v>
      </c>
      <c r="AW806" s="13" t="s">
        <v>33</v>
      </c>
      <c r="AX806" s="13" t="s">
        <v>79</v>
      </c>
      <c r="AY806" s="245" t="s">
        <v>143</v>
      </c>
    </row>
    <row r="807" s="2" customFormat="1" ht="16.5" customHeight="1">
      <c r="A807" s="38"/>
      <c r="B807" s="39"/>
      <c r="C807" s="218" t="s">
        <v>1409</v>
      </c>
      <c r="D807" s="218" t="s">
        <v>145</v>
      </c>
      <c r="E807" s="219" t="s">
        <v>1410</v>
      </c>
      <c r="F807" s="220" t="s">
        <v>1411</v>
      </c>
      <c r="G807" s="221" t="s">
        <v>148</v>
      </c>
      <c r="H807" s="222">
        <v>7.2000000000000002</v>
      </c>
      <c r="I807" s="223"/>
      <c r="J807" s="224">
        <f>ROUND(I807*H807,2)</f>
        <v>0</v>
      </c>
      <c r="K807" s="220" t="s">
        <v>149</v>
      </c>
      <c r="L807" s="44"/>
      <c r="M807" s="225" t="s">
        <v>19</v>
      </c>
      <c r="N807" s="226" t="s">
        <v>42</v>
      </c>
      <c r="O807" s="84"/>
      <c r="P807" s="227">
        <f>O807*H807</f>
        <v>0</v>
      </c>
      <c r="Q807" s="227">
        <v>0</v>
      </c>
      <c r="R807" s="227">
        <f>Q807*H807</f>
        <v>0</v>
      </c>
      <c r="S807" s="227">
        <v>0.0070000000000000001</v>
      </c>
      <c r="T807" s="228">
        <f>S807*H807</f>
        <v>0.0504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9" t="s">
        <v>239</v>
      </c>
      <c r="AT807" s="229" t="s">
        <v>145</v>
      </c>
      <c r="AU807" s="229" t="s">
        <v>81</v>
      </c>
      <c r="AY807" s="17" t="s">
        <v>143</v>
      </c>
      <c r="BE807" s="230">
        <f>IF(N807="základní",J807,0)</f>
        <v>0</v>
      </c>
      <c r="BF807" s="230">
        <f>IF(N807="snížená",J807,0)</f>
        <v>0</v>
      </c>
      <c r="BG807" s="230">
        <f>IF(N807="zákl. přenesená",J807,0)</f>
        <v>0</v>
      </c>
      <c r="BH807" s="230">
        <f>IF(N807="sníž. přenesená",J807,0)</f>
        <v>0</v>
      </c>
      <c r="BI807" s="230">
        <f>IF(N807="nulová",J807,0)</f>
        <v>0</v>
      </c>
      <c r="BJ807" s="17" t="s">
        <v>79</v>
      </c>
      <c r="BK807" s="230">
        <f>ROUND(I807*H807,2)</f>
        <v>0</v>
      </c>
      <c r="BL807" s="17" t="s">
        <v>239</v>
      </c>
      <c r="BM807" s="229" t="s">
        <v>1412</v>
      </c>
    </row>
    <row r="808" s="2" customFormat="1">
      <c r="A808" s="38"/>
      <c r="B808" s="39"/>
      <c r="C808" s="40"/>
      <c r="D808" s="231" t="s">
        <v>152</v>
      </c>
      <c r="E808" s="40"/>
      <c r="F808" s="232" t="s">
        <v>1411</v>
      </c>
      <c r="G808" s="40"/>
      <c r="H808" s="40"/>
      <c r="I808" s="136"/>
      <c r="J808" s="40"/>
      <c r="K808" s="40"/>
      <c r="L808" s="44"/>
      <c r="M808" s="233"/>
      <c r="N808" s="234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152</v>
      </c>
      <c r="AU808" s="17" t="s">
        <v>81</v>
      </c>
    </row>
    <row r="809" s="2" customFormat="1" ht="16.5" customHeight="1">
      <c r="A809" s="38"/>
      <c r="B809" s="39"/>
      <c r="C809" s="218" t="s">
        <v>1413</v>
      </c>
      <c r="D809" s="218" t="s">
        <v>145</v>
      </c>
      <c r="E809" s="219" t="s">
        <v>1414</v>
      </c>
      <c r="F809" s="220" t="s">
        <v>1415</v>
      </c>
      <c r="G809" s="221" t="s">
        <v>207</v>
      </c>
      <c r="H809" s="222">
        <v>2</v>
      </c>
      <c r="I809" s="223"/>
      <c r="J809" s="224">
        <f>ROUND(I809*H809,2)</f>
        <v>0</v>
      </c>
      <c r="K809" s="220" t="s">
        <v>19</v>
      </c>
      <c r="L809" s="44"/>
      <c r="M809" s="225" t="s">
        <v>19</v>
      </c>
      <c r="N809" s="226" t="s">
        <v>42</v>
      </c>
      <c r="O809" s="84"/>
      <c r="P809" s="227">
        <f>O809*H809</f>
        <v>0</v>
      </c>
      <c r="Q809" s="227">
        <v>0.00024000000000000001</v>
      </c>
      <c r="R809" s="227">
        <f>Q809*H809</f>
        <v>0.00048000000000000001</v>
      </c>
      <c r="S809" s="227">
        <v>0</v>
      </c>
      <c r="T809" s="228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9" t="s">
        <v>239</v>
      </c>
      <c r="AT809" s="229" t="s">
        <v>145</v>
      </c>
      <c r="AU809" s="229" t="s">
        <v>81</v>
      </c>
      <c r="AY809" s="17" t="s">
        <v>143</v>
      </c>
      <c r="BE809" s="230">
        <f>IF(N809="základní",J809,0)</f>
        <v>0</v>
      </c>
      <c r="BF809" s="230">
        <f>IF(N809="snížená",J809,0)</f>
        <v>0</v>
      </c>
      <c r="BG809" s="230">
        <f>IF(N809="zákl. přenesená",J809,0)</f>
        <v>0</v>
      </c>
      <c r="BH809" s="230">
        <f>IF(N809="sníž. přenesená",J809,0)</f>
        <v>0</v>
      </c>
      <c r="BI809" s="230">
        <f>IF(N809="nulová",J809,0)</f>
        <v>0</v>
      </c>
      <c r="BJ809" s="17" t="s">
        <v>79</v>
      </c>
      <c r="BK809" s="230">
        <f>ROUND(I809*H809,2)</f>
        <v>0</v>
      </c>
      <c r="BL809" s="17" t="s">
        <v>239</v>
      </c>
      <c r="BM809" s="229" t="s">
        <v>1416</v>
      </c>
    </row>
    <row r="810" s="2" customFormat="1">
      <c r="A810" s="38"/>
      <c r="B810" s="39"/>
      <c r="C810" s="40"/>
      <c r="D810" s="231" t="s">
        <v>152</v>
      </c>
      <c r="E810" s="40"/>
      <c r="F810" s="232" t="s">
        <v>1417</v>
      </c>
      <c r="G810" s="40"/>
      <c r="H810" s="40"/>
      <c r="I810" s="136"/>
      <c r="J810" s="40"/>
      <c r="K810" s="40"/>
      <c r="L810" s="44"/>
      <c r="M810" s="233"/>
      <c r="N810" s="234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152</v>
      </c>
      <c r="AU810" s="17" t="s">
        <v>81</v>
      </c>
    </row>
    <row r="811" s="2" customFormat="1" ht="16.5" customHeight="1">
      <c r="A811" s="38"/>
      <c r="B811" s="39"/>
      <c r="C811" s="218" t="s">
        <v>1418</v>
      </c>
      <c r="D811" s="218" t="s">
        <v>145</v>
      </c>
      <c r="E811" s="219" t="s">
        <v>1419</v>
      </c>
      <c r="F811" s="220" t="s">
        <v>1420</v>
      </c>
      <c r="G811" s="221" t="s">
        <v>1421</v>
      </c>
      <c r="H811" s="222">
        <v>190</v>
      </c>
      <c r="I811" s="223"/>
      <c r="J811" s="224">
        <f>ROUND(I811*H811,2)</f>
        <v>0</v>
      </c>
      <c r="K811" s="220" t="s">
        <v>149</v>
      </c>
      <c r="L811" s="44"/>
      <c r="M811" s="225" t="s">
        <v>19</v>
      </c>
      <c r="N811" s="226" t="s">
        <v>42</v>
      </c>
      <c r="O811" s="84"/>
      <c r="P811" s="227">
        <f>O811*H811</f>
        <v>0</v>
      </c>
      <c r="Q811" s="227">
        <v>6.0000000000000002E-05</v>
      </c>
      <c r="R811" s="227">
        <f>Q811*H811</f>
        <v>0.0114</v>
      </c>
      <c r="S811" s="227">
        <v>0</v>
      </c>
      <c r="T811" s="228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29" t="s">
        <v>239</v>
      </c>
      <c r="AT811" s="229" t="s">
        <v>145</v>
      </c>
      <c r="AU811" s="229" t="s">
        <v>81</v>
      </c>
      <c r="AY811" s="17" t="s">
        <v>143</v>
      </c>
      <c r="BE811" s="230">
        <f>IF(N811="základní",J811,0)</f>
        <v>0</v>
      </c>
      <c r="BF811" s="230">
        <f>IF(N811="snížená",J811,0)</f>
        <v>0</v>
      </c>
      <c r="BG811" s="230">
        <f>IF(N811="zákl. přenesená",J811,0)</f>
        <v>0</v>
      </c>
      <c r="BH811" s="230">
        <f>IF(N811="sníž. přenesená",J811,0)</f>
        <v>0</v>
      </c>
      <c r="BI811" s="230">
        <f>IF(N811="nulová",J811,0)</f>
        <v>0</v>
      </c>
      <c r="BJ811" s="17" t="s">
        <v>79</v>
      </c>
      <c r="BK811" s="230">
        <f>ROUND(I811*H811,2)</f>
        <v>0</v>
      </c>
      <c r="BL811" s="17" t="s">
        <v>239</v>
      </c>
      <c r="BM811" s="229" t="s">
        <v>1422</v>
      </c>
    </row>
    <row r="812" s="2" customFormat="1">
      <c r="A812" s="38"/>
      <c r="B812" s="39"/>
      <c r="C812" s="40"/>
      <c r="D812" s="231" t="s">
        <v>152</v>
      </c>
      <c r="E812" s="40"/>
      <c r="F812" s="232" t="s">
        <v>1423</v>
      </c>
      <c r="G812" s="40"/>
      <c r="H812" s="40"/>
      <c r="I812" s="136"/>
      <c r="J812" s="40"/>
      <c r="K812" s="40"/>
      <c r="L812" s="44"/>
      <c r="M812" s="233"/>
      <c r="N812" s="234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152</v>
      </c>
      <c r="AU812" s="17" t="s">
        <v>81</v>
      </c>
    </row>
    <row r="813" s="2" customFormat="1" ht="16.5" customHeight="1">
      <c r="A813" s="38"/>
      <c r="B813" s="39"/>
      <c r="C813" s="246" t="s">
        <v>1424</v>
      </c>
      <c r="D813" s="246" t="s">
        <v>199</v>
      </c>
      <c r="E813" s="247" t="s">
        <v>1425</v>
      </c>
      <c r="F813" s="248" t="s">
        <v>1426</v>
      </c>
      <c r="G813" s="249" t="s">
        <v>1421</v>
      </c>
      <c r="H813" s="250">
        <v>190</v>
      </c>
      <c r="I813" s="251"/>
      <c r="J813" s="252">
        <f>ROUND(I813*H813,2)</f>
        <v>0</v>
      </c>
      <c r="K813" s="248" t="s">
        <v>19</v>
      </c>
      <c r="L813" s="253"/>
      <c r="M813" s="254" t="s">
        <v>19</v>
      </c>
      <c r="N813" s="255" t="s">
        <v>42</v>
      </c>
      <c r="O813" s="84"/>
      <c r="P813" s="227">
        <f>O813*H813</f>
        <v>0</v>
      </c>
      <c r="Q813" s="227">
        <v>0.001</v>
      </c>
      <c r="R813" s="227">
        <f>Q813*H813</f>
        <v>0.19</v>
      </c>
      <c r="S813" s="227">
        <v>0</v>
      </c>
      <c r="T813" s="22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9" t="s">
        <v>342</v>
      </c>
      <c r="AT813" s="229" t="s">
        <v>199</v>
      </c>
      <c r="AU813" s="229" t="s">
        <v>81</v>
      </c>
      <c r="AY813" s="17" t="s">
        <v>143</v>
      </c>
      <c r="BE813" s="230">
        <f>IF(N813="základní",J813,0)</f>
        <v>0</v>
      </c>
      <c r="BF813" s="230">
        <f>IF(N813="snížená",J813,0)</f>
        <v>0</v>
      </c>
      <c r="BG813" s="230">
        <f>IF(N813="zákl. přenesená",J813,0)</f>
        <v>0</v>
      </c>
      <c r="BH813" s="230">
        <f>IF(N813="sníž. přenesená",J813,0)</f>
        <v>0</v>
      </c>
      <c r="BI813" s="230">
        <f>IF(N813="nulová",J813,0)</f>
        <v>0</v>
      </c>
      <c r="BJ813" s="17" t="s">
        <v>79</v>
      </c>
      <c r="BK813" s="230">
        <f>ROUND(I813*H813,2)</f>
        <v>0</v>
      </c>
      <c r="BL813" s="17" t="s">
        <v>239</v>
      </c>
      <c r="BM813" s="229" t="s">
        <v>1427</v>
      </c>
    </row>
    <row r="814" s="2" customFormat="1">
      <c r="A814" s="38"/>
      <c r="B814" s="39"/>
      <c r="C814" s="40"/>
      <c r="D814" s="231" t="s">
        <v>152</v>
      </c>
      <c r="E814" s="40"/>
      <c r="F814" s="232" t="s">
        <v>1428</v>
      </c>
      <c r="G814" s="40"/>
      <c r="H814" s="40"/>
      <c r="I814" s="136"/>
      <c r="J814" s="40"/>
      <c r="K814" s="40"/>
      <c r="L814" s="44"/>
      <c r="M814" s="233"/>
      <c r="N814" s="234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152</v>
      </c>
      <c r="AU814" s="17" t="s">
        <v>81</v>
      </c>
    </row>
    <row r="815" s="2" customFormat="1" ht="16.5" customHeight="1">
      <c r="A815" s="38"/>
      <c r="B815" s="39"/>
      <c r="C815" s="218" t="s">
        <v>1429</v>
      </c>
      <c r="D815" s="218" t="s">
        <v>145</v>
      </c>
      <c r="E815" s="219" t="s">
        <v>1430</v>
      </c>
      <c r="F815" s="220" t="s">
        <v>1431</v>
      </c>
      <c r="G815" s="221" t="s">
        <v>1421</v>
      </c>
      <c r="H815" s="222">
        <v>210</v>
      </c>
      <c r="I815" s="223"/>
      <c r="J815" s="224">
        <f>ROUND(I815*H815,2)</f>
        <v>0</v>
      </c>
      <c r="K815" s="220" t="s">
        <v>149</v>
      </c>
      <c r="L815" s="44"/>
      <c r="M815" s="225" t="s">
        <v>19</v>
      </c>
      <c r="N815" s="226" t="s">
        <v>42</v>
      </c>
      <c r="O815" s="84"/>
      <c r="P815" s="227">
        <f>O815*H815</f>
        <v>0</v>
      </c>
      <c r="Q815" s="227">
        <v>0</v>
      </c>
      <c r="R815" s="227">
        <f>Q815*H815</f>
        <v>0</v>
      </c>
      <c r="S815" s="227">
        <v>0.001</v>
      </c>
      <c r="T815" s="228">
        <f>S815*H815</f>
        <v>0.20999999999999999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9" t="s">
        <v>239</v>
      </c>
      <c r="AT815" s="229" t="s">
        <v>145</v>
      </c>
      <c r="AU815" s="229" t="s">
        <v>81</v>
      </c>
      <c r="AY815" s="17" t="s">
        <v>143</v>
      </c>
      <c r="BE815" s="230">
        <f>IF(N815="základní",J815,0)</f>
        <v>0</v>
      </c>
      <c r="BF815" s="230">
        <f>IF(N815="snížená",J815,0)</f>
        <v>0</v>
      </c>
      <c r="BG815" s="230">
        <f>IF(N815="zákl. přenesená",J815,0)</f>
        <v>0</v>
      </c>
      <c r="BH815" s="230">
        <f>IF(N815="sníž. přenesená",J815,0)</f>
        <v>0</v>
      </c>
      <c r="BI815" s="230">
        <f>IF(N815="nulová",J815,0)</f>
        <v>0</v>
      </c>
      <c r="BJ815" s="17" t="s">
        <v>79</v>
      </c>
      <c r="BK815" s="230">
        <f>ROUND(I815*H815,2)</f>
        <v>0</v>
      </c>
      <c r="BL815" s="17" t="s">
        <v>239</v>
      </c>
      <c r="BM815" s="229" t="s">
        <v>1432</v>
      </c>
    </row>
    <row r="816" s="2" customFormat="1">
      <c r="A816" s="38"/>
      <c r="B816" s="39"/>
      <c r="C816" s="40"/>
      <c r="D816" s="231" t="s">
        <v>152</v>
      </c>
      <c r="E816" s="40"/>
      <c r="F816" s="232" t="s">
        <v>1431</v>
      </c>
      <c r="G816" s="40"/>
      <c r="H816" s="40"/>
      <c r="I816" s="136"/>
      <c r="J816" s="40"/>
      <c r="K816" s="40"/>
      <c r="L816" s="44"/>
      <c r="M816" s="233"/>
      <c r="N816" s="234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152</v>
      </c>
      <c r="AU816" s="17" t="s">
        <v>81</v>
      </c>
    </row>
    <row r="817" s="13" customFormat="1">
      <c r="A817" s="13"/>
      <c r="B817" s="235"/>
      <c r="C817" s="236"/>
      <c r="D817" s="231" t="s">
        <v>154</v>
      </c>
      <c r="E817" s="237" t="s">
        <v>19</v>
      </c>
      <c r="F817" s="238" t="s">
        <v>1433</v>
      </c>
      <c r="G817" s="236"/>
      <c r="H817" s="239">
        <v>180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154</v>
      </c>
      <c r="AU817" s="245" t="s">
        <v>81</v>
      </c>
      <c r="AV817" s="13" t="s">
        <v>81</v>
      </c>
      <c r="AW817" s="13" t="s">
        <v>33</v>
      </c>
      <c r="AX817" s="13" t="s">
        <v>71</v>
      </c>
      <c r="AY817" s="245" t="s">
        <v>143</v>
      </c>
    </row>
    <row r="818" s="13" customFormat="1">
      <c r="A818" s="13"/>
      <c r="B818" s="235"/>
      <c r="C818" s="236"/>
      <c r="D818" s="231" t="s">
        <v>154</v>
      </c>
      <c r="E818" s="237" t="s">
        <v>19</v>
      </c>
      <c r="F818" s="238" t="s">
        <v>1434</v>
      </c>
      <c r="G818" s="236"/>
      <c r="H818" s="239">
        <v>30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154</v>
      </c>
      <c r="AU818" s="245" t="s">
        <v>81</v>
      </c>
      <c r="AV818" s="13" t="s">
        <v>81</v>
      </c>
      <c r="AW818" s="13" t="s">
        <v>33</v>
      </c>
      <c r="AX818" s="13" t="s">
        <v>71</v>
      </c>
      <c r="AY818" s="245" t="s">
        <v>143</v>
      </c>
    </row>
    <row r="819" s="14" customFormat="1">
      <c r="A819" s="14"/>
      <c r="B819" s="256"/>
      <c r="C819" s="257"/>
      <c r="D819" s="231" t="s">
        <v>154</v>
      </c>
      <c r="E819" s="258" t="s">
        <v>19</v>
      </c>
      <c r="F819" s="259" t="s">
        <v>227</v>
      </c>
      <c r="G819" s="257"/>
      <c r="H819" s="260">
        <v>210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154</v>
      </c>
      <c r="AU819" s="266" t="s">
        <v>81</v>
      </c>
      <c r="AV819" s="14" t="s">
        <v>150</v>
      </c>
      <c r="AW819" s="14" t="s">
        <v>33</v>
      </c>
      <c r="AX819" s="14" t="s">
        <v>79</v>
      </c>
      <c r="AY819" s="266" t="s">
        <v>143</v>
      </c>
    </row>
    <row r="820" s="2" customFormat="1" ht="16.5" customHeight="1">
      <c r="A820" s="38"/>
      <c r="B820" s="39"/>
      <c r="C820" s="218" t="s">
        <v>1435</v>
      </c>
      <c r="D820" s="218" t="s">
        <v>145</v>
      </c>
      <c r="E820" s="219" t="s">
        <v>1436</v>
      </c>
      <c r="F820" s="220" t="s">
        <v>1437</v>
      </c>
      <c r="G820" s="221" t="s">
        <v>190</v>
      </c>
      <c r="H820" s="222">
        <v>0.23899999999999999</v>
      </c>
      <c r="I820" s="223"/>
      <c r="J820" s="224">
        <f>ROUND(I820*H820,2)</f>
        <v>0</v>
      </c>
      <c r="K820" s="220" t="s">
        <v>149</v>
      </c>
      <c r="L820" s="44"/>
      <c r="M820" s="225" t="s">
        <v>19</v>
      </c>
      <c r="N820" s="226" t="s">
        <v>42</v>
      </c>
      <c r="O820" s="84"/>
      <c r="P820" s="227">
        <f>O820*H820</f>
        <v>0</v>
      </c>
      <c r="Q820" s="227">
        <v>0</v>
      </c>
      <c r="R820" s="227">
        <f>Q820*H820</f>
        <v>0</v>
      </c>
      <c r="S820" s="227">
        <v>0</v>
      </c>
      <c r="T820" s="228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9" t="s">
        <v>239</v>
      </c>
      <c r="AT820" s="229" t="s">
        <v>145</v>
      </c>
      <c r="AU820" s="229" t="s">
        <v>81</v>
      </c>
      <c r="AY820" s="17" t="s">
        <v>143</v>
      </c>
      <c r="BE820" s="230">
        <f>IF(N820="základní",J820,0)</f>
        <v>0</v>
      </c>
      <c r="BF820" s="230">
        <f>IF(N820="snížená",J820,0)</f>
        <v>0</v>
      </c>
      <c r="BG820" s="230">
        <f>IF(N820="zákl. přenesená",J820,0)</f>
        <v>0</v>
      </c>
      <c r="BH820" s="230">
        <f>IF(N820="sníž. přenesená",J820,0)</f>
        <v>0</v>
      </c>
      <c r="BI820" s="230">
        <f>IF(N820="nulová",J820,0)</f>
        <v>0</v>
      </c>
      <c r="BJ820" s="17" t="s">
        <v>79</v>
      </c>
      <c r="BK820" s="230">
        <f>ROUND(I820*H820,2)</f>
        <v>0</v>
      </c>
      <c r="BL820" s="17" t="s">
        <v>239</v>
      </c>
      <c r="BM820" s="229" t="s">
        <v>1438</v>
      </c>
    </row>
    <row r="821" s="2" customFormat="1">
      <c r="A821" s="38"/>
      <c r="B821" s="39"/>
      <c r="C821" s="40"/>
      <c r="D821" s="231" t="s">
        <v>152</v>
      </c>
      <c r="E821" s="40"/>
      <c r="F821" s="232" t="s">
        <v>1439</v>
      </c>
      <c r="G821" s="40"/>
      <c r="H821" s="40"/>
      <c r="I821" s="136"/>
      <c r="J821" s="40"/>
      <c r="K821" s="40"/>
      <c r="L821" s="44"/>
      <c r="M821" s="233"/>
      <c r="N821" s="234"/>
      <c r="O821" s="84"/>
      <c r="P821" s="84"/>
      <c r="Q821" s="84"/>
      <c r="R821" s="84"/>
      <c r="S821" s="84"/>
      <c r="T821" s="85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152</v>
      </c>
      <c r="AU821" s="17" t="s">
        <v>81</v>
      </c>
    </row>
    <row r="822" s="12" customFormat="1" ht="22.8" customHeight="1">
      <c r="A822" s="12"/>
      <c r="B822" s="202"/>
      <c r="C822" s="203"/>
      <c r="D822" s="204" t="s">
        <v>70</v>
      </c>
      <c r="E822" s="216" t="s">
        <v>1440</v>
      </c>
      <c r="F822" s="216" t="s">
        <v>1441</v>
      </c>
      <c r="G822" s="203"/>
      <c r="H822" s="203"/>
      <c r="I822" s="206"/>
      <c r="J822" s="217">
        <f>BK822</f>
        <v>0</v>
      </c>
      <c r="K822" s="203"/>
      <c r="L822" s="208"/>
      <c r="M822" s="209"/>
      <c r="N822" s="210"/>
      <c r="O822" s="210"/>
      <c r="P822" s="211">
        <f>SUM(P823:P830)</f>
        <v>0</v>
      </c>
      <c r="Q822" s="210"/>
      <c r="R822" s="211">
        <f>SUM(R823:R830)</f>
        <v>0.218226</v>
      </c>
      <c r="S822" s="210"/>
      <c r="T822" s="212">
        <f>SUM(T823:T830)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3" t="s">
        <v>81</v>
      </c>
      <c r="AT822" s="214" t="s">
        <v>70</v>
      </c>
      <c r="AU822" s="214" t="s">
        <v>79</v>
      </c>
      <c r="AY822" s="213" t="s">
        <v>143</v>
      </c>
      <c r="BK822" s="215">
        <f>SUM(BK823:BK830)</f>
        <v>0</v>
      </c>
    </row>
    <row r="823" s="2" customFormat="1" ht="16.5" customHeight="1">
      <c r="A823" s="38"/>
      <c r="B823" s="39"/>
      <c r="C823" s="218" t="s">
        <v>1442</v>
      </c>
      <c r="D823" s="218" t="s">
        <v>145</v>
      </c>
      <c r="E823" s="219" t="s">
        <v>1443</v>
      </c>
      <c r="F823" s="220" t="s">
        <v>1444</v>
      </c>
      <c r="G823" s="221" t="s">
        <v>148</v>
      </c>
      <c r="H823" s="222">
        <v>2.2200000000000002</v>
      </c>
      <c r="I823" s="223"/>
      <c r="J823" s="224">
        <f>ROUND(I823*H823,2)</f>
        <v>0</v>
      </c>
      <c r="K823" s="220" t="s">
        <v>149</v>
      </c>
      <c r="L823" s="44"/>
      <c r="M823" s="225" t="s">
        <v>19</v>
      </c>
      <c r="N823" s="226" t="s">
        <v>42</v>
      </c>
      <c r="O823" s="84"/>
      <c r="P823" s="227">
        <f>O823*H823</f>
        <v>0</v>
      </c>
      <c r="Q823" s="227">
        <v>0.0037000000000000002</v>
      </c>
      <c r="R823" s="227">
        <f>Q823*H823</f>
        <v>0.0082140000000000008</v>
      </c>
      <c r="S823" s="227">
        <v>0</v>
      </c>
      <c r="T823" s="22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9" t="s">
        <v>239</v>
      </c>
      <c r="AT823" s="229" t="s">
        <v>145</v>
      </c>
      <c r="AU823" s="229" t="s">
        <v>81</v>
      </c>
      <c r="AY823" s="17" t="s">
        <v>143</v>
      </c>
      <c r="BE823" s="230">
        <f>IF(N823="základní",J823,0)</f>
        <v>0</v>
      </c>
      <c r="BF823" s="230">
        <f>IF(N823="snížená",J823,0)</f>
        <v>0</v>
      </c>
      <c r="BG823" s="230">
        <f>IF(N823="zákl. přenesená",J823,0)</f>
        <v>0</v>
      </c>
      <c r="BH823" s="230">
        <f>IF(N823="sníž. přenesená",J823,0)</f>
        <v>0</v>
      </c>
      <c r="BI823" s="230">
        <f>IF(N823="nulová",J823,0)</f>
        <v>0</v>
      </c>
      <c r="BJ823" s="17" t="s">
        <v>79</v>
      </c>
      <c r="BK823" s="230">
        <f>ROUND(I823*H823,2)</f>
        <v>0</v>
      </c>
      <c r="BL823" s="17" t="s">
        <v>239</v>
      </c>
      <c r="BM823" s="229" t="s">
        <v>1445</v>
      </c>
    </row>
    <row r="824" s="2" customFormat="1">
      <c r="A824" s="38"/>
      <c r="B824" s="39"/>
      <c r="C824" s="40"/>
      <c r="D824" s="231" t="s">
        <v>152</v>
      </c>
      <c r="E824" s="40"/>
      <c r="F824" s="232" t="s">
        <v>1446</v>
      </c>
      <c r="G824" s="40"/>
      <c r="H824" s="40"/>
      <c r="I824" s="136"/>
      <c r="J824" s="40"/>
      <c r="K824" s="40"/>
      <c r="L824" s="44"/>
      <c r="M824" s="233"/>
      <c r="N824" s="234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152</v>
      </c>
      <c r="AU824" s="17" t="s">
        <v>81</v>
      </c>
    </row>
    <row r="825" s="13" customFormat="1">
      <c r="A825" s="13"/>
      <c r="B825" s="235"/>
      <c r="C825" s="236"/>
      <c r="D825" s="231" t="s">
        <v>154</v>
      </c>
      <c r="E825" s="237" t="s">
        <v>19</v>
      </c>
      <c r="F825" s="238" t="s">
        <v>1447</v>
      </c>
      <c r="G825" s="236"/>
      <c r="H825" s="239">
        <v>2.2200000000000002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154</v>
      </c>
      <c r="AU825" s="245" t="s">
        <v>81</v>
      </c>
      <c r="AV825" s="13" t="s">
        <v>81</v>
      </c>
      <c r="AW825" s="13" t="s">
        <v>33</v>
      </c>
      <c r="AX825" s="13" t="s">
        <v>79</v>
      </c>
      <c r="AY825" s="245" t="s">
        <v>143</v>
      </c>
    </row>
    <row r="826" s="2" customFormat="1" ht="16.5" customHeight="1">
      <c r="A826" s="38"/>
      <c r="B826" s="39"/>
      <c r="C826" s="246" t="s">
        <v>1448</v>
      </c>
      <c r="D826" s="246" t="s">
        <v>199</v>
      </c>
      <c r="E826" s="247" t="s">
        <v>1449</v>
      </c>
      <c r="F826" s="248" t="s">
        <v>1450</v>
      </c>
      <c r="G826" s="249" t="s">
        <v>148</v>
      </c>
      <c r="H826" s="250">
        <v>2.4420000000000002</v>
      </c>
      <c r="I826" s="251"/>
      <c r="J826" s="252">
        <f>ROUND(I826*H826,2)</f>
        <v>0</v>
      </c>
      <c r="K826" s="248" t="s">
        <v>149</v>
      </c>
      <c r="L826" s="253"/>
      <c r="M826" s="254" t="s">
        <v>19</v>
      </c>
      <c r="N826" s="255" t="s">
        <v>42</v>
      </c>
      <c r="O826" s="84"/>
      <c r="P826" s="227">
        <f>O826*H826</f>
        <v>0</v>
      </c>
      <c r="Q826" s="227">
        <v>0.085999999999999993</v>
      </c>
      <c r="R826" s="227">
        <f>Q826*H826</f>
        <v>0.210012</v>
      </c>
      <c r="S826" s="227">
        <v>0</v>
      </c>
      <c r="T826" s="22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9" t="s">
        <v>342</v>
      </c>
      <c r="AT826" s="229" t="s">
        <v>199</v>
      </c>
      <c r="AU826" s="229" t="s">
        <v>81</v>
      </c>
      <c r="AY826" s="17" t="s">
        <v>143</v>
      </c>
      <c r="BE826" s="230">
        <f>IF(N826="základní",J826,0)</f>
        <v>0</v>
      </c>
      <c r="BF826" s="230">
        <f>IF(N826="snížená",J826,0)</f>
        <v>0</v>
      </c>
      <c r="BG826" s="230">
        <f>IF(N826="zákl. přenesená",J826,0)</f>
        <v>0</v>
      </c>
      <c r="BH826" s="230">
        <f>IF(N826="sníž. přenesená",J826,0)</f>
        <v>0</v>
      </c>
      <c r="BI826" s="230">
        <f>IF(N826="nulová",J826,0)</f>
        <v>0</v>
      </c>
      <c r="BJ826" s="17" t="s">
        <v>79</v>
      </c>
      <c r="BK826" s="230">
        <f>ROUND(I826*H826,2)</f>
        <v>0</v>
      </c>
      <c r="BL826" s="17" t="s">
        <v>239</v>
      </c>
      <c r="BM826" s="229" t="s">
        <v>1451</v>
      </c>
    </row>
    <row r="827" s="2" customFormat="1">
      <c r="A827" s="38"/>
      <c r="B827" s="39"/>
      <c r="C827" s="40"/>
      <c r="D827" s="231" t="s">
        <v>152</v>
      </c>
      <c r="E827" s="40"/>
      <c r="F827" s="232" t="s">
        <v>1450</v>
      </c>
      <c r="G827" s="40"/>
      <c r="H827" s="40"/>
      <c r="I827" s="136"/>
      <c r="J827" s="40"/>
      <c r="K827" s="40"/>
      <c r="L827" s="44"/>
      <c r="M827" s="233"/>
      <c r="N827" s="234"/>
      <c r="O827" s="84"/>
      <c r="P827" s="84"/>
      <c r="Q827" s="84"/>
      <c r="R827" s="84"/>
      <c r="S827" s="84"/>
      <c r="T827" s="85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152</v>
      </c>
      <c r="AU827" s="17" t="s">
        <v>81</v>
      </c>
    </row>
    <row r="828" s="13" customFormat="1">
      <c r="A828" s="13"/>
      <c r="B828" s="235"/>
      <c r="C828" s="236"/>
      <c r="D828" s="231" t="s">
        <v>154</v>
      </c>
      <c r="E828" s="237" t="s">
        <v>19</v>
      </c>
      <c r="F828" s="238" t="s">
        <v>1452</v>
      </c>
      <c r="G828" s="236"/>
      <c r="H828" s="239">
        <v>2.4420000000000002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154</v>
      </c>
      <c r="AU828" s="245" t="s">
        <v>81</v>
      </c>
      <c r="AV828" s="13" t="s">
        <v>81</v>
      </c>
      <c r="AW828" s="13" t="s">
        <v>33</v>
      </c>
      <c r="AX828" s="13" t="s">
        <v>79</v>
      </c>
      <c r="AY828" s="245" t="s">
        <v>143</v>
      </c>
    </row>
    <row r="829" s="2" customFormat="1" ht="16.5" customHeight="1">
      <c r="A829" s="38"/>
      <c r="B829" s="39"/>
      <c r="C829" s="218" t="s">
        <v>1453</v>
      </c>
      <c r="D829" s="218" t="s">
        <v>145</v>
      </c>
      <c r="E829" s="219" t="s">
        <v>1454</v>
      </c>
      <c r="F829" s="220" t="s">
        <v>1455</v>
      </c>
      <c r="G829" s="221" t="s">
        <v>190</v>
      </c>
      <c r="H829" s="222">
        <v>0.218</v>
      </c>
      <c r="I829" s="223"/>
      <c r="J829" s="224">
        <f>ROUND(I829*H829,2)</f>
        <v>0</v>
      </c>
      <c r="K829" s="220" t="s">
        <v>149</v>
      </c>
      <c r="L829" s="44"/>
      <c r="M829" s="225" t="s">
        <v>19</v>
      </c>
      <c r="N829" s="226" t="s">
        <v>42</v>
      </c>
      <c r="O829" s="84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9" t="s">
        <v>239</v>
      </c>
      <c r="AT829" s="229" t="s">
        <v>145</v>
      </c>
      <c r="AU829" s="229" t="s">
        <v>81</v>
      </c>
      <c r="AY829" s="17" t="s">
        <v>143</v>
      </c>
      <c r="BE829" s="230">
        <f>IF(N829="základní",J829,0)</f>
        <v>0</v>
      </c>
      <c r="BF829" s="230">
        <f>IF(N829="snížená",J829,0)</f>
        <v>0</v>
      </c>
      <c r="BG829" s="230">
        <f>IF(N829="zákl. přenesená",J829,0)</f>
        <v>0</v>
      </c>
      <c r="BH829" s="230">
        <f>IF(N829="sníž. přenesená",J829,0)</f>
        <v>0</v>
      </c>
      <c r="BI829" s="230">
        <f>IF(N829="nulová",J829,0)</f>
        <v>0</v>
      </c>
      <c r="BJ829" s="17" t="s">
        <v>79</v>
      </c>
      <c r="BK829" s="230">
        <f>ROUND(I829*H829,2)</f>
        <v>0</v>
      </c>
      <c r="BL829" s="17" t="s">
        <v>239</v>
      </c>
      <c r="BM829" s="229" t="s">
        <v>1456</v>
      </c>
    </row>
    <row r="830" s="2" customFormat="1">
      <c r="A830" s="38"/>
      <c r="B830" s="39"/>
      <c r="C830" s="40"/>
      <c r="D830" s="231" t="s">
        <v>152</v>
      </c>
      <c r="E830" s="40"/>
      <c r="F830" s="232" t="s">
        <v>1457</v>
      </c>
      <c r="G830" s="40"/>
      <c r="H830" s="40"/>
      <c r="I830" s="136"/>
      <c r="J830" s="40"/>
      <c r="K830" s="40"/>
      <c r="L830" s="44"/>
      <c r="M830" s="233"/>
      <c r="N830" s="234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152</v>
      </c>
      <c r="AU830" s="17" t="s">
        <v>81</v>
      </c>
    </row>
    <row r="831" s="12" customFormat="1" ht="22.8" customHeight="1">
      <c r="A831" s="12"/>
      <c r="B831" s="202"/>
      <c r="C831" s="203"/>
      <c r="D831" s="204" t="s">
        <v>70</v>
      </c>
      <c r="E831" s="216" t="s">
        <v>1458</v>
      </c>
      <c r="F831" s="216" t="s">
        <v>1459</v>
      </c>
      <c r="G831" s="203"/>
      <c r="H831" s="203"/>
      <c r="I831" s="206"/>
      <c r="J831" s="217">
        <f>BK831</f>
        <v>0</v>
      </c>
      <c r="K831" s="203"/>
      <c r="L831" s="208"/>
      <c r="M831" s="209"/>
      <c r="N831" s="210"/>
      <c r="O831" s="210"/>
      <c r="P831" s="211">
        <f>SUM(P832:P842)</f>
        <v>0</v>
      </c>
      <c r="Q831" s="210"/>
      <c r="R831" s="211">
        <f>SUM(R832:R842)</f>
        <v>0.22322640000000002</v>
      </c>
      <c r="S831" s="210"/>
      <c r="T831" s="212">
        <f>SUM(T832:T842)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13" t="s">
        <v>81</v>
      </c>
      <c r="AT831" s="214" t="s">
        <v>70</v>
      </c>
      <c r="AU831" s="214" t="s">
        <v>79</v>
      </c>
      <c r="AY831" s="213" t="s">
        <v>143</v>
      </c>
      <c r="BK831" s="215">
        <f>SUM(BK832:BK842)</f>
        <v>0</v>
      </c>
    </row>
    <row r="832" s="2" customFormat="1" ht="16.5" customHeight="1">
      <c r="A832" s="38"/>
      <c r="B832" s="39"/>
      <c r="C832" s="218" t="s">
        <v>1460</v>
      </c>
      <c r="D832" s="218" t="s">
        <v>145</v>
      </c>
      <c r="E832" s="219" t="s">
        <v>1461</v>
      </c>
      <c r="F832" s="220" t="s">
        <v>1462</v>
      </c>
      <c r="G832" s="221" t="s">
        <v>148</v>
      </c>
      <c r="H832" s="222">
        <v>13.24</v>
      </c>
      <c r="I832" s="223"/>
      <c r="J832" s="224">
        <f>ROUND(I832*H832,2)</f>
        <v>0</v>
      </c>
      <c r="K832" s="220" t="s">
        <v>149</v>
      </c>
      <c r="L832" s="44"/>
      <c r="M832" s="225" t="s">
        <v>19</v>
      </c>
      <c r="N832" s="226" t="s">
        <v>42</v>
      </c>
      <c r="O832" s="84"/>
      <c r="P832" s="227">
        <f>O832*H832</f>
        <v>0</v>
      </c>
      <c r="Q832" s="227">
        <v>0.0030000000000000001</v>
      </c>
      <c r="R832" s="227">
        <f>Q832*H832</f>
        <v>0.039719999999999998</v>
      </c>
      <c r="S832" s="227">
        <v>0</v>
      </c>
      <c r="T832" s="228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9" t="s">
        <v>239</v>
      </c>
      <c r="AT832" s="229" t="s">
        <v>145</v>
      </c>
      <c r="AU832" s="229" t="s">
        <v>81</v>
      </c>
      <c r="AY832" s="17" t="s">
        <v>143</v>
      </c>
      <c r="BE832" s="230">
        <f>IF(N832="základní",J832,0)</f>
        <v>0</v>
      </c>
      <c r="BF832" s="230">
        <f>IF(N832="snížená",J832,0)</f>
        <v>0</v>
      </c>
      <c r="BG832" s="230">
        <f>IF(N832="zákl. přenesená",J832,0)</f>
        <v>0</v>
      </c>
      <c r="BH832" s="230">
        <f>IF(N832="sníž. přenesená",J832,0)</f>
        <v>0</v>
      </c>
      <c r="BI832" s="230">
        <f>IF(N832="nulová",J832,0)</f>
        <v>0</v>
      </c>
      <c r="BJ832" s="17" t="s">
        <v>79</v>
      </c>
      <c r="BK832" s="230">
        <f>ROUND(I832*H832,2)</f>
        <v>0</v>
      </c>
      <c r="BL832" s="17" t="s">
        <v>239</v>
      </c>
      <c r="BM832" s="229" t="s">
        <v>1463</v>
      </c>
    </row>
    <row r="833" s="2" customFormat="1">
      <c r="A833" s="38"/>
      <c r="B833" s="39"/>
      <c r="C833" s="40"/>
      <c r="D833" s="231" t="s">
        <v>152</v>
      </c>
      <c r="E833" s="40"/>
      <c r="F833" s="232" t="s">
        <v>1464</v>
      </c>
      <c r="G833" s="40"/>
      <c r="H833" s="40"/>
      <c r="I833" s="136"/>
      <c r="J833" s="40"/>
      <c r="K833" s="40"/>
      <c r="L833" s="44"/>
      <c r="M833" s="233"/>
      <c r="N833" s="234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152</v>
      </c>
      <c r="AU833" s="17" t="s">
        <v>81</v>
      </c>
    </row>
    <row r="834" s="13" customFormat="1">
      <c r="A834" s="13"/>
      <c r="B834" s="235"/>
      <c r="C834" s="236"/>
      <c r="D834" s="231" t="s">
        <v>154</v>
      </c>
      <c r="E834" s="237" t="s">
        <v>19</v>
      </c>
      <c r="F834" s="238" t="s">
        <v>1465</v>
      </c>
      <c r="G834" s="236"/>
      <c r="H834" s="239">
        <v>8.9600000000000009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154</v>
      </c>
      <c r="AU834" s="245" t="s">
        <v>81</v>
      </c>
      <c r="AV834" s="13" t="s">
        <v>81</v>
      </c>
      <c r="AW834" s="13" t="s">
        <v>33</v>
      </c>
      <c r="AX834" s="13" t="s">
        <v>71</v>
      </c>
      <c r="AY834" s="245" t="s">
        <v>143</v>
      </c>
    </row>
    <row r="835" s="13" customFormat="1">
      <c r="A835" s="13"/>
      <c r="B835" s="235"/>
      <c r="C835" s="236"/>
      <c r="D835" s="231" t="s">
        <v>154</v>
      </c>
      <c r="E835" s="237" t="s">
        <v>19</v>
      </c>
      <c r="F835" s="238" t="s">
        <v>1466</v>
      </c>
      <c r="G835" s="236"/>
      <c r="H835" s="239">
        <v>3.1200000000000001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154</v>
      </c>
      <c r="AU835" s="245" t="s">
        <v>81</v>
      </c>
      <c r="AV835" s="13" t="s">
        <v>81</v>
      </c>
      <c r="AW835" s="13" t="s">
        <v>33</v>
      </c>
      <c r="AX835" s="13" t="s">
        <v>71</v>
      </c>
      <c r="AY835" s="245" t="s">
        <v>143</v>
      </c>
    </row>
    <row r="836" s="13" customFormat="1">
      <c r="A836" s="13"/>
      <c r="B836" s="235"/>
      <c r="C836" s="236"/>
      <c r="D836" s="231" t="s">
        <v>154</v>
      </c>
      <c r="E836" s="237" t="s">
        <v>19</v>
      </c>
      <c r="F836" s="238" t="s">
        <v>1467</v>
      </c>
      <c r="G836" s="236"/>
      <c r="H836" s="239">
        <v>1.1599999999999999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154</v>
      </c>
      <c r="AU836" s="245" t="s">
        <v>81</v>
      </c>
      <c r="AV836" s="13" t="s">
        <v>81</v>
      </c>
      <c r="AW836" s="13" t="s">
        <v>33</v>
      </c>
      <c r="AX836" s="13" t="s">
        <v>71</v>
      </c>
      <c r="AY836" s="245" t="s">
        <v>143</v>
      </c>
    </row>
    <row r="837" s="14" customFormat="1">
      <c r="A837" s="14"/>
      <c r="B837" s="256"/>
      <c r="C837" s="257"/>
      <c r="D837" s="231" t="s">
        <v>154</v>
      </c>
      <c r="E837" s="258" t="s">
        <v>19</v>
      </c>
      <c r="F837" s="259" t="s">
        <v>227</v>
      </c>
      <c r="G837" s="257"/>
      <c r="H837" s="260">
        <v>13.240000000000002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6" t="s">
        <v>154</v>
      </c>
      <c r="AU837" s="266" t="s">
        <v>81</v>
      </c>
      <c r="AV837" s="14" t="s">
        <v>150</v>
      </c>
      <c r="AW837" s="14" t="s">
        <v>33</v>
      </c>
      <c r="AX837" s="14" t="s">
        <v>79</v>
      </c>
      <c r="AY837" s="266" t="s">
        <v>143</v>
      </c>
    </row>
    <row r="838" s="2" customFormat="1" ht="16.5" customHeight="1">
      <c r="A838" s="38"/>
      <c r="B838" s="39"/>
      <c r="C838" s="246" t="s">
        <v>1468</v>
      </c>
      <c r="D838" s="246" t="s">
        <v>199</v>
      </c>
      <c r="E838" s="247" t="s">
        <v>1469</v>
      </c>
      <c r="F838" s="248" t="s">
        <v>1470</v>
      </c>
      <c r="G838" s="249" t="s">
        <v>148</v>
      </c>
      <c r="H838" s="250">
        <v>14.564</v>
      </c>
      <c r="I838" s="251"/>
      <c r="J838" s="252">
        <f>ROUND(I838*H838,2)</f>
        <v>0</v>
      </c>
      <c r="K838" s="248" t="s">
        <v>149</v>
      </c>
      <c r="L838" s="253"/>
      <c r="M838" s="254" t="s">
        <v>19</v>
      </c>
      <c r="N838" s="255" t="s">
        <v>42</v>
      </c>
      <c r="O838" s="84"/>
      <c r="P838" s="227">
        <f>O838*H838</f>
        <v>0</v>
      </c>
      <c r="Q838" s="227">
        <v>0.0126</v>
      </c>
      <c r="R838" s="227">
        <f>Q838*H838</f>
        <v>0.18350640000000001</v>
      </c>
      <c r="S838" s="227">
        <v>0</v>
      </c>
      <c r="T838" s="228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9" t="s">
        <v>342</v>
      </c>
      <c r="AT838" s="229" t="s">
        <v>199</v>
      </c>
      <c r="AU838" s="229" t="s">
        <v>81</v>
      </c>
      <c r="AY838" s="17" t="s">
        <v>143</v>
      </c>
      <c r="BE838" s="230">
        <f>IF(N838="základní",J838,0)</f>
        <v>0</v>
      </c>
      <c r="BF838" s="230">
        <f>IF(N838="snížená",J838,0)</f>
        <v>0</v>
      </c>
      <c r="BG838" s="230">
        <f>IF(N838="zákl. přenesená",J838,0)</f>
        <v>0</v>
      </c>
      <c r="BH838" s="230">
        <f>IF(N838="sníž. přenesená",J838,0)</f>
        <v>0</v>
      </c>
      <c r="BI838" s="230">
        <f>IF(N838="nulová",J838,0)</f>
        <v>0</v>
      </c>
      <c r="BJ838" s="17" t="s">
        <v>79</v>
      </c>
      <c r="BK838" s="230">
        <f>ROUND(I838*H838,2)</f>
        <v>0</v>
      </c>
      <c r="BL838" s="17" t="s">
        <v>239</v>
      </c>
      <c r="BM838" s="229" t="s">
        <v>1471</v>
      </c>
    </row>
    <row r="839" s="2" customFormat="1">
      <c r="A839" s="38"/>
      <c r="B839" s="39"/>
      <c r="C839" s="40"/>
      <c r="D839" s="231" t="s">
        <v>152</v>
      </c>
      <c r="E839" s="40"/>
      <c r="F839" s="232" t="s">
        <v>1470</v>
      </c>
      <c r="G839" s="40"/>
      <c r="H839" s="40"/>
      <c r="I839" s="136"/>
      <c r="J839" s="40"/>
      <c r="K839" s="40"/>
      <c r="L839" s="44"/>
      <c r="M839" s="233"/>
      <c r="N839" s="234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152</v>
      </c>
      <c r="AU839" s="17" t="s">
        <v>81</v>
      </c>
    </row>
    <row r="840" s="13" customFormat="1">
      <c r="A840" s="13"/>
      <c r="B840" s="235"/>
      <c r="C840" s="236"/>
      <c r="D840" s="231" t="s">
        <v>154</v>
      </c>
      <c r="E840" s="237" t="s">
        <v>19</v>
      </c>
      <c r="F840" s="238" t="s">
        <v>1472</v>
      </c>
      <c r="G840" s="236"/>
      <c r="H840" s="239">
        <v>14.564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154</v>
      </c>
      <c r="AU840" s="245" t="s">
        <v>81</v>
      </c>
      <c r="AV840" s="13" t="s">
        <v>81</v>
      </c>
      <c r="AW840" s="13" t="s">
        <v>33</v>
      </c>
      <c r="AX840" s="13" t="s">
        <v>79</v>
      </c>
      <c r="AY840" s="245" t="s">
        <v>143</v>
      </c>
    </row>
    <row r="841" s="2" customFormat="1" ht="16.5" customHeight="1">
      <c r="A841" s="38"/>
      <c r="B841" s="39"/>
      <c r="C841" s="218" t="s">
        <v>1473</v>
      </c>
      <c r="D841" s="218" t="s">
        <v>145</v>
      </c>
      <c r="E841" s="219" t="s">
        <v>1474</v>
      </c>
      <c r="F841" s="220" t="s">
        <v>1475</v>
      </c>
      <c r="G841" s="221" t="s">
        <v>190</v>
      </c>
      <c r="H841" s="222">
        <v>0.223</v>
      </c>
      <c r="I841" s="223"/>
      <c r="J841" s="224">
        <f>ROUND(I841*H841,2)</f>
        <v>0</v>
      </c>
      <c r="K841" s="220" t="s">
        <v>149</v>
      </c>
      <c r="L841" s="44"/>
      <c r="M841" s="225" t="s">
        <v>19</v>
      </c>
      <c r="N841" s="226" t="s">
        <v>42</v>
      </c>
      <c r="O841" s="84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9" t="s">
        <v>239</v>
      </c>
      <c r="AT841" s="229" t="s">
        <v>145</v>
      </c>
      <c r="AU841" s="229" t="s">
        <v>81</v>
      </c>
      <c r="AY841" s="17" t="s">
        <v>143</v>
      </c>
      <c r="BE841" s="230">
        <f>IF(N841="základní",J841,0)</f>
        <v>0</v>
      </c>
      <c r="BF841" s="230">
        <f>IF(N841="snížená",J841,0)</f>
        <v>0</v>
      </c>
      <c r="BG841" s="230">
        <f>IF(N841="zákl. přenesená",J841,0)</f>
        <v>0</v>
      </c>
      <c r="BH841" s="230">
        <f>IF(N841="sníž. přenesená",J841,0)</f>
        <v>0</v>
      </c>
      <c r="BI841" s="230">
        <f>IF(N841="nulová",J841,0)</f>
        <v>0</v>
      </c>
      <c r="BJ841" s="17" t="s">
        <v>79</v>
      </c>
      <c r="BK841" s="230">
        <f>ROUND(I841*H841,2)</f>
        <v>0</v>
      </c>
      <c r="BL841" s="17" t="s">
        <v>239</v>
      </c>
      <c r="BM841" s="229" t="s">
        <v>1476</v>
      </c>
    </row>
    <row r="842" s="2" customFormat="1">
      <c r="A842" s="38"/>
      <c r="B842" s="39"/>
      <c r="C842" s="40"/>
      <c r="D842" s="231" t="s">
        <v>152</v>
      </c>
      <c r="E842" s="40"/>
      <c r="F842" s="232" t="s">
        <v>1477</v>
      </c>
      <c r="G842" s="40"/>
      <c r="H842" s="40"/>
      <c r="I842" s="136"/>
      <c r="J842" s="40"/>
      <c r="K842" s="40"/>
      <c r="L842" s="44"/>
      <c r="M842" s="233"/>
      <c r="N842" s="234"/>
      <c r="O842" s="84"/>
      <c r="P842" s="84"/>
      <c r="Q842" s="84"/>
      <c r="R842" s="84"/>
      <c r="S842" s="84"/>
      <c r="T842" s="85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152</v>
      </c>
      <c r="AU842" s="17" t="s">
        <v>81</v>
      </c>
    </row>
    <row r="843" s="12" customFormat="1" ht="22.8" customHeight="1">
      <c r="A843" s="12"/>
      <c r="B843" s="202"/>
      <c r="C843" s="203"/>
      <c r="D843" s="204" t="s">
        <v>70</v>
      </c>
      <c r="E843" s="216" t="s">
        <v>1478</v>
      </c>
      <c r="F843" s="216" t="s">
        <v>1479</v>
      </c>
      <c r="G843" s="203"/>
      <c r="H843" s="203"/>
      <c r="I843" s="206"/>
      <c r="J843" s="217">
        <f>BK843</f>
        <v>0</v>
      </c>
      <c r="K843" s="203"/>
      <c r="L843" s="208"/>
      <c r="M843" s="209"/>
      <c r="N843" s="210"/>
      <c r="O843" s="210"/>
      <c r="P843" s="211">
        <f>SUM(P844:P873)</f>
        <v>0</v>
      </c>
      <c r="Q843" s="210"/>
      <c r="R843" s="211">
        <f>SUM(R844:R873)</f>
        <v>0.079762399999999983</v>
      </c>
      <c r="S843" s="210"/>
      <c r="T843" s="212">
        <f>SUM(T844:T873)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3" t="s">
        <v>81</v>
      </c>
      <c r="AT843" s="214" t="s">
        <v>70</v>
      </c>
      <c r="AU843" s="214" t="s">
        <v>79</v>
      </c>
      <c r="AY843" s="213" t="s">
        <v>143</v>
      </c>
      <c r="BK843" s="215">
        <f>SUM(BK844:BK873)</f>
        <v>0</v>
      </c>
    </row>
    <row r="844" s="2" customFormat="1" ht="16.5" customHeight="1">
      <c r="A844" s="38"/>
      <c r="B844" s="39"/>
      <c r="C844" s="218" t="s">
        <v>1480</v>
      </c>
      <c r="D844" s="218" t="s">
        <v>145</v>
      </c>
      <c r="E844" s="219" t="s">
        <v>1481</v>
      </c>
      <c r="F844" s="220" t="s">
        <v>1482</v>
      </c>
      <c r="G844" s="221" t="s">
        <v>148</v>
      </c>
      <c r="H844" s="222">
        <v>27.456</v>
      </c>
      <c r="I844" s="223"/>
      <c r="J844" s="224">
        <f>ROUND(I844*H844,2)</f>
        <v>0</v>
      </c>
      <c r="K844" s="220" t="s">
        <v>149</v>
      </c>
      <c r="L844" s="44"/>
      <c r="M844" s="225" t="s">
        <v>19</v>
      </c>
      <c r="N844" s="226" t="s">
        <v>42</v>
      </c>
      <c r="O844" s="84"/>
      <c r="P844" s="227">
        <f>O844*H844</f>
        <v>0</v>
      </c>
      <c r="Q844" s="227">
        <v>0.00017000000000000001</v>
      </c>
      <c r="R844" s="227">
        <f>Q844*H844</f>
        <v>0.0046675200000000005</v>
      </c>
      <c r="S844" s="227">
        <v>0</v>
      </c>
      <c r="T844" s="228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29" t="s">
        <v>239</v>
      </c>
      <c r="AT844" s="229" t="s">
        <v>145</v>
      </c>
      <c r="AU844" s="229" t="s">
        <v>81</v>
      </c>
      <c r="AY844" s="17" t="s">
        <v>143</v>
      </c>
      <c r="BE844" s="230">
        <f>IF(N844="základní",J844,0)</f>
        <v>0</v>
      </c>
      <c r="BF844" s="230">
        <f>IF(N844="snížená",J844,0)</f>
        <v>0</v>
      </c>
      <c r="BG844" s="230">
        <f>IF(N844="zákl. přenesená",J844,0)</f>
        <v>0</v>
      </c>
      <c r="BH844" s="230">
        <f>IF(N844="sníž. přenesená",J844,0)</f>
        <v>0</v>
      </c>
      <c r="BI844" s="230">
        <f>IF(N844="nulová",J844,0)</f>
        <v>0</v>
      </c>
      <c r="BJ844" s="17" t="s">
        <v>79</v>
      </c>
      <c r="BK844" s="230">
        <f>ROUND(I844*H844,2)</f>
        <v>0</v>
      </c>
      <c r="BL844" s="17" t="s">
        <v>239</v>
      </c>
      <c r="BM844" s="229" t="s">
        <v>1483</v>
      </c>
    </row>
    <row r="845" s="2" customFormat="1">
      <c r="A845" s="38"/>
      <c r="B845" s="39"/>
      <c r="C845" s="40"/>
      <c r="D845" s="231" t="s">
        <v>152</v>
      </c>
      <c r="E845" s="40"/>
      <c r="F845" s="232" t="s">
        <v>1484</v>
      </c>
      <c r="G845" s="40"/>
      <c r="H845" s="40"/>
      <c r="I845" s="136"/>
      <c r="J845" s="40"/>
      <c r="K845" s="40"/>
      <c r="L845" s="44"/>
      <c r="M845" s="233"/>
      <c r="N845" s="234"/>
      <c r="O845" s="84"/>
      <c r="P845" s="84"/>
      <c r="Q845" s="84"/>
      <c r="R845" s="84"/>
      <c r="S845" s="84"/>
      <c r="T845" s="85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7" t="s">
        <v>152</v>
      </c>
      <c r="AU845" s="17" t="s">
        <v>81</v>
      </c>
    </row>
    <row r="846" s="13" customFormat="1">
      <c r="A846" s="13"/>
      <c r="B846" s="235"/>
      <c r="C846" s="236"/>
      <c r="D846" s="231" t="s">
        <v>154</v>
      </c>
      <c r="E846" s="237" t="s">
        <v>19</v>
      </c>
      <c r="F846" s="238" t="s">
        <v>1485</v>
      </c>
      <c r="G846" s="236"/>
      <c r="H846" s="239">
        <v>27.456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154</v>
      </c>
      <c r="AU846" s="245" t="s">
        <v>81</v>
      </c>
      <c r="AV846" s="13" t="s">
        <v>81</v>
      </c>
      <c r="AW846" s="13" t="s">
        <v>33</v>
      </c>
      <c r="AX846" s="13" t="s">
        <v>79</v>
      </c>
      <c r="AY846" s="245" t="s">
        <v>143</v>
      </c>
    </row>
    <row r="847" s="2" customFormat="1" ht="16.5" customHeight="1">
      <c r="A847" s="38"/>
      <c r="B847" s="39"/>
      <c r="C847" s="218" t="s">
        <v>1486</v>
      </c>
      <c r="D847" s="218" t="s">
        <v>145</v>
      </c>
      <c r="E847" s="219" t="s">
        <v>1487</v>
      </c>
      <c r="F847" s="220" t="s">
        <v>1488</v>
      </c>
      <c r="G847" s="221" t="s">
        <v>148</v>
      </c>
      <c r="H847" s="222">
        <v>27.456</v>
      </c>
      <c r="I847" s="223"/>
      <c r="J847" s="224">
        <f>ROUND(I847*H847,2)</f>
        <v>0</v>
      </c>
      <c r="K847" s="220" t="s">
        <v>149</v>
      </c>
      <c r="L847" s="44"/>
      <c r="M847" s="225" t="s">
        <v>19</v>
      </c>
      <c r="N847" s="226" t="s">
        <v>42</v>
      </c>
      <c r="O847" s="84"/>
      <c r="P847" s="227">
        <f>O847*H847</f>
        <v>0</v>
      </c>
      <c r="Q847" s="227">
        <v>0.00012999999999999999</v>
      </c>
      <c r="R847" s="227">
        <f>Q847*H847</f>
        <v>0.0035692799999999998</v>
      </c>
      <c r="S847" s="227">
        <v>0</v>
      </c>
      <c r="T847" s="228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9" t="s">
        <v>239</v>
      </c>
      <c r="AT847" s="229" t="s">
        <v>145</v>
      </c>
      <c r="AU847" s="229" t="s">
        <v>81</v>
      </c>
      <c r="AY847" s="17" t="s">
        <v>143</v>
      </c>
      <c r="BE847" s="230">
        <f>IF(N847="základní",J847,0)</f>
        <v>0</v>
      </c>
      <c r="BF847" s="230">
        <f>IF(N847="snížená",J847,0)</f>
        <v>0</v>
      </c>
      <c r="BG847" s="230">
        <f>IF(N847="zákl. přenesená",J847,0)</f>
        <v>0</v>
      </c>
      <c r="BH847" s="230">
        <f>IF(N847="sníž. přenesená",J847,0)</f>
        <v>0</v>
      </c>
      <c r="BI847" s="230">
        <f>IF(N847="nulová",J847,0)</f>
        <v>0</v>
      </c>
      <c r="BJ847" s="17" t="s">
        <v>79</v>
      </c>
      <c r="BK847" s="230">
        <f>ROUND(I847*H847,2)</f>
        <v>0</v>
      </c>
      <c r="BL847" s="17" t="s">
        <v>239</v>
      </c>
      <c r="BM847" s="229" t="s">
        <v>1489</v>
      </c>
    </row>
    <row r="848" s="2" customFormat="1">
      <c r="A848" s="38"/>
      <c r="B848" s="39"/>
      <c r="C848" s="40"/>
      <c r="D848" s="231" t="s">
        <v>152</v>
      </c>
      <c r="E848" s="40"/>
      <c r="F848" s="232" t="s">
        <v>1490</v>
      </c>
      <c r="G848" s="40"/>
      <c r="H848" s="40"/>
      <c r="I848" s="136"/>
      <c r="J848" s="40"/>
      <c r="K848" s="40"/>
      <c r="L848" s="44"/>
      <c r="M848" s="233"/>
      <c r="N848" s="234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152</v>
      </c>
      <c r="AU848" s="17" t="s">
        <v>81</v>
      </c>
    </row>
    <row r="849" s="2" customFormat="1" ht="16.5" customHeight="1">
      <c r="A849" s="38"/>
      <c r="B849" s="39"/>
      <c r="C849" s="218" t="s">
        <v>1491</v>
      </c>
      <c r="D849" s="218" t="s">
        <v>145</v>
      </c>
      <c r="E849" s="219" t="s">
        <v>1492</v>
      </c>
      <c r="F849" s="220" t="s">
        <v>1493</v>
      </c>
      <c r="G849" s="221" t="s">
        <v>148</v>
      </c>
      <c r="H849" s="222">
        <v>136.30000000000001</v>
      </c>
      <c r="I849" s="223"/>
      <c r="J849" s="224">
        <f>ROUND(I849*H849,2)</f>
        <v>0</v>
      </c>
      <c r="K849" s="220" t="s">
        <v>149</v>
      </c>
      <c r="L849" s="44"/>
      <c r="M849" s="225" t="s">
        <v>19</v>
      </c>
      <c r="N849" s="226" t="s">
        <v>42</v>
      </c>
      <c r="O849" s="84"/>
      <c r="P849" s="227">
        <f>O849*H849</f>
        <v>0</v>
      </c>
      <c r="Q849" s="227">
        <v>2.0000000000000002E-05</v>
      </c>
      <c r="R849" s="227">
        <f>Q849*H849</f>
        <v>0.0027260000000000006</v>
      </c>
      <c r="S849" s="227">
        <v>0</v>
      </c>
      <c r="T849" s="228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9" t="s">
        <v>239</v>
      </c>
      <c r="AT849" s="229" t="s">
        <v>145</v>
      </c>
      <c r="AU849" s="229" t="s">
        <v>81</v>
      </c>
      <c r="AY849" s="17" t="s">
        <v>143</v>
      </c>
      <c r="BE849" s="230">
        <f>IF(N849="základní",J849,0)</f>
        <v>0</v>
      </c>
      <c r="BF849" s="230">
        <f>IF(N849="snížená",J849,0)</f>
        <v>0</v>
      </c>
      <c r="BG849" s="230">
        <f>IF(N849="zákl. přenesená",J849,0)</f>
        <v>0</v>
      </c>
      <c r="BH849" s="230">
        <f>IF(N849="sníž. přenesená",J849,0)</f>
        <v>0</v>
      </c>
      <c r="BI849" s="230">
        <f>IF(N849="nulová",J849,0)</f>
        <v>0</v>
      </c>
      <c r="BJ849" s="17" t="s">
        <v>79</v>
      </c>
      <c r="BK849" s="230">
        <f>ROUND(I849*H849,2)</f>
        <v>0</v>
      </c>
      <c r="BL849" s="17" t="s">
        <v>239</v>
      </c>
      <c r="BM849" s="229" t="s">
        <v>1494</v>
      </c>
    </row>
    <row r="850" s="2" customFormat="1">
      <c r="A850" s="38"/>
      <c r="B850" s="39"/>
      <c r="C850" s="40"/>
      <c r="D850" s="231" t="s">
        <v>152</v>
      </c>
      <c r="E850" s="40"/>
      <c r="F850" s="232" t="s">
        <v>1495</v>
      </c>
      <c r="G850" s="40"/>
      <c r="H850" s="40"/>
      <c r="I850" s="136"/>
      <c r="J850" s="40"/>
      <c r="K850" s="40"/>
      <c r="L850" s="44"/>
      <c r="M850" s="233"/>
      <c r="N850" s="234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152</v>
      </c>
      <c r="AU850" s="17" t="s">
        <v>81</v>
      </c>
    </row>
    <row r="851" s="13" customFormat="1">
      <c r="A851" s="13"/>
      <c r="B851" s="235"/>
      <c r="C851" s="236"/>
      <c r="D851" s="231" t="s">
        <v>154</v>
      </c>
      <c r="E851" s="237" t="s">
        <v>19</v>
      </c>
      <c r="F851" s="238" t="s">
        <v>1496</v>
      </c>
      <c r="G851" s="236"/>
      <c r="H851" s="239">
        <v>136.30000000000001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154</v>
      </c>
      <c r="AU851" s="245" t="s">
        <v>81</v>
      </c>
      <c r="AV851" s="13" t="s">
        <v>81</v>
      </c>
      <c r="AW851" s="13" t="s">
        <v>33</v>
      </c>
      <c r="AX851" s="13" t="s">
        <v>79</v>
      </c>
      <c r="AY851" s="245" t="s">
        <v>143</v>
      </c>
    </row>
    <row r="852" s="2" customFormat="1" ht="16.5" customHeight="1">
      <c r="A852" s="38"/>
      <c r="B852" s="39"/>
      <c r="C852" s="218" t="s">
        <v>1497</v>
      </c>
      <c r="D852" s="218" t="s">
        <v>145</v>
      </c>
      <c r="E852" s="219" t="s">
        <v>1498</v>
      </c>
      <c r="F852" s="220" t="s">
        <v>1499</v>
      </c>
      <c r="G852" s="221" t="s">
        <v>148</v>
      </c>
      <c r="H852" s="222">
        <v>19.02</v>
      </c>
      <c r="I852" s="223"/>
      <c r="J852" s="224">
        <f>ROUND(I852*H852,2)</f>
        <v>0</v>
      </c>
      <c r="K852" s="220" t="s">
        <v>149</v>
      </c>
      <c r="L852" s="44"/>
      <c r="M852" s="225" t="s">
        <v>19</v>
      </c>
      <c r="N852" s="226" t="s">
        <v>42</v>
      </c>
      <c r="O852" s="84"/>
      <c r="P852" s="227">
        <f>O852*H852</f>
        <v>0</v>
      </c>
      <c r="Q852" s="227">
        <v>0</v>
      </c>
      <c r="R852" s="227">
        <f>Q852*H852</f>
        <v>0</v>
      </c>
      <c r="S852" s="227">
        <v>0</v>
      </c>
      <c r="T852" s="228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9" t="s">
        <v>239</v>
      </c>
      <c r="AT852" s="229" t="s">
        <v>145</v>
      </c>
      <c r="AU852" s="229" t="s">
        <v>81</v>
      </c>
      <c r="AY852" s="17" t="s">
        <v>143</v>
      </c>
      <c r="BE852" s="230">
        <f>IF(N852="základní",J852,0)</f>
        <v>0</v>
      </c>
      <c r="BF852" s="230">
        <f>IF(N852="snížená",J852,0)</f>
        <v>0</v>
      </c>
      <c r="BG852" s="230">
        <f>IF(N852="zákl. přenesená",J852,0)</f>
        <v>0</v>
      </c>
      <c r="BH852" s="230">
        <f>IF(N852="sníž. přenesená",J852,0)</f>
        <v>0</v>
      </c>
      <c r="BI852" s="230">
        <f>IF(N852="nulová",J852,0)</f>
        <v>0</v>
      </c>
      <c r="BJ852" s="17" t="s">
        <v>79</v>
      </c>
      <c r="BK852" s="230">
        <f>ROUND(I852*H852,2)</f>
        <v>0</v>
      </c>
      <c r="BL852" s="17" t="s">
        <v>239</v>
      </c>
      <c r="BM852" s="229" t="s">
        <v>1500</v>
      </c>
    </row>
    <row r="853" s="2" customFormat="1">
      <c r="A853" s="38"/>
      <c r="B853" s="39"/>
      <c r="C853" s="40"/>
      <c r="D853" s="231" t="s">
        <v>152</v>
      </c>
      <c r="E853" s="40"/>
      <c r="F853" s="232" t="s">
        <v>1501</v>
      </c>
      <c r="G853" s="40"/>
      <c r="H853" s="40"/>
      <c r="I853" s="136"/>
      <c r="J853" s="40"/>
      <c r="K853" s="40"/>
      <c r="L853" s="44"/>
      <c r="M853" s="233"/>
      <c r="N853" s="234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152</v>
      </c>
      <c r="AU853" s="17" t="s">
        <v>81</v>
      </c>
    </row>
    <row r="854" s="2" customFormat="1" ht="16.5" customHeight="1">
      <c r="A854" s="38"/>
      <c r="B854" s="39"/>
      <c r="C854" s="218" t="s">
        <v>1502</v>
      </c>
      <c r="D854" s="218" t="s">
        <v>145</v>
      </c>
      <c r="E854" s="219" t="s">
        <v>1503</v>
      </c>
      <c r="F854" s="220" t="s">
        <v>1504</v>
      </c>
      <c r="G854" s="221" t="s">
        <v>148</v>
      </c>
      <c r="H854" s="222">
        <v>136.30000000000001</v>
      </c>
      <c r="I854" s="223"/>
      <c r="J854" s="224">
        <f>ROUND(I854*H854,2)</f>
        <v>0</v>
      </c>
      <c r="K854" s="220" t="s">
        <v>149</v>
      </c>
      <c r="L854" s="44"/>
      <c r="M854" s="225" t="s">
        <v>19</v>
      </c>
      <c r="N854" s="226" t="s">
        <v>42</v>
      </c>
      <c r="O854" s="84"/>
      <c r="P854" s="227">
        <f>O854*H854</f>
        <v>0</v>
      </c>
      <c r="Q854" s="227">
        <v>0.00044000000000000002</v>
      </c>
      <c r="R854" s="227">
        <f>Q854*H854</f>
        <v>0.059972000000000004</v>
      </c>
      <c r="S854" s="227">
        <v>0</v>
      </c>
      <c r="T854" s="228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9" t="s">
        <v>239</v>
      </c>
      <c r="AT854" s="229" t="s">
        <v>145</v>
      </c>
      <c r="AU854" s="229" t="s">
        <v>81</v>
      </c>
      <c r="AY854" s="17" t="s">
        <v>143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17" t="s">
        <v>79</v>
      </c>
      <c r="BK854" s="230">
        <f>ROUND(I854*H854,2)</f>
        <v>0</v>
      </c>
      <c r="BL854" s="17" t="s">
        <v>239</v>
      </c>
      <c r="BM854" s="229" t="s">
        <v>1505</v>
      </c>
    </row>
    <row r="855" s="2" customFormat="1">
      <c r="A855" s="38"/>
      <c r="B855" s="39"/>
      <c r="C855" s="40"/>
      <c r="D855" s="231" t="s">
        <v>152</v>
      </c>
      <c r="E855" s="40"/>
      <c r="F855" s="232" t="s">
        <v>1506</v>
      </c>
      <c r="G855" s="40"/>
      <c r="H855" s="40"/>
      <c r="I855" s="136"/>
      <c r="J855" s="40"/>
      <c r="K855" s="40"/>
      <c r="L855" s="44"/>
      <c r="M855" s="233"/>
      <c r="N855" s="234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152</v>
      </c>
      <c r="AU855" s="17" t="s">
        <v>81</v>
      </c>
    </row>
    <row r="856" s="13" customFormat="1">
      <c r="A856" s="13"/>
      <c r="B856" s="235"/>
      <c r="C856" s="236"/>
      <c r="D856" s="231" t="s">
        <v>154</v>
      </c>
      <c r="E856" s="237" t="s">
        <v>19</v>
      </c>
      <c r="F856" s="238" t="s">
        <v>1507</v>
      </c>
      <c r="G856" s="236"/>
      <c r="H856" s="239">
        <v>18.899999999999999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154</v>
      </c>
      <c r="AU856" s="245" t="s">
        <v>81</v>
      </c>
      <c r="AV856" s="13" t="s">
        <v>81</v>
      </c>
      <c r="AW856" s="13" t="s">
        <v>33</v>
      </c>
      <c r="AX856" s="13" t="s">
        <v>71</v>
      </c>
      <c r="AY856" s="245" t="s">
        <v>143</v>
      </c>
    </row>
    <row r="857" s="13" customFormat="1">
      <c r="A857" s="13"/>
      <c r="B857" s="235"/>
      <c r="C857" s="236"/>
      <c r="D857" s="231" t="s">
        <v>154</v>
      </c>
      <c r="E857" s="237" t="s">
        <v>19</v>
      </c>
      <c r="F857" s="238" t="s">
        <v>1508</v>
      </c>
      <c r="G857" s="236"/>
      <c r="H857" s="239">
        <v>77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154</v>
      </c>
      <c r="AU857" s="245" t="s">
        <v>81</v>
      </c>
      <c r="AV857" s="13" t="s">
        <v>81</v>
      </c>
      <c r="AW857" s="13" t="s">
        <v>33</v>
      </c>
      <c r="AX857" s="13" t="s">
        <v>71</v>
      </c>
      <c r="AY857" s="245" t="s">
        <v>143</v>
      </c>
    </row>
    <row r="858" s="13" customFormat="1">
      <c r="A858" s="13"/>
      <c r="B858" s="235"/>
      <c r="C858" s="236"/>
      <c r="D858" s="231" t="s">
        <v>154</v>
      </c>
      <c r="E858" s="237" t="s">
        <v>19</v>
      </c>
      <c r="F858" s="238" t="s">
        <v>1509</v>
      </c>
      <c r="G858" s="236"/>
      <c r="H858" s="239">
        <v>33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154</v>
      </c>
      <c r="AU858" s="245" t="s">
        <v>81</v>
      </c>
      <c r="AV858" s="13" t="s">
        <v>81</v>
      </c>
      <c r="AW858" s="13" t="s">
        <v>33</v>
      </c>
      <c r="AX858" s="13" t="s">
        <v>71</v>
      </c>
      <c r="AY858" s="245" t="s">
        <v>143</v>
      </c>
    </row>
    <row r="859" s="13" customFormat="1">
      <c r="A859" s="13"/>
      <c r="B859" s="235"/>
      <c r="C859" s="236"/>
      <c r="D859" s="231" t="s">
        <v>154</v>
      </c>
      <c r="E859" s="237" t="s">
        <v>19</v>
      </c>
      <c r="F859" s="238" t="s">
        <v>1510</v>
      </c>
      <c r="G859" s="236"/>
      <c r="H859" s="239">
        <v>7.4000000000000004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154</v>
      </c>
      <c r="AU859" s="245" t="s">
        <v>81</v>
      </c>
      <c r="AV859" s="13" t="s">
        <v>81</v>
      </c>
      <c r="AW859" s="13" t="s">
        <v>33</v>
      </c>
      <c r="AX859" s="13" t="s">
        <v>71</v>
      </c>
      <c r="AY859" s="245" t="s">
        <v>143</v>
      </c>
    </row>
    <row r="860" s="14" customFormat="1">
      <c r="A860" s="14"/>
      <c r="B860" s="256"/>
      <c r="C860" s="257"/>
      <c r="D860" s="231" t="s">
        <v>154</v>
      </c>
      <c r="E860" s="258" t="s">
        <v>19</v>
      </c>
      <c r="F860" s="259" t="s">
        <v>227</v>
      </c>
      <c r="G860" s="257"/>
      <c r="H860" s="260">
        <v>136.30000000000001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154</v>
      </c>
      <c r="AU860" s="266" t="s">
        <v>81</v>
      </c>
      <c r="AV860" s="14" t="s">
        <v>150</v>
      </c>
      <c r="AW860" s="14" t="s">
        <v>33</v>
      </c>
      <c r="AX860" s="14" t="s">
        <v>79</v>
      </c>
      <c r="AY860" s="266" t="s">
        <v>143</v>
      </c>
    </row>
    <row r="861" s="2" customFormat="1" ht="16.5" customHeight="1">
      <c r="A861" s="38"/>
      <c r="B861" s="39"/>
      <c r="C861" s="218" t="s">
        <v>1511</v>
      </c>
      <c r="D861" s="218" t="s">
        <v>145</v>
      </c>
      <c r="E861" s="219" t="s">
        <v>1512</v>
      </c>
      <c r="F861" s="220" t="s">
        <v>1513</v>
      </c>
      <c r="G861" s="221" t="s">
        <v>148</v>
      </c>
      <c r="H861" s="222">
        <v>19.02</v>
      </c>
      <c r="I861" s="223"/>
      <c r="J861" s="224">
        <f>ROUND(I861*H861,2)</f>
        <v>0</v>
      </c>
      <c r="K861" s="220" t="s">
        <v>149</v>
      </c>
      <c r="L861" s="44"/>
      <c r="M861" s="225" t="s">
        <v>19</v>
      </c>
      <c r="N861" s="226" t="s">
        <v>42</v>
      </c>
      <c r="O861" s="84"/>
      <c r="P861" s="227">
        <f>O861*H861</f>
        <v>0</v>
      </c>
      <c r="Q861" s="227">
        <v>0.00013999999999999999</v>
      </c>
      <c r="R861" s="227">
        <f>Q861*H861</f>
        <v>0.0026627999999999999</v>
      </c>
      <c r="S861" s="227">
        <v>0</v>
      </c>
      <c r="T861" s="228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9" t="s">
        <v>239</v>
      </c>
      <c r="AT861" s="229" t="s">
        <v>145</v>
      </c>
      <c r="AU861" s="229" t="s">
        <v>81</v>
      </c>
      <c r="AY861" s="17" t="s">
        <v>143</v>
      </c>
      <c r="BE861" s="230">
        <f>IF(N861="základní",J861,0)</f>
        <v>0</v>
      </c>
      <c r="BF861" s="230">
        <f>IF(N861="snížená",J861,0)</f>
        <v>0</v>
      </c>
      <c r="BG861" s="230">
        <f>IF(N861="zákl. přenesená",J861,0)</f>
        <v>0</v>
      </c>
      <c r="BH861" s="230">
        <f>IF(N861="sníž. přenesená",J861,0)</f>
        <v>0</v>
      </c>
      <c r="BI861" s="230">
        <f>IF(N861="nulová",J861,0)</f>
        <v>0</v>
      </c>
      <c r="BJ861" s="17" t="s">
        <v>79</v>
      </c>
      <c r="BK861" s="230">
        <f>ROUND(I861*H861,2)</f>
        <v>0</v>
      </c>
      <c r="BL861" s="17" t="s">
        <v>239</v>
      </c>
      <c r="BM861" s="229" t="s">
        <v>1514</v>
      </c>
    </row>
    <row r="862" s="2" customFormat="1">
      <c r="A862" s="38"/>
      <c r="B862" s="39"/>
      <c r="C862" s="40"/>
      <c r="D862" s="231" t="s">
        <v>152</v>
      </c>
      <c r="E862" s="40"/>
      <c r="F862" s="232" t="s">
        <v>1515</v>
      </c>
      <c r="G862" s="40"/>
      <c r="H862" s="40"/>
      <c r="I862" s="136"/>
      <c r="J862" s="40"/>
      <c r="K862" s="40"/>
      <c r="L862" s="44"/>
      <c r="M862" s="233"/>
      <c r="N862" s="234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152</v>
      </c>
      <c r="AU862" s="17" t="s">
        <v>81</v>
      </c>
    </row>
    <row r="863" s="13" customFormat="1">
      <c r="A863" s="13"/>
      <c r="B863" s="235"/>
      <c r="C863" s="236"/>
      <c r="D863" s="231" t="s">
        <v>154</v>
      </c>
      <c r="E863" s="237" t="s">
        <v>19</v>
      </c>
      <c r="F863" s="238" t="s">
        <v>1516</v>
      </c>
      <c r="G863" s="236"/>
      <c r="H863" s="239">
        <v>19.02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154</v>
      </c>
      <c r="AU863" s="245" t="s">
        <v>81</v>
      </c>
      <c r="AV863" s="13" t="s">
        <v>81</v>
      </c>
      <c r="AW863" s="13" t="s">
        <v>33</v>
      </c>
      <c r="AX863" s="13" t="s">
        <v>79</v>
      </c>
      <c r="AY863" s="245" t="s">
        <v>143</v>
      </c>
    </row>
    <row r="864" s="2" customFormat="1" ht="16.5" customHeight="1">
      <c r="A864" s="38"/>
      <c r="B864" s="39"/>
      <c r="C864" s="218" t="s">
        <v>1517</v>
      </c>
      <c r="D864" s="218" t="s">
        <v>145</v>
      </c>
      <c r="E864" s="219" t="s">
        <v>1518</v>
      </c>
      <c r="F864" s="220" t="s">
        <v>1519</v>
      </c>
      <c r="G864" s="221" t="s">
        <v>148</v>
      </c>
      <c r="H864" s="222">
        <v>19.02</v>
      </c>
      <c r="I864" s="223"/>
      <c r="J864" s="224">
        <f>ROUND(I864*H864,2)</f>
        <v>0</v>
      </c>
      <c r="K864" s="220" t="s">
        <v>149</v>
      </c>
      <c r="L864" s="44"/>
      <c r="M864" s="225" t="s">
        <v>19</v>
      </c>
      <c r="N864" s="226" t="s">
        <v>42</v>
      </c>
      <c r="O864" s="84"/>
      <c r="P864" s="227">
        <f>O864*H864</f>
        <v>0</v>
      </c>
      <c r="Q864" s="227">
        <v>0.00012</v>
      </c>
      <c r="R864" s="227">
        <f>Q864*H864</f>
        <v>0.0022824</v>
      </c>
      <c r="S864" s="227">
        <v>0</v>
      </c>
      <c r="T864" s="228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9" t="s">
        <v>239</v>
      </c>
      <c r="AT864" s="229" t="s">
        <v>145</v>
      </c>
      <c r="AU864" s="229" t="s">
        <v>81</v>
      </c>
      <c r="AY864" s="17" t="s">
        <v>143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17" t="s">
        <v>79</v>
      </c>
      <c r="BK864" s="230">
        <f>ROUND(I864*H864,2)</f>
        <v>0</v>
      </c>
      <c r="BL864" s="17" t="s">
        <v>239</v>
      </c>
      <c r="BM864" s="229" t="s">
        <v>1520</v>
      </c>
    </row>
    <row r="865" s="2" customFormat="1">
      <c r="A865" s="38"/>
      <c r="B865" s="39"/>
      <c r="C865" s="40"/>
      <c r="D865" s="231" t="s">
        <v>152</v>
      </c>
      <c r="E865" s="40"/>
      <c r="F865" s="232" t="s">
        <v>1521</v>
      </c>
      <c r="G865" s="40"/>
      <c r="H865" s="40"/>
      <c r="I865" s="136"/>
      <c r="J865" s="40"/>
      <c r="K865" s="40"/>
      <c r="L865" s="44"/>
      <c r="M865" s="233"/>
      <c r="N865" s="234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152</v>
      </c>
      <c r="AU865" s="17" t="s">
        <v>81</v>
      </c>
    </row>
    <row r="866" s="2" customFormat="1" ht="16.5" customHeight="1">
      <c r="A866" s="38"/>
      <c r="B866" s="39"/>
      <c r="C866" s="218" t="s">
        <v>1522</v>
      </c>
      <c r="D866" s="218" t="s">
        <v>145</v>
      </c>
      <c r="E866" s="219" t="s">
        <v>1523</v>
      </c>
      <c r="F866" s="220" t="s">
        <v>1524</v>
      </c>
      <c r="G866" s="221" t="s">
        <v>148</v>
      </c>
      <c r="H866" s="222">
        <v>19.02</v>
      </c>
      <c r="I866" s="223"/>
      <c r="J866" s="224">
        <f>ROUND(I866*H866,2)</f>
        <v>0</v>
      </c>
      <c r="K866" s="220" t="s">
        <v>149</v>
      </c>
      <c r="L866" s="44"/>
      <c r="M866" s="225" t="s">
        <v>19</v>
      </c>
      <c r="N866" s="226" t="s">
        <v>42</v>
      </c>
      <c r="O866" s="84"/>
      <c r="P866" s="227">
        <f>O866*H866</f>
        <v>0</v>
      </c>
      <c r="Q866" s="227">
        <v>0.00012</v>
      </c>
      <c r="R866" s="227">
        <f>Q866*H866</f>
        <v>0.0022824</v>
      </c>
      <c r="S866" s="227">
        <v>0</v>
      </c>
      <c r="T866" s="228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9" t="s">
        <v>239</v>
      </c>
      <c r="AT866" s="229" t="s">
        <v>145</v>
      </c>
      <c r="AU866" s="229" t="s">
        <v>81</v>
      </c>
      <c r="AY866" s="17" t="s">
        <v>143</v>
      </c>
      <c r="BE866" s="230">
        <f>IF(N866="základní",J866,0)</f>
        <v>0</v>
      </c>
      <c r="BF866" s="230">
        <f>IF(N866="snížená",J866,0)</f>
        <v>0</v>
      </c>
      <c r="BG866" s="230">
        <f>IF(N866="zákl. přenesená",J866,0)</f>
        <v>0</v>
      </c>
      <c r="BH866" s="230">
        <f>IF(N866="sníž. přenesená",J866,0)</f>
        <v>0</v>
      </c>
      <c r="BI866" s="230">
        <f>IF(N866="nulová",J866,0)</f>
        <v>0</v>
      </c>
      <c r="BJ866" s="17" t="s">
        <v>79</v>
      </c>
      <c r="BK866" s="230">
        <f>ROUND(I866*H866,2)</f>
        <v>0</v>
      </c>
      <c r="BL866" s="17" t="s">
        <v>239</v>
      </c>
      <c r="BM866" s="229" t="s">
        <v>1525</v>
      </c>
    </row>
    <row r="867" s="2" customFormat="1">
      <c r="A867" s="38"/>
      <c r="B867" s="39"/>
      <c r="C867" s="40"/>
      <c r="D867" s="231" t="s">
        <v>152</v>
      </c>
      <c r="E867" s="40"/>
      <c r="F867" s="232" t="s">
        <v>1526</v>
      </c>
      <c r="G867" s="40"/>
      <c r="H867" s="40"/>
      <c r="I867" s="136"/>
      <c r="J867" s="40"/>
      <c r="K867" s="40"/>
      <c r="L867" s="44"/>
      <c r="M867" s="233"/>
      <c r="N867" s="234"/>
      <c r="O867" s="84"/>
      <c r="P867" s="84"/>
      <c r="Q867" s="84"/>
      <c r="R867" s="84"/>
      <c r="S867" s="84"/>
      <c r="T867" s="85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152</v>
      </c>
      <c r="AU867" s="17" t="s">
        <v>81</v>
      </c>
    </row>
    <row r="868" s="2" customFormat="1" ht="16.5" customHeight="1">
      <c r="A868" s="38"/>
      <c r="B868" s="39"/>
      <c r="C868" s="218" t="s">
        <v>1527</v>
      </c>
      <c r="D868" s="218" t="s">
        <v>145</v>
      </c>
      <c r="E868" s="219" t="s">
        <v>1528</v>
      </c>
      <c r="F868" s="220" t="s">
        <v>1529</v>
      </c>
      <c r="G868" s="221" t="s">
        <v>148</v>
      </c>
      <c r="H868" s="222">
        <v>4</v>
      </c>
      <c r="I868" s="223"/>
      <c r="J868" s="224">
        <f>ROUND(I868*H868,2)</f>
        <v>0</v>
      </c>
      <c r="K868" s="220" t="s">
        <v>149</v>
      </c>
      <c r="L868" s="44"/>
      <c r="M868" s="225" t="s">
        <v>19</v>
      </c>
      <c r="N868" s="226" t="s">
        <v>42</v>
      </c>
      <c r="O868" s="84"/>
      <c r="P868" s="227">
        <f>O868*H868</f>
        <v>0</v>
      </c>
      <c r="Q868" s="227">
        <v>0.00013999999999999999</v>
      </c>
      <c r="R868" s="227">
        <f>Q868*H868</f>
        <v>0.00055999999999999995</v>
      </c>
      <c r="S868" s="227">
        <v>0</v>
      </c>
      <c r="T868" s="228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9" t="s">
        <v>239</v>
      </c>
      <c r="AT868" s="229" t="s">
        <v>145</v>
      </c>
      <c r="AU868" s="229" t="s">
        <v>81</v>
      </c>
      <c r="AY868" s="17" t="s">
        <v>143</v>
      </c>
      <c r="BE868" s="230">
        <f>IF(N868="základní",J868,0)</f>
        <v>0</v>
      </c>
      <c r="BF868" s="230">
        <f>IF(N868="snížená",J868,0)</f>
        <v>0</v>
      </c>
      <c r="BG868" s="230">
        <f>IF(N868="zákl. přenesená",J868,0)</f>
        <v>0</v>
      </c>
      <c r="BH868" s="230">
        <f>IF(N868="sníž. přenesená",J868,0)</f>
        <v>0</v>
      </c>
      <c r="BI868" s="230">
        <f>IF(N868="nulová",J868,0)</f>
        <v>0</v>
      </c>
      <c r="BJ868" s="17" t="s">
        <v>79</v>
      </c>
      <c r="BK868" s="230">
        <f>ROUND(I868*H868,2)</f>
        <v>0</v>
      </c>
      <c r="BL868" s="17" t="s">
        <v>239</v>
      </c>
      <c r="BM868" s="229" t="s">
        <v>1530</v>
      </c>
    </row>
    <row r="869" s="2" customFormat="1">
      <c r="A869" s="38"/>
      <c r="B869" s="39"/>
      <c r="C869" s="40"/>
      <c r="D869" s="231" t="s">
        <v>152</v>
      </c>
      <c r="E869" s="40"/>
      <c r="F869" s="232" t="s">
        <v>1531</v>
      </c>
      <c r="G869" s="40"/>
      <c r="H869" s="40"/>
      <c r="I869" s="136"/>
      <c r="J869" s="40"/>
      <c r="K869" s="40"/>
      <c r="L869" s="44"/>
      <c r="M869" s="233"/>
      <c r="N869" s="234"/>
      <c r="O869" s="84"/>
      <c r="P869" s="84"/>
      <c r="Q869" s="84"/>
      <c r="R869" s="84"/>
      <c r="S869" s="84"/>
      <c r="T869" s="85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152</v>
      </c>
      <c r="AU869" s="17" t="s">
        <v>81</v>
      </c>
    </row>
    <row r="870" s="2" customFormat="1" ht="16.5" customHeight="1">
      <c r="A870" s="38"/>
      <c r="B870" s="39"/>
      <c r="C870" s="218" t="s">
        <v>1532</v>
      </c>
      <c r="D870" s="218" t="s">
        <v>145</v>
      </c>
      <c r="E870" s="219" t="s">
        <v>1533</v>
      </c>
      <c r="F870" s="220" t="s">
        <v>1534</v>
      </c>
      <c r="G870" s="221" t="s">
        <v>148</v>
      </c>
      <c r="H870" s="222">
        <v>4</v>
      </c>
      <c r="I870" s="223"/>
      <c r="J870" s="224">
        <f>ROUND(I870*H870,2)</f>
        <v>0</v>
      </c>
      <c r="K870" s="220" t="s">
        <v>149</v>
      </c>
      <c r="L870" s="44"/>
      <c r="M870" s="225" t="s">
        <v>19</v>
      </c>
      <c r="N870" s="226" t="s">
        <v>42</v>
      </c>
      <c r="O870" s="84"/>
      <c r="P870" s="227">
        <f>O870*H870</f>
        <v>0</v>
      </c>
      <c r="Q870" s="227">
        <v>0.00012999999999999999</v>
      </c>
      <c r="R870" s="227">
        <f>Q870*H870</f>
        <v>0.00051999999999999995</v>
      </c>
      <c r="S870" s="227">
        <v>0</v>
      </c>
      <c r="T870" s="228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29" t="s">
        <v>239</v>
      </c>
      <c r="AT870" s="229" t="s">
        <v>145</v>
      </c>
      <c r="AU870" s="229" t="s">
        <v>81</v>
      </c>
      <c r="AY870" s="17" t="s">
        <v>143</v>
      </c>
      <c r="BE870" s="230">
        <f>IF(N870="základní",J870,0)</f>
        <v>0</v>
      </c>
      <c r="BF870" s="230">
        <f>IF(N870="snížená",J870,0)</f>
        <v>0</v>
      </c>
      <c r="BG870" s="230">
        <f>IF(N870="zákl. přenesená",J870,0)</f>
        <v>0</v>
      </c>
      <c r="BH870" s="230">
        <f>IF(N870="sníž. přenesená",J870,0)</f>
        <v>0</v>
      </c>
      <c r="BI870" s="230">
        <f>IF(N870="nulová",J870,0)</f>
        <v>0</v>
      </c>
      <c r="BJ870" s="17" t="s">
        <v>79</v>
      </c>
      <c r="BK870" s="230">
        <f>ROUND(I870*H870,2)</f>
        <v>0</v>
      </c>
      <c r="BL870" s="17" t="s">
        <v>239</v>
      </c>
      <c r="BM870" s="229" t="s">
        <v>1535</v>
      </c>
    </row>
    <row r="871" s="2" customFormat="1">
      <c r="A871" s="38"/>
      <c r="B871" s="39"/>
      <c r="C871" s="40"/>
      <c r="D871" s="231" t="s">
        <v>152</v>
      </c>
      <c r="E871" s="40"/>
      <c r="F871" s="232" t="s">
        <v>1536</v>
      </c>
      <c r="G871" s="40"/>
      <c r="H871" s="40"/>
      <c r="I871" s="136"/>
      <c r="J871" s="40"/>
      <c r="K871" s="40"/>
      <c r="L871" s="44"/>
      <c r="M871" s="233"/>
      <c r="N871" s="234"/>
      <c r="O871" s="84"/>
      <c r="P871" s="84"/>
      <c r="Q871" s="84"/>
      <c r="R871" s="84"/>
      <c r="S871" s="84"/>
      <c r="T871" s="85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152</v>
      </c>
      <c r="AU871" s="17" t="s">
        <v>81</v>
      </c>
    </row>
    <row r="872" s="2" customFormat="1" ht="16.5" customHeight="1">
      <c r="A872" s="38"/>
      <c r="B872" s="39"/>
      <c r="C872" s="218" t="s">
        <v>1537</v>
      </c>
      <c r="D872" s="218" t="s">
        <v>145</v>
      </c>
      <c r="E872" s="219" t="s">
        <v>1538</v>
      </c>
      <c r="F872" s="220" t="s">
        <v>1539</v>
      </c>
      <c r="G872" s="221" t="s">
        <v>148</v>
      </c>
      <c r="H872" s="222">
        <v>4</v>
      </c>
      <c r="I872" s="223"/>
      <c r="J872" s="224">
        <f>ROUND(I872*H872,2)</f>
        <v>0</v>
      </c>
      <c r="K872" s="220" t="s">
        <v>149</v>
      </c>
      <c r="L872" s="44"/>
      <c r="M872" s="225" t="s">
        <v>19</v>
      </c>
      <c r="N872" s="226" t="s">
        <v>42</v>
      </c>
      <c r="O872" s="84"/>
      <c r="P872" s="227">
        <f>O872*H872</f>
        <v>0</v>
      </c>
      <c r="Q872" s="227">
        <v>0.00012999999999999999</v>
      </c>
      <c r="R872" s="227">
        <f>Q872*H872</f>
        <v>0.00051999999999999995</v>
      </c>
      <c r="S872" s="227">
        <v>0</v>
      </c>
      <c r="T872" s="228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29" t="s">
        <v>239</v>
      </c>
      <c r="AT872" s="229" t="s">
        <v>145</v>
      </c>
      <c r="AU872" s="229" t="s">
        <v>81</v>
      </c>
      <c r="AY872" s="17" t="s">
        <v>143</v>
      </c>
      <c r="BE872" s="230">
        <f>IF(N872="základní",J872,0)</f>
        <v>0</v>
      </c>
      <c r="BF872" s="230">
        <f>IF(N872="snížená",J872,0)</f>
        <v>0</v>
      </c>
      <c r="BG872" s="230">
        <f>IF(N872="zákl. přenesená",J872,0)</f>
        <v>0</v>
      </c>
      <c r="BH872" s="230">
        <f>IF(N872="sníž. přenesená",J872,0)</f>
        <v>0</v>
      </c>
      <c r="BI872" s="230">
        <f>IF(N872="nulová",J872,0)</f>
        <v>0</v>
      </c>
      <c r="BJ872" s="17" t="s">
        <v>79</v>
      </c>
      <c r="BK872" s="230">
        <f>ROUND(I872*H872,2)</f>
        <v>0</v>
      </c>
      <c r="BL872" s="17" t="s">
        <v>239</v>
      </c>
      <c r="BM872" s="229" t="s">
        <v>1540</v>
      </c>
    </row>
    <row r="873" s="2" customFormat="1">
      <c r="A873" s="38"/>
      <c r="B873" s="39"/>
      <c r="C873" s="40"/>
      <c r="D873" s="231" t="s">
        <v>152</v>
      </c>
      <c r="E873" s="40"/>
      <c r="F873" s="232" t="s">
        <v>1541</v>
      </c>
      <c r="G873" s="40"/>
      <c r="H873" s="40"/>
      <c r="I873" s="136"/>
      <c r="J873" s="40"/>
      <c r="K873" s="40"/>
      <c r="L873" s="44"/>
      <c r="M873" s="233"/>
      <c r="N873" s="234"/>
      <c r="O873" s="84"/>
      <c r="P873" s="84"/>
      <c r="Q873" s="84"/>
      <c r="R873" s="84"/>
      <c r="S873" s="84"/>
      <c r="T873" s="85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152</v>
      </c>
      <c r="AU873" s="17" t="s">
        <v>81</v>
      </c>
    </row>
    <row r="874" s="12" customFormat="1" ht="22.8" customHeight="1">
      <c r="A874" s="12"/>
      <c r="B874" s="202"/>
      <c r="C874" s="203"/>
      <c r="D874" s="204" t="s">
        <v>70</v>
      </c>
      <c r="E874" s="216" t="s">
        <v>1542</v>
      </c>
      <c r="F874" s="216" t="s">
        <v>1543</v>
      </c>
      <c r="G874" s="203"/>
      <c r="H874" s="203"/>
      <c r="I874" s="206"/>
      <c r="J874" s="217">
        <f>BK874</f>
        <v>0</v>
      </c>
      <c r="K874" s="203"/>
      <c r="L874" s="208"/>
      <c r="M874" s="209"/>
      <c r="N874" s="210"/>
      <c r="O874" s="210"/>
      <c r="P874" s="211">
        <f>SUM(P875:P884)</f>
        <v>0</v>
      </c>
      <c r="Q874" s="210"/>
      <c r="R874" s="211">
        <f>SUM(R875:R884)</f>
        <v>0.19698380000000001</v>
      </c>
      <c r="S874" s="210"/>
      <c r="T874" s="212">
        <f>SUM(T875:T884)</f>
        <v>0.045275500000000003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13" t="s">
        <v>81</v>
      </c>
      <c r="AT874" s="214" t="s">
        <v>70</v>
      </c>
      <c r="AU874" s="214" t="s">
        <v>79</v>
      </c>
      <c r="AY874" s="213" t="s">
        <v>143</v>
      </c>
      <c r="BK874" s="215">
        <f>SUM(BK875:BK884)</f>
        <v>0</v>
      </c>
    </row>
    <row r="875" s="2" customFormat="1" ht="16.5" customHeight="1">
      <c r="A875" s="38"/>
      <c r="B875" s="39"/>
      <c r="C875" s="218" t="s">
        <v>1544</v>
      </c>
      <c r="D875" s="218" t="s">
        <v>145</v>
      </c>
      <c r="E875" s="219" t="s">
        <v>1545</v>
      </c>
      <c r="F875" s="220" t="s">
        <v>1546</v>
      </c>
      <c r="G875" s="221" t="s">
        <v>148</v>
      </c>
      <c r="H875" s="222">
        <v>146.05000000000001</v>
      </c>
      <c r="I875" s="223"/>
      <c r="J875" s="224">
        <f>ROUND(I875*H875,2)</f>
        <v>0</v>
      </c>
      <c r="K875" s="220" t="s">
        <v>149</v>
      </c>
      <c r="L875" s="44"/>
      <c r="M875" s="225" t="s">
        <v>19</v>
      </c>
      <c r="N875" s="226" t="s">
        <v>42</v>
      </c>
      <c r="O875" s="84"/>
      <c r="P875" s="227">
        <f>O875*H875</f>
        <v>0</v>
      </c>
      <c r="Q875" s="227">
        <v>0.001</v>
      </c>
      <c r="R875" s="227">
        <f>Q875*H875</f>
        <v>0.14605000000000001</v>
      </c>
      <c r="S875" s="227">
        <v>0.00031</v>
      </c>
      <c r="T875" s="228">
        <f>S875*H875</f>
        <v>0.045275500000000003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9" t="s">
        <v>239</v>
      </c>
      <c r="AT875" s="229" t="s">
        <v>145</v>
      </c>
      <c r="AU875" s="229" t="s">
        <v>81</v>
      </c>
      <c r="AY875" s="17" t="s">
        <v>143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17" t="s">
        <v>79</v>
      </c>
      <c r="BK875" s="230">
        <f>ROUND(I875*H875,2)</f>
        <v>0</v>
      </c>
      <c r="BL875" s="17" t="s">
        <v>239</v>
      </c>
      <c r="BM875" s="229" t="s">
        <v>1547</v>
      </c>
    </row>
    <row r="876" s="2" customFormat="1">
      <c r="A876" s="38"/>
      <c r="B876" s="39"/>
      <c r="C876" s="40"/>
      <c r="D876" s="231" t="s">
        <v>152</v>
      </c>
      <c r="E876" s="40"/>
      <c r="F876" s="232" t="s">
        <v>1548</v>
      </c>
      <c r="G876" s="40"/>
      <c r="H876" s="40"/>
      <c r="I876" s="136"/>
      <c r="J876" s="40"/>
      <c r="K876" s="40"/>
      <c r="L876" s="44"/>
      <c r="M876" s="233"/>
      <c r="N876" s="234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152</v>
      </c>
      <c r="AU876" s="17" t="s">
        <v>81</v>
      </c>
    </row>
    <row r="877" s="13" customFormat="1">
      <c r="A877" s="13"/>
      <c r="B877" s="235"/>
      <c r="C877" s="236"/>
      <c r="D877" s="231" t="s">
        <v>154</v>
      </c>
      <c r="E877" s="237" t="s">
        <v>19</v>
      </c>
      <c r="F877" s="238" t="s">
        <v>1549</v>
      </c>
      <c r="G877" s="236"/>
      <c r="H877" s="239">
        <v>146.05000000000001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154</v>
      </c>
      <c r="AU877" s="245" t="s">
        <v>81</v>
      </c>
      <c r="AV877" s="13" t="s">
        <v>81</v>
      </c>
      <c r="AW877" s="13" t="s">
        <v>33</v>
      </c>
      <c r="AX877" s="13" t="s">
        <v>79</v>
      </c>
      <c r="AY877" s="245" t="s">
        <v>143</v>
      </c>
    </row>
    <row r="878" s="2" customFormat="1" ht="16.5" customHeight="1">
      <c r="A878" s="38"/>
      <c r="B878" s="39"/>
      <c r="C878" s="218" t="s">
        <v>1550</v>
      </c>
      <c r="D878" s="218" t="s">
        <v>145</v>
      </c>
      <c r="E878" s="219" t="s">
        <v>1551</v>
      </c>
      <c r="F878" s="220" t="s">
        <v>1552</v>
      </c>
      <c r="G878" s="221" t="s">
        <v>148</v>
      </c>
      <c r="H878" s="222">
        <v>27.379999999999999</v>
      </c>
      <c r="I878" s="223"/>
      <c r="J878" s="224">
        <f>ROUND(I878*H878,2)</f>
        <v>0</v>
      </c>
      <c r="K878" s="220" t="s">
        <v>149</v>
      </c>
      <c r="L878" s="44"/>
      <c r="M878" s="225" t="s">
        <v>19</v>
      </c>
      <c r="N878" s="226" t="s">
        <v>42</v>
      </c>
      <c r="O878" s="84"/>
      <c r="P878" s="227">
        <f>O878*H878</f>
        <v>0</v>
      </c>
      <c r="Q878" s="227">
        <v>0.00025999999999999998</v>
      </c>
      <c r="R878" s="227">
        <f>Q878*H878</f>
        <v>0.0071187999999999989</v>
      </c>
      <c r="S878" s="227">
        <v>0</v>
      </c>
      <c r="T878" s="228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9" t="s">
        <v>239</v>
      </c>
      <c r="AT878" s="229" t="s">
        <v>145</v>
      </c>
      <c r="AU878" s="229" t="s">
        <v>81</v>
      </c>
      <c r="AY878" s="17" t="s">
        <v>143</v>
      </c>
      <c r="BE878" s="230">
        <f>IF(N878="základní",J878,0)</f>
        <v>0</v>
      </c>
      <c r="BF878" s="230">
        <f>IF(N878="snížená",J878,0)</f>
        <v>0</v>
      </c>
      <c r="BG878" s="230">
        <f>IF(N878="zákl. přenesená",J878,0)</f>
        <v>0</v>
      </c>
      <c r="BH878" s="230">
        <f>IF(N878="sníž. přenesená",J878,0)</f>
        <v>0</v>
      </c>
      <c r="BI878" s="230">
        <f>IF(N878="nulová",J878,0)</f>
        <v>0</v>
      </c>
      <c r="BJ878" s="17" t="s">
        <v>79</v>
      </c>
      <c r="BK878" s="230">
        <f>ROUND(I878*H878,2)</f>
        <v>0</v>
      </c>
      <c r="BL878" s="17" t="s">
        <v>239</v>
      </c>
      <c r="BM878" s="229" t="s">
        <v>1553</v>
      </c>
    </row>
    <row r="879" s="2" customFormat="1">
      <c r="A879" s="38"/>
      <c r="B879" s="39"/>
      <c r="C879" s="40"/>
      <c r="D879" s="231" t="s">
        <v>152</v>
      </c>
      <c r="E879" s="40"/>
      <c r="F879" s="232" t="s">
        <v>1554</v>
      </c>
      <c r="G879" s="40"/>
      <c r="H879" s="40"/>
      <c r="I879" s="136"/>
      <c r="J879" s="40"/>
      <c r="K879" s="40"/>
      <c r="L879" s="44"/>
      <c r="M879" s="233"/>
      <c r="N879" s="234"/>
      <c r="O879" s="84"/>
      <c r="P879" s="84"/>
      <c r="Q879" s="84"/>
      <c r="R879" s="84"/>
      <c r="S879" s="84"/>
      <c r="T879" s="85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152</v>
      </c>
      <c r="AU879" s="17" t="s">
        <v>81</v>
      </c>
    </row>
    <row r="880" s="13" customFormat="1">
      <c r="A880" s="13"/>
      <c r="B880" s="235"/>
      <c r="C880" s="236"/>
      <c r="D880" s="231" t="s">
        <v>154</v>
      </c>
      <c r="E880" s="237" t="s">
        <v>19</v>
      </c>
      <c r="F880" s="238" t="s">
        <v>1555</v>
      </c>
      <c r="G880" s="236"/>
      <c r="H880" s="239">
        <v>27.379999999999999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154</v>
      </c>
      <c r="AU880" s="245" t="s">
        <v>81</v>
      </c>
      <c r="AV880" s="13" t="s">
        <v>81</v>
      </c>
      <c r="AW880" s="13" t="s">
        <v>33</v>
      </c>
      <c r="AX880" s="13" t="s">
        <v>79</v>
      </c>
      <c r="AY880" s="245" t="s">
        <v>143</v>
      </c>
    </row>
    <row r="881" s="2" customFormat="1" ht="16.5" customHeight="1">
      <c r="A881" s="38"/>
      <c r="B881" s="39"/>
      <c r="C881" s="218" t="s">
        <v>1556</v>
      </c>
      <c r="D881" s="218" t="s">
        <v>145</v>
      </c>
      <c r="E881" s="219" t="s">
        <v>1557</v>
      </c>
      <c r="F881" s="220" t="s">
        <v>1558</v>
      </c>
      <c r="G881" s="221" t="s">
        <v>148</v>
      </c>
      <c r="H881" s="222">
        <v>146.05000000000001</v>
      </c>
      <c r="I881" s="223"/>
      <c r="J881" s="224">
        <f>ROUND(I881*H881,2)</f>
        <v>0</v>
      </c>
      <c r="K881" s="220" t="s">
        <v>149</v>
      </c>
      <c r="L881" s="44"/>
      <c r="M881" s="225" t="s">
        <v>19</v>
      </c>
      <c r="N881" s="226" t="s">
        <v>42</v>
      </c>
      <c r="O881" s="84"/>
      <c r="P881" s="227">
        <f>O881*H881</f>
        <v>0</v>
      </c>
      <c r="Q881" s="227">
        <v>0.00029</v>
      </c>
      <c r="R881" s="227">
        <f>Q881*H881</f>
        <v>0.042354500000000003</v>
      </c>
      <c r="S881" s="227">
        <v>0</v>
      </c>
      <c r="T881" s="228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9" t="s">
        <v>239</v>
      </c>
      <c r="AT881" s="229" t="s">
        <v>145</v>
      </c>
      <c r="AU881" s="229" t="s">
        <v>81</v>
      </c>
      <c r="AY881" s="17" t="s">
        <v>143</v>
      </c>
      <c r="BE881" s="230">
        <f>IF(N881="základní",J881,0)</f>
        <v>0</v>
      </c>
      <c r="BF881" s="230">
        <f>IF(N881="snížená",J881,0)</f>
        <v>0</v>
      </c>
      <c r="BG881" s="230">
        <f>IF(N881="zákl. přenesená",J881,0)</f>
        <v>0</v>
      </c>
      <c r="BH881" s="230">
        <f>IF(N881="sníž. přenesená",J881,0)</f>
        <v>0</v>
      </c>
      <c r="BI881" s="230">
        <f>IF(N881="nulová",J881,0)</f>
        <v>0</v>
      </c>
      <c r="BJ881" s="17" t="s">
        <v>79</v>
      </c>
      <c r="BK881" s="230">
        <f>ROUND(I881*H881,2)</f>
        <v>0</v>
      </c>
      <c r="BL881" s="17" t="s">
        <v>239</v>
      </c>
      <c r="BM881" s="229" t="s">
        <v>1559</v>
      </c>
    </row>
    <row r="882" s="2" customFormat="1">
      <c r="A882" s="38"/>
      <c r="B882" s="39"/>
      <c r="C882" s="40"/>
      <c r="D882" s="231" t="s">
        <v>152</v>
      </c>
      <c r="E882" s="40"/>
      <c r="F882" s="232" t="s">
        <v>1560</v>
      </c>
      <c r="G882" s="40"/>
      <c r="H882" s="40"/>
      <c r="I882" s="136"/>
      <c r="J882" s="40"/>
      <c r="K882" s="40"/>
      <c r="L882" s="44"/>
      <c r="M882" s="233"/>
      <c r="N882" s="234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152</v>
      </c>
      <c r="AU882" s="17" t="s">
        <v>81</v>
      </c>
    </row>
    <row r="883" s="2" customFormat="1" ht="16.5" customHeight="1">
      <c r="A883" s="38"/>
      <c r="B883" s="39"/>
      <c r="C883" s="218" t="s">
        <v>1561</v>
      </c>
      <c r="D883" s="218" t="s">
        <v>145</v>
      </c>
      <c r="E883" s="219" t="s">
        <v>1562</v>
      </c>
      <c r="F883" s="220" t="s">
        <v>1563</v>
      </c>
      <c r="G883" s="221" t="s">
        <v>148</v>
      </c>
      <c r="H883" s="222">
        <v>146.05000000000001</v>
      </c>
      <c r="I883" s="223"/>
      <c r="J883" s="224">
        <f>ROUND(I883*H883,2)</f>
        <v>0</v>
      </c>
      <c r="K883" s="220" t="s">
        <v>149</v>
      </c>
      <c r="L883" s="44"/>
      <c r="M883" s="225" t="s">
        <v>19</v>
      </c>
      <c r="N883" s="226" t="s">
        <v>42</v>
      </c>
      <c r="O883" s="84"/>
      <c r="P883" s="227">
        <f>O883*H883</f>
        <v>0</v>
      </c>
      <c r="Q883" s="227">
        <v>1.0000000000000001E-05</v>
      </c>
      <c r="R883" s="227">
        <f>Q883*H883</f>
        <v>0.0014605000000000002</v>
      </c>
      <c r="S883" s="227">
        <v>0</v>
      </c>
      <c r="T883" s="22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9" t="s">
        <v>239</v>
      </c>
      <c r="AT883" s="229" t="s">
        <v>145</v>
      </c>
      <c r="AU883" s="229" t="s">
        <v>81</v>
      </c>
      <c r="AY883" s="17" t="s">
        <v>143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17" t="s">
        <v>79</v>
      </c>
      <c r="BK883" s="230">
        <f>ROUND(I883*H883,2)</f>
        <v>0</v>
      </c>
      <c r="BL883" s="17" t="s">
        <v>239</v>
      </c>
      <c r="BM883" s="229" t="s">
        <v>1564</v>
      </c>
    </row>
    <row r="884" s="2" customFormat="1">
      <c r="A884" s="38"/>
      <c r="B884" s="39"/>
      <c r="C884" s="40"/>
      <c r="D884" s="231" t="s">
        <v>152</v>
      </c>
      <c r="E884" s="40"/>
      <c r="F884" s="232" t="s">
        <v>1565</v>
      </c>
      <c r="G884" s="40"/>
      <c r="H884" s="40"/>
      <c r="I884" s="136"/>
      <c r="J884" s="40"/>
      <c r="K884" s="40"/>
      <c r="L884" s="44"/>
      <c r="M884" s="233"/>
      <c r="N884" s="234"/>
      <c r="O884" s="84"/>
      <c r="P884" s="84"/>
      <c r="Q884" s="84"/>
      <c r="R884" s="84"/>
      <c r="S884" s="84"/>
      <c r="T884" s="85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152</v>
      </c>
      <c r="AU884" s="17" t="s">
        <v>81</v>
      </c>
    </row>
    <row r="885" s="12" customFormat="1" ht="22.8" customHeight="1">
      <c r="A885" s="12"/>
      <c r="B885" s="202"/>
      <c r="C885" s="203"/>
      <c r="D885" s="204" t="s">
        <v>70</v>
      </c>
      <c r="E885" s="216" t="s">
        <v>1566</v>
      </c>
      <c r="F885" s="216" t="s">
        <v>1567</v>
      </c>
      <c r="G885" s="203"/>
      <c r="H885" s="203"/>
      <c r="I885" s="206"/>
      <c r="J885" s="217">
        <f>BK885</f>
        <v>0</v>
      </c>
      <c r="K885" s="203"/>
      <c r="L885" s="208"/>
      <c r="M885" s="209"/>
      <c r="N885" s="210"/>
      <c r="O885" s="210"/>
      <c r="P885" s="211">
        <f>SUM(P886:P898)</f>
        <v>0</v>
      </c>
      <c r="Q885" s="210"/>
      <c r="R885" s="211">
        <f>SUM(R886:R898)</f>
        <v>0.21299399999999999</v>
      </c>
      <c r="S885" s="210"/>
      <c r="T885" s="212">
        <f>SUM(T886:T898)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3" t="s">
        <v>81</v>
      </c>
      <c r="AT885" s="214" t="s">
        <v>70</v>
      </c>
      <c r="AU885" s="214" t="s">
        <v>79</v>
      </c>
      <c r="AY885" s="213" t="s">
        <v>143</v>
      </c>
      <c r="BK885" s="215">
        <f>SUM(BK886:BK898)</f>
        <v>0</v>
      </c>
    </row>
    <row r="886" s="2" customFormat="1" ht="16.5" customHeight="1">
      <c r="A886" s="38"/>
      <c r="B886" s="39"/>
      <c r="C886" s="218" t="s">
        <v>1568</v>
      </c>
      <c r="D886" s="218" t="s">
        <v>145</v>
      </c>
      <c r="E886" s="219" t="s">
        <v>1569</v>
      </c>
      <c r="F886" s="220" t="s">
        <v>1570</v>
      </c>
      <c r="G886" s="221" t="s">
        <v>148</v>
      </c>
      <c r="H886" s="222">
        <v>6.4800000000000004</v>
      </c>
      <c r="I886" s="223"/>
      <c r="J886" s="224">
        <f>ROUND(I886*H886,2)</f>
        <v>0</v>
      </c>
      <c r="K886" s="220" t="s">
        <v>19</v>
      </c>
      <c r="L886" s="44"/>
      <c r="M886" s="225" t="s">
        <v>19</v>
      </c>
      <c r="N886" s="226" t="s">
        <v>42</v>
      </c>
      <c r="O886" s="84"/>
      <c r="P886" s="227">
        <f>O886*H886</f>
        <v>0</v>
      </c>
      <c r="Q886" s="227">
        <v>0</v>
      </c>
      <c r="R886" s="227">
        <f>Q886*H886</f>
        <v>0</v>
      </c>
      <c r="S886" s="227">
        <v>0</v>
      </c>
      <c r="T886" s="228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9" t="s">
        <v>239</v>
      </c>
      <c r="AT886" s="229" t="s">
        <v>145</v>
      </c>
      <c r="AU886" s="229" t="s">
        <v>81</v>
      </c>
      <c r="AY886" s="17" t="s">
        <v>143</v>
      </c>
      <c r="BE886" s="230">
        <f>IF(N886="základní",J886,0)</f>
        <v>0</v>
      </c>
      <c r="BF886" s="230">
        <f>IF(N886="snížená",J886,0)</f>
        <v>0</v>
      </c>
      <c r="BG886" s="230">
        <f>IF(N886="zákl. přenesená",J886,0)</f>
        <v>0</v>
      </c>
      <c r="BH886" s="230">
        <f>IF(N886="sníž. přenesená",J886,0)</f>
        <v>0</v>
      </c>
      <c r="BI886" s="230">
        <f>IF(N886="nulová",J886,0)</f>
        <v>0</v>
      </c>
      <c r="BJ886" s="17" t="s">
        <v>79</v>
      </c>
      <c r="BK886" s="230">
        <f>ROUND(I886*H886,2)</f>
        <v>0</v>
      </c>
      <c r="BL886" s="17" t="s">
        <v>239</v>
      </c>
      <c r="BM886" s="229" t="s">
        <v>1571</v>
      </c>
    </row>
    <row r="887" s="2" customFormat="1">
      <c r="A887" s="38"/>
      <c r="B887" s="39"/>
      <c r="C887" s="40"/>
      <c r="D887" s="231" t="s">
        <v>152</v>
      </c>
      <c r="E887" s="40"/>
      <c r="F887" s="232" t="s">
        <v>1570</v>
      </c>
      <c r="G887" s="40"/>
      <c r="H887" s="40"/>
      <c r="I887" s="136"/>
      <c r="J887" s="40"/>
      <c r="K887" s="40"/>
      <c r="L887" s="44"/>
      <c r="M887" s="233"/>
      <c r="N887" s="234"/>
      <c r="O887" s="84"/>
      <c r="P887" s="84"/>
      <c r="Q887" s="84"/>
      <c r="R887" s="84"/>
      <c r="S887" s="84"/>
      <c r="T887" s="85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152</v>
      </c>
      <c r="AU887" s="17" t="s">
        <v>81</v>
      </c>
    </row>
    <row r="888" s="13" customFormat="1">
      <c r="A888" s="13"/>
      <c r="B888" s="235"/>
      <c r="C888" s="236"/>
      <c r="D888" s="231" t="s">
        <v>154</v>
      </c>
      <c r="E888" s="237" t="s">
        <v>19</v>
      </c>
      <c r="F888" s="238" t="s">
        <v>1572</v>
      </c>
      <c r="G888" s="236"/>
      <c r="H888" s="239">
        <v>6.4800000000000004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154</v>
      </c>
      <c r="AU888" s="245" t="s">
        <v>81</v>
      </c>
      <c r="AV888" s="13" t="s">
        <v>81</v>
      </c>
      <c r="AW888" s="13" t="s">
        <v>33</v>
      </c>
      <c r="AX888" s="13" t="s">
        <v>79</v>
      </c>
      <c r="AY888" s="245" t="s">
        <v>143</v>
      </c>
    </row>
    <row r="889" s="2" customFormat="1" ht="16.5" customHeight="1">
      <c r="A889" s="38"/>
      <c r="B889" s="39"/>
      <c r="C889" s="246" t="s">
        <v>1573</v>
      </c>
      <c r="D889" s="246" t="s">
        <v>199</v>
      </c>
      <c r="E889" s="247" t="s">
        <v>1574</v>
      </c>
      <c r="F889" s="248" t="s">
        <v>1575</v>
      </c>
      <c r="G889" s="249" t="s">
        <v>148</v>
      </c>
      <c r="H889" s="250">
        <v>6.4800000000000004</v>
      </c>
      <c r="I889" s="251"/>
      <c r="J889" s="252">
        <f>ROUND(I889*H889,2)</f>
        <v>0</v>
      </c>
      <c r="K889" s="248" t="s">
        <v>19</v>
      </c>
      <c r="L889" s="253"/>
      <c r="M889" s="254" t="s">
        <v>19</v>
      </c>
      <c r="N889" s="255" t="s">
        <v>42</v>
      </c>
      <c r="O889" s="84"/>
      <c r="P889" s="227">
        <f>O889*H889</f>
        <v>0</v>
      </c>
      <c r="Q889" s="227">
        <v>0.00029999999999999997</v>
      </c>
      <c r="R889" s="227">
        <f>Q889*H889</f>
        <v>0.001944</v>
      </c>
      <c r="S889" s="227">
        <v>0</v>
      </c>
      <c r="T889" s="228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9" t="s">
        <v>342</v>
      </c>
      <c r="AT889" s="229" t="s">
        <v>199</v>
      </c>
      <c r="AU889" s="229" t="s">
        <v>81</v>
      </c>
      <c r="AY889" s="17" t="s">
        <v>143</v>
      </c>
      <c r="BE889" s="230">
        <f>IF(N889="základní",J889,0)</f>
        <v>0</v>
      </c>
      <c r="BF889" s="230">
        <f>IF(N889="snížená",J889,0)</f>
        <v>0</v>
      </c>
      <c r="BG889" s="230">
        <f>IF(N889="zákl. přenesená",J889,0)</f>
        <v>0</v>
      </c>
      <c r="BH889" s="230">
        <f>IF(N889="sníž. přenesená",J889,0)</f>
        <v>0</v>
      </c>
      <c r="BI889" s="230">
        <f>IF(N889="nulová",J889,0)</f>
        <v>0</v>
      </c>
      <c r="BJ889" s="17" t="s">
        <v>79</v>
      </c>
      <c r="BK889" s="230">
        <f>ROUND(I889*H889,2)</f>
        <v>0</v>
      </c>
      <c r="BL889" s="17" t="s">
        <v>239</v>
      </c>
      <c r="BM889" s="229" t="s">
        <v>1576</v>
      </c>
    </row>
    <row r="890" s="2" customFormat="1">
      <c r="A890" s="38"/>
      <c r="B890" s="39"/>
      <c r="C890" s="40"/>
      <c r="D890" s="231" t="s">
        <v>152</v>
      </c>
      <c r="E890" s="40"/>
      <c r="F890" s="232" t="s">
        <v>1575</v>
      </c>
      <c r="G890" s="40"/>
      <c r="H890" s="40"/>
      <c r="I890" s="136"/>
      <c r="J890" s="40"/>
      <c r="K890" s="40"/>
      <c r="L890" s="44"/>
      <c r="M890" s="233"/>
      <c r="N890" s="234"/>
      <c r="O890" s="84"/>
      <c r="P890" s="84"/>
      <c r="Q890" s="84"/>
      <c r="R890" s="84"/>
      <c r="S890" s="84"/>
      <c r="T890" s="85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152</v>
      </c>
      <c r="AU890" s="17" t="s">
        <v>81</v>
      </c>
    </row>
    <row r="891" s="2" customFormat="1" ht="16.5" customHeight="1">
      <c r="A891" s="38"/>
      <c r="B891" s="39"/>
      <c r="C891" s="218" t="s">
        <v>1577</v>
      </c>
      <c r="D891" s="218" t="s">
        <v>145</v>
      </c>
      <c r="E891" s="219" t="s">
        <v>1578</v>
      </c>
      <c r="F891" s="220" t="s">
        <v>1579</v>
      </c>
      <c r="G891" s="221" t="s">
        <v>148</v>
      </c>
      <c r="H891" s="222">
        <v>28.140000000000001</v>
      </c>
      <c r="I891" s="223"/>
      <c r="J891" s="224">
        <f>ROUND(I891*H891,2)</f>
        <v>0</v>
      </c>
      <c r="K891" s="220" t="s">
        <v>149</v>
      </c>
      <c r="L891" s="44"/>
      <c r="M891" s="225" t="s">
        <v>19</v>
      </c>
      <c r="N891" s="226" t="s">
        <v>42</v>
      </c>
      <c r="O891" s="84"/>
      <c r="P891" s="227">
        <f>O891*H891</f>
        <v>0</v>
      </c>
      <c r="Q891" s="227">
        <v>0</v>
      </c>
      <c r="R891" s="227">
        <f>Q891*H891</f>
        <v>0</v>
      </c>
      <c r="S891" s="227">
        <v>0</v>
      </c>
      <c r="T891" s="228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9" t="s">
        <v>239</v>
      </c>
      <c r="AT891" s="229" t="s">
        <v>145</v>
      </c>
      <c r="AU891" s="229" t="s">
        <v>81</v>
      </c>
      <c r="AY891" s="17" t="s">
        <v>143</v>
      </c>
      <c r="BE891" s="230">
        <f>IF(N891="základní",J891,0)</f>
        <v>0</v>
      </c>
      <c r="BF891" s="230">
        <f>IF(N891="snížená",J891,0)</f>
        <v>0</v>
      </c>
      <c r="BG891" s="230">
        <f>IF(N891="zákl. přenesená",J891,0)</f>
        <v>0</v>
      </c>
      <c r="BH891" s="230">
        <f>IF(N891="sníž. přenesená",J891,0)</f>
        <v>0</v>
      </c>
      <c r="BI891" s="230">
        <f>IF(N891="nulová",J891,0)</f>
        <v>0</v>
      </c>
      <c r="BJ891" s="17" t="s">
        <v>79</v>
      </c>
      <c r="BK891" s="230">
        <f>ROUND(I891*H891,2)</f>
        <v>0</v>
      </c>
      <c r="BL891" s="17" t="s">
        <v>239</v>
      </c>
      <c r="BM891" s="229" t="s">
        <v>1580</v>
      </c>
    </row>
    <row r="892" s="2" customFormat="1">
      <c r="A892" s="38"/>
      <c r="B892" s="39"/>
      <c r="C892" s="40"/>
      <c r="D892" s="231" t="s">
        <v>152</v>
      </c>
      <c r="E892" s="40"/>
      <c r="F892" s="232" t="s">
        <v>1581</v>
      </c>
      <c r="G892" s="40"/>
      <c r="H892" s="40"/>
      <c r="I892" s="136"/>
      <c r="J892" s="40"/>
      <c r="K892" s="40"/>
      <c r="L892" s="44"/>
      <c r="M892" s="233"/>
      <c r="N892" s="234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152</v>
      </c>
      <c r="AU892" s="17" t="s">
        <v>81</v>
      </c>
    </row>
    <row r="893" s="13" customFormat="1">
      <c r="A893" s="13"/>
      <c r="B893" s="235"/>
      <c r="C893" s="236"/>
      <c r="D893" s="231" t="s">
        <v>154</v>
      </c>
      <c r="E893" s="237" t="s">
        <v>19</v>
      </c>
      <c r="F893" s="238" t="s">
        <v>1582</v>
      </c>
      <c r="G893" s="236"/>
      <c r="H893" s="239">
        <v>21.600000000000001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154</v>
      </c>
      <c r="AU893" s="245" t="s">
        <v>81</v>
      </c>
      <c r="AV893" s="13" t="s">
        <v>81</v>
      </c>
      <c r="AW893" s="13" t="s">
        <v>33</v>
      </c>
      <c r="AX893" s="13" t="s">
        <v>71</v>
      </c>
      <c r="AY893" s="245" t="s">
        <v>143</v>
      </c>
    </row>
    <row r="894" s="13" customFormat="1">
      <c r="A894" s="13"/>
      <c r="B894" s="235"/>
      <c r="C894" s="236"/>
      <c r="D894" s="231" t="s">
        <v>154</v>
      </c>
      <c r="E894" s="237" t="s">
        <v>19</v>
      </c>
      <c r="F894" s="238" t="s">
        <v>1583</v>
      </c>
      <c r="G894" s="236"/>
      <c r="H894" s="239">
        <v>6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154</v>
      </c>
      <c r="AU894" s="245" t="s">
        <v>81</v>
      </c>
      <c r="AV894" s="13" t="s">
        <v>81</v>
      </c>
      <c r="AW894" s="13" t="s">
        <v>33</v>
      </c>
      <c r="AX894" s="13" t="s">
        <v>71</v>
      </c>
      <c r="AY894" s="245" t="s">
        <v>143</v>
      </c>
    </row>
    <row r="895" s="13" customFormat="1">
      <c r="A895" s="13"/>
      <c r="B895" s="235"/>
      <c r="C895" s="236"/>
      <c r="D895" s="231" t="s">
        <v>154</v>
      </c>
      <c r="E895" s="237" t="s">
        <v>19</v>
      </c>
      <c r="F895" s="238" t="s">
        <v>1584</v>
      </c>
      <c r="G895" s="236"/>
      <c r="H895" s="239">
        <v>0.54000000000000004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154</v>
      </c>
      <c r="AU895" s="245" t="s">
        <v>81</v>
      </c>
      <c r="AV895" s="13" t="s">
        <v>81</v>
      </c>
      <c r="AW895" s="13" t="s">
        <v>33</v>
      </c>
      <c r="AX895" s="13" t="s">
        <v>71</v>
      </c>
      <c r="AY895" s="245" t="s">
        <v>143</v>
      </c>
    </row>
    <row r="896" s="14" customFormat="1">
      <c r="A896" s="14"/>
      <c r="B896" s="256"/>
      <c r="C896" s="257"/>
      <c r="D896" s="231" t="s">
        <v>154</v>
      </c>
      <c r="E896" s="258" t="s">
        <v>19</v>
      </c>
      <c r="F896" s="259" t="s">
        <v>227</v>
      </c>
      <c r="G896" s="257"/>
      <c r="H896" s="260">
        <v>28.140000000000001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154</v>
      </c>
      <c r="AU896" s="266" t="s">
        <v>81</v>
      </c>
      <c r="AV896" s="14" t="s">
        <v>150</v>
      </c>
      <c r="AW896" s="14" t="s">
        <v>33</v>
      </c>
      <c r="AX896" s="14" t="s">
        <v>79</v>
      </c>
      <c r="AY896" s="266" t="s">
        <v>143</v>
      </c>
    </row>
    <row r="897" s="2" customFormat="1" ht="16.5" customHeight="1">
      <c r="A897" s="38"/>
      <c r="B897" s="39"/>
      <c r="C897" s="246" t="s">
        <v>1585</v>
      </c>
      <c r="D897" s="246" t="s">
        <v>199</v>
      </c>
      <c r="E897" s="247" t="s">
        <v>1586</v>
      </c>
      <c r="F897" s="248" t="s">
        <v>1587</v>
      </c>
      <c r="G897" s="249" t="s">
        <v>148</v>
      </c>
      <c r="H897" s="250">
        <v>28.140000000000001</v>
      </c>
      <c r="I897" s="251"/>
      <c r="J897" s="252">
        <f>ROUND(I897*H897,2)</f>
        <v>0</v>
      </c>
      <c r="K897" s="248" t="s">
        <v>19</v>
      </c>
      <c r="L897" s="253"/>
      <c r="M897" s="254" t="s">
        <v>19</v>
      </c>
      <c r="N897" s="255" t="s">
        <v>42</v>
      </c>
      <c r="O897" s="84"/>
      <c r="P897" s="227">
        <f>O897*H897</f>
        <v>0</v>
      </c>
      <c r="Q897" s="227">
        <v>0.0074999999999999997</v>
      </c>
      <c r="R897" s="227">
        <f>Q897*H897</f>
        <v>0.21104999999999999</v>
      </c>
      <c r="S897" s="227">
        <v>0</v>
      </c>
      <c r="T897" s="228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29" t="s">
        <v>342</v>
      </c>
      <c r="AT897" s="229" t="s">
        <v>199</v>
      </c>
      <c r="AU897" s="229" t="s">
        <v>81</v>
      </c>
      <c r="AY897" s="17" t="s">
        <v>143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17" t="s">
        <v>79</v>
      </c>
      <c r="BK897" s="230">
        <f>ROUND(I897*H897,2)</f>
        <v>0</v>
      </c>
      <c r="BL897" s="17" t="s">
        <v>239</v>
      </c>
      <c r="BM897" s="229" t="s">
        <v>1588</v>
      </c>
    </row>
    <row r="898" s="2" customFormat="1">
      <c r="A898" s="38"/>
      <c r="B898" s="39"/>
      <c r="C898" s="40"/>
      <c r="D898" s="231" t="s">
        <v>152</v>
      </c>
      <c r="E898" s="40"/>
      <c r="F898" s="232" t="s">
        <v>1589</v>
      </c>
      <c r="G898" s="40"/>
      <c r="H898" s="40"/>
      <c r="I898" s="136"/>
      <c r="J898" s="40"/>
      <c r="K898" s="40"/>
      <c r="L898" s="44"/>
      <c r="M898" s="267"/>
      <c r="N898" s="268"/>
      <c r="O898" s="269"/>
      <c r="P898" s="269"/>
      <c r="Q898" s="269"/>
      <c r="R898" s="269"/>
      <c r="S898" s="269"/>
      <c r="T898" s="270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152</v>
      </c>
      <c r="AU898" s="17" t="s">
        <v>81</v>
      </c>
    </row>
    <row r="899" s="2" customFormat="1" ht="6.96" customHeight="1">
      <c r="A899" s="38"/>
      <c r="B899" s="59"/>
      <c r="C899" s="60"/>
      <c r="D899" s="60"/>
      <c r="E899" s="60"/>
      <c r="F899" s="60"/>
      <c r="G899" s="60"/>
      <c r="H899" s="60"/>
      <c r="I899" s="166"/>
      <c r="J899" s="60"/>
      <c r="K899" s="60"/>
      <c r="L899" s="44"/>
      <c r="M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</row>
  </sheetData>
  <sheetProtection sheet="1" autoFilter="0" formatColumns="0" formatRows="0" objects="1" scenarios="1" spinCount="100000" saltValue="Jby5qz9qKIi1dMAkm2bKbT6EH9q/TxSCtNya+JmqqYwBpMOH4Z/z5HeslwXtWcMFS6oZUl/mc2XJhaPi24Hozw==" hashValue="+nBC7HAMSdqJ3y+0tdXTo14QQMiiUMjBG2vkegfLdtWiub9Jw6RQpTWs7m8/R/8EKfFdtz1OT0/aYh5kVJYg7Q==" algorithmName="SHA-512" password="CC35"/>
  <autoFilter ref="C105:K898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94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Snížení energetické náročnosti obj. ŠD č.p. 355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95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1590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35</v>
      </c>
      <c r="G12" s="38"/>
      <c r="H12" s="38"/>
      <c r="I12" s="140" t="s">
        <v>23</v>
      </c>
      <c r="J12" s="141" t="str">
        <f>'Rekapitulace stavby'!AN8</f>
        <v>13. 11. 2018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tr">
        <f>IF('Rekapitulace stavby'!AN19="","",'Rekapitulace stavby'!AN19)</f>
        <v/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39" t="str">
        <f>IF('Rekapitulace stavby'!AN20="","",'Rekapitulace stavby'!AN20)</f>
        <v/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ROUNDUP(J79,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ROUNDUP((SUM(BE79:BE117)),  2)</f>
        <v>0</v>
      </c>
      <c r="G33" s="38"/>
      <c r="H33" s="38"/>
      <c r="I33" s="155">
        <v>0.20999999999999999</v>
      </c>
      <c r="J33" s="154">
        <f>ROUNDUP(((SUM(BE79:BE117))*I33),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ROUNDUP((SUM(BF79:BF117)),  2)</f>
        <v>0</v>
      </c>
      <c r="G34" s="38"/>
      <c r="H34" s="38"/>
      <c r="I34" s="155">
        <v>0.14999999999999999</v>
      </c>
      <c r="J34" s="154">
        <f>ROUNDUP(((SUM(BF79:BF117))*I34),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ROUNDUP((SUM(BG79:BG117)),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ROUNDUP((SUM(BH79:BH117)),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ROUNDUP((SUM(BI79:BI117)),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Snížení energetické náročnosti obj. ŠD č.p. 355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Ochrana před bleskem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40" t="s">
        <v>23</v>
      </c>
      <c r="J52" s="72" t="str">
        <f>IF(J12="","",J12)</f>
        <v>13. 11. 2018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R. Voce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 xml:space="preserve"> 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98</v>
      </c>
      <c r="D57" s="172"/>
      <c r="E57" s="172"/>
      <c r="F57" s="172"/>
      <c r="G57" s="172"/>
      <c r="H57" s="172"/>
      <c r="I57" s="173"/>
      <c r="J57" s="174" t="s">
        <v>99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13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166"/>
      <c r="J61" s="60"/>
      <c r="K61" s="60"/>
      <c r="L61" s="13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169"/>
      <c r="J65" s="62"/>
      <c r="K65" s="62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128</v>
      </c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136"/>
      <c r="J68" s="40"/>
      <c r="K68" s="4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70" t="str">
        <f>E7</f>
        <v>Snížení energetické náročnosti obj. ŠD č.p. 355</v>
      </c>
      <c r="F69" s="32"/>
      <c r="G69" s="32"/>
      <c r="H69" s="32"/>
      <c r="I69" s="136"/>
      <c r="J69" s="40"/>
      <c r="K69" s="4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95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02 - Ochrana před bleskem</v>
      </c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 xml:space="preserve"> </v>
      </c>
      <c r="G73" s="40"/>
      <c r="H73" s="40"/>
      <c r="I73" s="140" t="s">
        <v>23</v>
      </c>
      <c r="J73" s="72" t="str">
        <f>IF(J12="","",J12)</f>
        <v>13. 11. 2018</v>
      </c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Město N. Bor</v>
      </c>
      <c r="G75" s="40"/>
      <c r="H75" s="40"/>
      <c r="I75" s="140" t="s">
        <v>31</v>
      </c>
      <c r="J75" s="36" t="str">
        <f>E21</f>
        <v>R. Voce</v>
      </c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140" t="s">
        <v>34</v>
      </c>
      <c r="J76" s="36" t="str">
        <f>E24</f>
        <v xml:space="preserve"> </v>
      </c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1" customFormat="1" ht="29.28" customHeight="1">
      <c r="A78" s="190"/>
      <c r="B78" s="191"/>
      <c r="C78" s="192" t="s">
        <v>129</v>
      </c>
      <c r="D78" s="193" t="s">
        <v>56</v>
      </c>
      <c r="E78" s="193" t="s">
        <v>52</v>
      </c>
      <c r="F78" s="193" t="s">
        <v>53</v>
      </c>
      <c r="G78" s="193" t="s">
        <v>130</v>
      </c>
      <c r="H78" s="193" t="s">
        <v>131</v>
      </c>
      <c r="I78" s="194" t="s">
        <v>132</v>
      </c>
      <c r="J78" s="193" t="s">
        <v>99</v>
      </c>
      <c r="K78" s="195" t="s">
        <v>133</v>
      </c>
      <c r="L78" s="196"/>
      <c r="M78" s="92" t="s">
        <v>19</v>
      </c>
      <c r="N78" s="93" t="s">
        <v>41</v>
      </c>
      <c r="O78" s="93" t="s">
        <v>134</v>
      </c>
      <c r="P78" s="93" t="s">
        <v>135</v>
      </c>
      <c r="Q78" s="93" t="s">
        <v>136</v>
      </c>
      <c r="R78" s="93" t="s">
        <v>137</v>
      </c>
      <c r="S78" s="93" t="s">
        <v>138</v>
      </c>
      <c r="T78" s="94" t="s">
        <v>139</v>
      </c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</row>
    <row r="79" s="2" customFormat="1" ht="22.8" customHeight="1">
      <c r="A79" s="38"/>
      <c r="B79" s="39"/>
      <c r="C79" s="99" t="s">
        <v>140</v>
      </c>
      <c r="D79" s="40"/>
      <c r="E79" s="40"/>
      <c r="F79" s="40"/>
      <c r="G79" s="40"/>
      <c r="H79" s="40"/>
      <c r="I79" s="136"/>
      <c r="J79" s="197">
        <f>BK79</f>
        <v>0</v>
      </c>
      <c r="K79" s="40"/>
      <c r="L79" s="44"/>
      <c r="M79" s="95"/>
      <c r="N79" s="198"/>
      <c r="O79" s="96"/>
      <c r="P79" s="199">
        <f>SUM(P80:P117)</f>
        <v>0</v>
      </c>
      <c r="Q79" s="96"/>
      <c r="R79" s="199">
        <f>SUM(R80:R117)</f>
        <v>0</v>
      </c>
      <c r="S79" s="96"/>
      <c r="T79" s="200">
        <f>SUM(T80:T117)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70</v>
      </c>
      <c r="AU79" s="17" t="s">
        <v>100</v>
      </c>
      <c r="BK79" s="201">
        <f>SUM(BK80:BK117)</f>
        <v>0</v>
      </c>
    </row>
    <row r="80" s="2" customFormat="1" ht="16.5" customHeight="1">
      <c r="A80" s="38"/>
      <c r="B80" s="39"/>
      <c r="C80" s="218" t="s">
        <v>71</v>
      </c>
      <c r="D80" s="218" t="s">
        <v>145</v>
      </c>
      <c r="E80" s="219" t="s">
        <v>1591</v>
      </c>
      <c r="F80" s="220" t="s">
        <v>1592</v>
      </c>
      <c r="G80" s="221" t="s">
        <v>330</v>
      </c>
      <c r="H80" s="222">
        <v>97</v>
      </c>
      <c r="I80" s="223"/>
      <c r="J80" s="224">
        <f>ROUND(I80*H80,2)</f>
        <v>0</v>
      </c>
      <c r="K80" s="220" t="s">
        <v>19</v>
      </c>
      <c r="L80" s="44"/>
      <c r="M80" s="225" t="s">
        <v>19</v>
      </c>
      <c r="N80" s="226" t="s">
        <v>42</v>
      </c>
      <c r="O80" s="84"/>
      <c r="P80" s="227">
        <f>O80*H80</f>
        <v>0</v>
      </c>
      <c r="Q80" s="227">
        <v>0</v>
      </c>
      <c r="R80" s="227">
        <f>Q80*H80</f>
        <v>0</v>
      </c>
      <c r="S80" s="227">
        <v>0</v>
      </c>
      <c r="T80" s="228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29" t="s">
        <v>150</v>
      </c>
      <c r="AT80" s="229" t="s">
        <v>145</v>
      </c>
      <c r="AU80" s="229" t="s">
        <v>71</v>
      </c>
      <c r="AY80" s="17" t="s">
        <v>143</v>
      </c>
      <c r="BE80" s="230">
        <f>IF(N80="základní",J80,0)</f>
        <v>0</v>
      </c>
      <c r="BF80" s="230">
        <f>IF(N80="snížená",J80,0)</f>
        <v>0</v>
      </c>
      <c r="BG80" s="230">
        <f>IF(N80="zákl. přenesená",J80,0)</f>
        <v>0</v>
      </c>
      <c r="BH80" s="230">
        <f>IF(N80="sníž. přenesená",J80,0)</f>
        <v>0</v>
      </c>
      <c r="BI80" s="230">
        <f>IF(N80="nulová",J80,0)</f>
        <v>0</v>
      </c>
      <c r="BJ80" s="17" t="s">
        <v>79</v>
      </c>
      <c r="BK80" s="230">
        <f>ROUND(I80*H80,2)</f>
        <v>0</v>
      </c>
      <c r="BL80" s="17" t="s">
        <v>150</v>
      </c>
      <c r="BM80" s="229" t="s">
        <v>1593</v>
      </c>
    </row>
    <row r="81" s="2" customFormat="1">
      <c r="A81" s="38"/>
      <c r="B81" s="39"/>
      <c r="C81" s="40"/>
      <c r="D81" s="231" t="s">
        <v>152</v>
      </c>
      <c r="E81" s="40"/>
      <c r="F81" s="232" t="s">
        <v>1592</v>
      </c>
      <c r="G81" s="40"/>
      <c r="H81" s="40"/>
      <c r="I81" s="136"/>
      <c r="J81" s="40"/>
      <c r="K81" s="40"/>
      <c r="L81" s="44"/>
      <c r="M81" s="233"/>
      <c r="N81" s="23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152</v>
      </c>
      <c r="AU81" s="17" t="s">
        <v>71</v>
      </c>
    </row>
    <row r="82" s="2" customFormat="1" ht="16.5" customHeight="1">
      <c r="A82" s="38"/>
      <c r="B82" s="39"/>
      <c r="C82" s="218" t="s">
        <v>71</v>
      </c>
      <c r="D82" s="218" t="s">
        <v>145</v>
      </c>
      <c r="E82" s="219" t="s">
        <v>1594</v>
      </c>
      <c r="F82" s="220" t="s">
        <v>1595</v>
      </c>
      <c r="G82" s="221" t="s">
        <v>1596</v>
      </c>
      <c r="H82" s="222">
        <v>21</v>
      </c>
      <c r="I82" s="223"/>
      <c r="J82" s="224">
        <f>ROUND(I82*H82,2)</f>
        <v>0</v>
      </c>
      <c r="K82" s="220" t="s">
        <v>19</v>
      </c>
      <c r="L82" s="44"/>
      <c r="M82" s="225" t="s">
        <v>19</v>
      </c>
      <c r="N82" s="226" t="s">
        <v>42</v>
      </c>
      <c r="O82" s="84"/>
      <c r="P82" s="227">
        <f>O82*H82</f>
        <v>0</v>
      </c>
      <c r="Q82" s="227">
        <v>0</v>
      </c>
      <c r="R82" s="227">
        <f>Q82*H82</f>
        <v>0</v>
      </c>
      <c r="S82" s="227">
        <v>0</v>
      </c>
      <c r="T82" s="228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29" t="s">
        <v>150</v>
      </c>
      <c r="AT82" s="229" t="s">
        <v>145</v>
      </c>
      <c r="AU82" s="229" t="s">
        <v>71</v>
      </c>
      <c r="AY82" s="17" t="s">
        <v>143</v>
      </c>
      <c r="BE82" s="230">
        <f>IF(N82="základní",J82,0)</f>
        <v>0</v>
      </c>
      <c r="BF82" s="230">
        <f>IF(N82="snížená",J82,0)</f>
        <v>0</v>
      </c>
      <c r="BG82" s="230">
        <f>IF(N82="zákl. přenesená",J82,0)</f>
        <v>0</v>
      </c>
      <c r="BH82" s="230">
        <f>IF(N82="sníž. přenesená",J82,0)</f>
        <v>0</v>
      </c>
      <c r="BI82" s="230">
        <f>IF(N82="nulová",J82,0)</f>
        <v>0</v>
      </c>
      <c r="BJ82" s="17" t="s">
        <v>79</v>
      </c>
      <c r="BK82" s="230">
        <f>ROUND(I82*H82,2)</f>
        <v>0</v>
      </c>
      <c r="BL82" s="17" t="s">
        <v>150</v>
      </c>
      <c r="BM82" s="229" t="s">
        <v>1597</v>
      </c>
    </row>
    <row r="83" s="2" customFormat="1">
      <c r="A83" s="38"/>
      <c r="B83" s="39"/>
      <c r="C83" s="40"/>
      <c r="D83" s="231" t="s">
        <v>152</v>
      </c>
      <c r="E83" s="40"/>
      <c r="F83" s="232" t="s">
        <v>1595</v>
      </c>
      <c r="G83" s="40"/>
      <c r="H83" s="40"/>
      <c r="I83" s="136"/>
      <c r="J83" s="40"/>
      <c r="K83" s="40"/>
      <c r="L83" s="44"/>
      <c r="M83" s="233"/>
      <c r="N83" s="23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152</v>
      </c>
      <c r="AU83" s="17" t="s">
        <v>71</v>
      </c>
    </row>
    <row r="84" s="2" customFormat="1" ht="16.5" customHeight="1">
      <c r="A84" s="38"/>
      <c r="B84" s="39"/>
      <c r="C84" s="218" t="s">
        <v>71</v>
      </c>
      <c r="D84" s="218" t="s">
        <v>145</v>
      </c>
      <c r="E84" s="219" t="s">
        <v>1598</v>
      </c>
      <c r="F84" s="220" t="s">
        <v>1599</v>
      </c>
      <c r="G84" s="221" t="s">
        <v>1596</v>
      </c>
      <c r="H84" s="222">
        <v>6</v>
      </c>
      <c r="I84" s="223"/>
      <c r="J84" s="224">
        <f>ROUND(I84*H84,2)</f>
        <v>0</v>
      </c>
      <c r="K84" s="220" t="s">
        <v>19</v>
      </c>
      <c r="L84" s="44"/>
      <c r="M84" s="225" t="s">
        <v>19</v>
      </c>
      <c r="N84" s="226" t="s">
        <v>42</v>
      </c>
      <c r="O84" s="84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9" t="s">
        <v>150</v>
      </c>
      <c r="AT84" s="229" t="s">
        <v>145</v>
      </c>
      <c r="AU84" s="229" t="s">
        <v>71</v>
      </c>
      <c r="AY84" s="17" t="s">
        <v>143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7" t="s">
        <v>79</v>
      </c>
      <c r="BK84" s="230">
        <f>ROUND(I84*H84,2)</f>
        <v>0</v>
      </c>
      <c r="BL84" s="17" t="s">
        <v>150</v>
      </c>
      <c r="BM84" s="229" t="s">
        <v>1600</v>
      </c>
    </row>
    <row r="85" s="2" customFormat="1">
      <c r="A85" s="38"/>
      <c r="B85" s="39"/>
      <c r="C85" s="40"/>
      <c r="D85" s="231" t="s">
        <v>152</v>
      </c>
      <c r="E85" s="40"/>
      <c r="F85" s="232" t="s">
        <v>1599</v>
      </c>
      <c r="G85" s="40"/>
      <c r="H85" s="40"/>
      <c r="I85" s="136"/>
      <c r="J85" s="40"/>
      <c r="K85" s="40"/>
      <c r="L85" s="44"/>
      <c r="M85" s="233"/>
      <c r="N85" s="23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152</v>
      </c>
      <c r="AU85" s="17" t="s">
        <v>71</v>
      </c>
    </row>
    <row r="86" s="2" customFormat="1" ht="16.5" customHeight="1">
      <c r="A86" s="38"/>
      <c r="B86" s="39"/>
      <c r="C86" s="218" t="s">
        <v>71</v>
      </c>
      <c r="D86" s="218" t="s">
        <v>145</v>
      </c>
      <c r="E86" s="219" t="s">
        <v>1601</v>
      </c>
      <c r="F86" s="220" t="s">
        <v>1602</v>
      </c>
      <c r="G86" s="221" t="s">
        <v>1596</v>
      </c>
      <c r="H86" s="222">
        <v>20</v>
      </c>
      <c r="I86" s="223"/>
      <c r="J86" s="224">
        <f>ROUND(I86*H86,2)</f>
        <v>0</v>
      </c>
      <c r="K86" s="220" t="s">
        <v>19</v>
      </c>
      <c r="L86" s="44"/>
      <c r="M86" s="225" t="s">
        <v>19</v>
      </c>
      <c r="N86" s="226" t="s">
        <v>42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150</v>
      </c>
      <c r="AT86" s="229" t="s">
        <v>145</v>
      </c>
      <c r="AU86" s="229" t="s">
        <v>71</v>
      </c>
      <c r="AY86" s="17" t="s">
        <v>143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79</v>
      </c>
      <c r="BK86" s="230">
        <f>ROUND(I86*H86,2)</f>
        <v>0</v>
      </c>
      <c r="BL86" s="17" t="s">
        <v>150</v>
      </c>
      <c r="BM86" s="229" t="s">
        <v>1603</v>
      </c>
    </row>
    <row r="87" s="2" customFormat="1">
      <c r="A87" s="38"/>
      <c r="B87" s="39"/>
      <c r="C87" s="40"/>
      <c r="D87" s="231" t="s">
        <v>152</v>
      </c>
      <c r="E87" s="40"/>
      <c r="F87" s="232" t="s">
        <v>1602</v>
      </c>
      <c r="G87" s="40"/>
      <c r="H87" s="40"/>
      <c r="I87" s="136"/>
      <c r="J87" s="40"/>
      <c r="K87" s="40"/>
      <c r="L87" s="44"/>
      <c r="M87" s="233"/>
      <c r="N87" s="23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152</v>
      </c>
      <c r="AU87" s="17" t="s">
        <v>71</v>
      </c>
    </row>
    <row r="88" s="2" customFormat="1" ht="16.5" customHeight="1">
      <c r="A88" s="38"/>
      <c r="B88" s="39"/>
      <c r="C88" s="218" t="s">
        <v>71</v>
      </c>
      <c r="D88" s="218" t="s">
        <v>145</v>
      </c>
      <c r="E88" s="219" t="s">
        <v>1604</v>
      </c>
      <c r="F88" s="220" t="s">
        <v>1605</v>
      </c>
      <c r="G88" s="221" t="s">
        <v>1596</v>
      </c>
      <c r="H88" s="222">
        <v>5</v>
      </c>
      <c r="I88" s="223"/>
      <c r="J88" s="224">
        <f>ROUND(I88*H88,2)</f>
        <v>0</v>
      </c>
      <c r="K88" s="220" t="s">
        <v>19</v>
      </c>
      <c r="L88" s="44"/>
      <c r="M88" s="225" t="s">
        <v>19</v>
      </c>
      <c r="N88" s="226" t="s">
        <v>42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9" t="s">
        <v>150</v>
      </c>
      <c r="AT88" s="229" t="s">
        <v>145</v>
      </c>
      <c r="AU88" s="229" t="s">
        <v>71</v>
      </c>
      <c r="AY88" s="17" t="s">
        <v>143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7" t="s">
        <v>79</v>
      </c>
      <c r="BK88" s="230">
        <f>ROUND(I88*H88,2)</f>
        <v>0</v>
      </c>
      <c r="BL88" s="17" t="s">
        <v>150</v>
      </c>
      <c r="BM88" s="229" t="s">
        <v>1606</v>
      </c>
    </row>
    <row r="89" s="2" customFormat="1">
      <c r="A89" s="38"/>
      <c r="B89" s="39"/>
      <c r="C89" s="40"/>
      <c r="D89" s="231" t="s">
        <v>152</v>
      </c>
      <c r="E89" s="40"/>
      <c r="F89" s="232" t="s">
        <v>1605</v>
      </c>
      <c r="G89" s="40"/>
      <c r="H89" s="40"/>
      <c r="I89" s="136"/>
      <c r="J89" s="40"/>
      <c r="K89" s="40"/>
      <c r="L89" s="44"/>
      <c r="M89" s="233"/>
      <c r="N89" s="23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152</v>
      </c>
      <c r="AU89" s="17" t="s">
        <v>71</v>
      </c>
    </row>
    <row r="90" s="2" customFormat="1" ht="16.5" customHeight="1">
      <c r="A90" s="38"/>
      <c r="B90" s="39"/>
      <c r="C90" s="218" t="s">
        <v>71</v>
      </c>
      <c r="D90" s="218" t="s">
        <v>145</v>
      </c>
      <c r="E90" s="219" t="s">
        <v>1607</v>
      </c>
      <c r="F90" s="220" t="s">
        <v>1608</v>
      </c>
      <c r="G90" s="221" t="s">
        <v>1596</v>
      </c>
      <c r="H90" s="222">
        <v>8</v>
      </c>
      <c r="I90" s="223"/>
      <c r="J90" s="224">
        <f>ROUND(I90*H90,2)</f>
        <v>0</v>
      </c>
      <c r="K90" s="220" t="s">
        <v>19</v>
      </c>
      <c r="L90" s="44"/>
      <c r="M90" s="225" t="s">
        <v>19</v>
      </c>
      <c r="N90" s="226" t="s">
        <v>42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150</v>
      </c>
      <c r="AT90" s="229" t="s">
        <v>145</v>
      </c>
      <c r="AU90" s="229" t="s">
        <v>71</v>
      </c>
      <c r="AY90" s="17" t="s">
        <v>143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79</v>
      </c>
      <c r="BK90" s="230">
        <f>ROUND(I90*H90,2)</f>
        <v>0</v>
      </c>
      <c r="BL90" s="17" t="s">
        <v>150</v>
      </c>
      <c r="BM90" s="229" t="s">
        <v>1609</v>
      </c>
    </row>
    <row r="91" s="2" customFormat="1">
      <c r="A91" s="38"/>
      <c r="B91" s="39"/>
      <c r="C91" s="40"/>
      <c r="D91" s="231" t="s">
        <v>152</v>
      </c>
      <c r="E91" s="40"/>
      <c r="F91" s="232" t="s">
        <v>1608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152</v>
      </c>
      <c r="AU91" s="17" t="s">
        <v>71</v>
      </c>
    </row>
    <row r="92" s="2" customFormat="1" ht="16.5" customHeight="1">
      <c r="A92" s="38"/>
      <c r="B92" s="39"/>
      <c r="C92" s="218" t="s">
        <v>71</v>
      </c>
      <c r="D92" s="218" t="s">
        <v>145</v>
      </c>
      <c r="E92" s="219" t="s">
        <v>1610</v>
      </c>
      <c r="F92" s="220" t="s">
        <v>1611</v>
      </c>
      <c r="G92" s="221" t="s">
        <v>1596</v>
      </c>
      <c r="H92" s="222">
        <v>3</v>
      </c>
      <c r="I92" s="223"/>
      <c r="J92" s="224">
        <f>ROUND(I92*H92,2)</f>
        <v>0</v>
      </c>
      <c r="K92" s="220" t="s">
        <v>19</v>
      </c>
      <c r="L92" s="44"/>
      <c r="M92" s="225" t="s">
        <v>19</v>
      </c>
      <c r="N92" s="226" t="s">
        <v>42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150</v>
      </c>
      <c r="AT92" s="229" t="s">
        <v>145</v>
      </c>
      <c r="AU92" s="229" t="s">
        <v>71</v>
      </c>
      <c r="AY92" s="17" t="s">
        <v>143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79</v>
      </c>
      <c r="BK92" s="230">
        <f>ROUND(I92*H92,2)</f>
        <v>0</v>
      </c>
      <c r="BL92" s="17" t="s">
        <v>150</v>
      </c>
      <c r="BM92" s="229" t="s">
        <v>1612</v>
      </c>
    </row>
    <row r="93" s="2" customFormat="1">
      <c r="A93" s="38"/>
      <c r="B93" s="39"/>
      <c r="C93" s="40"/>
      <c r="D93" s="231" t="s">
        <v>152</v>
      </c>
      <c r="E93" s="40"/>
      <c r="F93" s="232" t="s">
        <v>1611</v>
      </c>
      <c r="G93" s="40"/>
      <c r="H93" s="40"/>
      <c r="I93" s="136"/>
      <c r="J93" s="40"/>
      <c r="K93" s="40"/>
      <c r="L93" s="44"/>
      <c r="M93" s="233"/>
      <c r="N93" s="23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152</v>
      </c>
      <c r="AU93" s="17" t="s">
        <v>71</v>
      </c>
    </row>
    <row r="94" s="2" customFormat="1" ht="16.5" customHeight="1">
      <c r="A94" s="38"/>
      <c r="B94" s="39"/>
      <c r="C94" s="218" t="s">
        <v>71</v>
      </c>
      <c r="D94" s="218" t="s">
        <v>145</v>
      </c>
      <c r="E94" s="219" t="s">
        <v>1613</v>
      </c>
      <c r="F94" s="220" t="s">
        <v>1614</v>
      </c>
      <c r="G94" s="221" t="s">
        <v>1596</v>
      </c>
      <c r="H94" s="222">
        <v>27</v>
      </c>
      <c r="I94" s="223"/>
      <c r="J94" s="224">
        <f>ROUND(I94*H94,2)</f>
        <v>0</v>
      </c>
      <c r="K94" s="220" t="s">
        <v>19</v>
      </c>
      <c r="L94" s="44"/>
      <c r="M94" s="225" t="s">
        <v>19</v>
      </c>
      <c r="N94" s="226" t="s">
        <v>42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150</v>
      </c>
      <c r="AT94" s="229" t="s">
        <v>145</v>
      </c>
      <c r="AU94" s="229" t="s">
        <v>71</v>
      </c>
      <c r="AY94" s="17" t="s">
        <v>143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79</v>
      </c>
      <c r="BK94" s="230">
        <f>ROUND(I94*H94,2)</f>
        <v>0</v>
      </c>
      <c r="BL94" s="17" t="s">
        <v>150</v>
      </c>
      <c r="BM94" s="229" t="s">
        <v>1615</v>
      </c>
    </row>
    <row r="95" s="2" customFormat="1">
      <c r="A95" s="38"/>
      <c r="B95" s="39"/>
      <c r="C95" s="40"/>
      <c r="D95" s="231" t="s">
        <v>152</v>
      </c>
      <c r="E95" s="40"/>
      <c r="F95" s="232" t="s">
        <v>1614</v>
      </c>
      <c r="G95" s="40"/>
      <c r="H95" s="40"/>
      <c r="I95" s="136"/>
      <c r="J95" s="40"/>
      <c r="K95" s="40"/>
      <c r="L95" s="44"/>
      <c r="M95" s="233"/>
      <c r="N95" s="23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71</v>
      </c>
    </row>
    <row r="96" s="2" customFormat="1" ht="16.5" customHeight="1">
      <c r="A96" s="38"/>
      <c r="B96" s="39"/>
      <c r="C96" s="218" t="s">
        <v>71</v>
      </c>
      <c r="D96" s="218" t="s">
        <v>145</v>
      </c>
      <c r="E96" s="219" t="s">
        <v>1616</v>
      </c>
      <c r="F96" s="220" t="s">
        <v>1617</v>
      </c>
      <c r="G96" s="221" t="s">
        <v>1596</v>
      </c>
      <c r="H96" s="222">
        <v>3</v>
      </c>
      <c r="I96" s="223"/>
      <c r="J96" s="224">
        <f>ROUND(I96*H96,2)</f>
        <v>0</v>
      </c>
      <c r="K96" s="220" t="s">
        <v>19</v>
      </c>
      <c r="L96" s="44"/>
      <c r="M96" s="225" t="s">
        <v>19</v>
      </c>
      <c r="N96" s="226" t="s">
        <v>42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150</v>
      </c>
      <c r="AT96" s="229" t="s">
        <v>145</v>
      </c>
      <c r="AU96" s="229" t="s">
        <v>71</v>
      </c>
      <c r="AY96" s="17" t="s">
        <v>143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79</v>
      </c>
      <c r="BK96" s="230">
        <f>ROUND(I96*H96,2)</f>
        <v>0</v>
      </c>
      <c r="BL96" s="17" t="s">
        <v>150</v>
      </c>
      <c r="BM96" s="229" t="s">
        <v>1618</v>
      </c>
    </row>
    <row r="97" s="2" customFormat="1">
      <c r="A97" s="38"/>
      <c r="B97" s="39"/>
      <c r="C97" s="40"/>
      <c r="D97" s="231" t="s">
        <v>152</v>
      </c>
      <c r="E97" s="40"/>
      <c r="F97" s="232" t="s">
        <v>1617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152</v>
      </c>
      <c r="AU97" s="17" t="s">
        <v>71</v>
      </c>
    </row>
    <row r="98" s="2" customFormat="1" ht="16.5" customHeight="1">
      <c r="A98" s="38"/>
      <c r="B98" s="39"/>
      <c r="C98" s="218" t="s">
        <v>71</v>
      </c>
      <c r="D98" s="218" t="s">
        <v>145</v>
      </c>
      <c r="E98" s="219" t="s">
        <v>1619</v>
      </c>
      <c r="F98" s="220" t="s">
        <v>1620</v>
      </c>
      <c r="G98" s="221" t="s">
        <v>1596</v>
      </c>
      <c r="H98" s="222">
        <v>31</v>
      </c>
      <c r="I98" s="223"/>
      <c r="J98" s="224">
        <f>ROUND(I98*H98,2)</f>
        <v>0</v>
      </c>
      <c r="K98" s="220" t="s">
        <v>19</v>
      </c>
      <c r="L98" s="44"/>
      <c r="M98" s="225" t="s">
        <v>19</v>
      </c>
      <c r="N98" s="226" t="s">
        <v>42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150</v>
      </c>
      <c r="AT98" s="229" t="s">
        <v>145</v>
      </c>
      <c r="AU98" s="229" t="s">
        <v>71</v>
      </c>
      <c r="AY98" s="17" t="s">
        <v>143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79</v>
      </c>
      <c r="BK98" s="230">
        <f>ROUND(I98*H98,2)</f>
        <v>0</v>
      </c>
      <c r="BL98" s="17" t="s">
        <v>150</v>
      </c>
      <c r="BM98" s="229" t="s">
        <v>1621</v>
      </c>
    </row>
    <row r="99" s="2" customFormat="1">
      <c r="A99" s="38"/>
      <c r="B99" s="39"/>
      <c r="C99" s="40"/>
      <c r="D99" s="231" t="s">
        <v>152</v>
      </c>
      <c r="E99" s="40"/>
      <c r="F99" s="232" t="s">
        <v>1620</v>
      </c>
      <c r="G99" s="40"/>
      <c r="H99" s="40"/>
      <c r="I99" s="136"/>
      <c r="J99" s="40"/>
      <c r="K99" s="40"/>
      <c r="L99" s="44"/>
      <c r="M99" s="233"/>
      <c r="N99" s="23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152</v>
      </c>
      <c r="AU99" s="17" t="s">
        <v>71</v>
      </c>
    </row>
    <row r="100" s="2" customFormat="1" ht="16.5" customHeight="1">
      <c r="A100" s="38"/>
      <c r="B100" s="39"/>
      <c r="C100" s="218" t="s">
        <v>71</v>
      </c>
      <c r="D100" s="218" t="s">
        <v>145</v>
      </c>
      <c r="E100" s="219" t="s">
        <v>1622</v>
      </c>
      <c r="F100" s="220" t="s">
        <v>1623</v>
      </c>
      <c r="G100" s="221" t="s">
        <v>1596</v>
      </c>
      <c r="H100" s="222">
        <v>27</v>
      </c>
      <c r="I100" s="223"/>
      <c r="J100" s="224">
        <f>ROUND(I100*H100,2)</f>
        <v>0</v>
      </c>
      <c r="K100" s="220" t="s">
        <v>19</v>
      </c>
      <c r="L100" s="44"/>
      <c r="M100" s="225" t="s">
        <v>19</v>
      </c>
      <c r="N100" s="226" t="s">
        <v>42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150</v>
      </c>
      <c r="AT100" s="229" t="s">
        <v>145</v>
      </c>
      <c r="AU100" s="229" t="s">
        <v>71</v>
      </c>
      <c r="AY100" s="17" t="s">
        <v>143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79</v>
      </c>
      <c r="BK100" s="230">
        <f>ROUND(I100*H100,2)</f>
        <v>0</v>
      </c>
      <c r="BL100" s="17" t="s">
        <v>150</v>
      </c>
      <c r="BM100" s="229" t="s">
        <v>1624</v>
      </c>
    </row>
    <row r="101" s="2" customFormat="1">
      <c r="A101" s="38"/>
      <c r="B101" s="39"/>
      <c r="C101" s="40"/>
      <c r="D101" s="231" t="s">
        <v>152</v>
      </c>
      <c r="E101" s="40"/>
      <c r="F101" s="232" t="s">
        <v>1623</v>
      </c>
      <c r="G101" s="40"/>
      <c r="H101" s="40"/>
      <c r="I101" s="136"/>
      <c r="J101" s="40"/>
      <c r="K101" s="40"/>
      <c r="L101" s="44"/>
      <c r="M101" s="233"/>
      <c r="N101" s="23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152</v>
      </c>
      <c r="AU101" s="17" t="s">
        <v>71</v>
      </c>
    </row>
    <row r="102" s="2" customFormat="1" ht="16.5" customHeight="1">
      <c r="A102" s="38"/>
      <c r="B102" s="39"/>
      <c r="C102" s="218" t="s">
        <v>71</v>
      </c>
      <c r="D102" s="218" t="s">
        <v>145</v>
      </c>
      <c r="E102" s="219" t="s">
        <v>1625</v>
      </c>
      <c r="F102" s="220" t="s">
        <v>1626</v>
      </c>
      <c r="G102" s="221" t="s">
        <v>1596</v>
      </c>
      <c r="H102" s="222">
        <v>3</v>
      </c>
      <c r="I102" s="223"/>
      <c r="J102" s="224">
        <f>ROUND(I102*H102,2)</f>
        <v>0</v>
      </c>
      <c r="K102" s="220" t="s">
        <v>19</v>
      </c>
      <c r="L102" s="44"/>
      <c r="M102" s="225" t="s">
        <v>19</v>
      </c>
      <c r="N102" s="226" t="s">
        <v>42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150</v>
      </c>
      <c r="AT102" s="229" t="s">
        <v>145</v>
      </c>
      <c r="AU102" s="229" t="s">
        <v>71</v>
      </c>
      <c r="AY102" s="17" t="s">
        <v>143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79</v>
      </c>
      <c r="BK102" s="230">
        <f>ROUND(I102*H102,2)</f>
        <v>0</v>
      </c>
      <c r="BL102" s="17" t="s">
        <v>150</v>
      </c>
      <c r="BM102" s="229" t="s">
        <v>1627</v>
      </c>
    </row>
    <row r="103" s="2" customFormat="1">
      <c r="A103" s="38"/>
      <c r="B103" s="39"/>
      <c r="C103" s="40"/>
      <c r="D103" s="231" t="s">
        <v>152</v>
      </c>
      <c r="E103" s="40"/>
      <c r="F103" s="232" t="s">
        <v>1626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152</v>
      </c>
      <c r="AU103" s="17" t="s">
        <v>71</v>
      </c>
    </row>
    <row r="104" s="2" customFormat="1" ht="16.5" customHeight="1">
      <c r="A104" s="38"/>
      <c r="B104" s="39"/>
      <c r="C104" s="218" t="s">
        <v>71</v>
      </c>
      <c r="D104" s="218" t="s">
        <v>145</v>
      </c>
      <c r="E104" s="219" t="s">
        <v>1628</v>
      </c>
      <c r="F104" s="220" t="s">
        <v>1629</v>
      </c>
      <c r="G104" s="221" t="s">
        <v>1596</v>
      </c>
      <c r="H104" s="222">
        <v>3</v>
      </c>
      <c r="I104" s="223"/>
      <c r="J104" s="224">
        <f>ROUND(I104*H104,2)</f>
        <v>0</v>
      </c>
      <c r="K104" s="220" t="s">
        <v>19</v>
      </c>
      <c r="L104" s="44"/>
      <c r="M104" s="225" t="s">
        <v>19</v>
      </c>
      <c r="N104" s="226" t="s">
        <v>42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150</v>
      </c>
      <c r="AT104" s="229" t="s">
        <v>145</v>
      </c>
      <c r="AU104" s="229" t="s">
        <v>71</v>
      </c>
      <c r="AY104" s="17" t="s">
        <v>143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79</v>
      </c>
      <c r="BK104" s="230">
        <f>ROUND(I104*H104,2)</f>
        <v>0</v>
      </c>
      <c r="BL104" s="17" t="s">
        <v>150</v>
      </c>
      <c r="BM104" s="229" t="s">
        <v>1630</v>
      </c>
    </row>
    <row r="105" s="2" customFormat="1">
      <c r="A105" s="38"/>
      <c r="B105" s="39"/>
      <c r="C105" s="40"/>
      <c r="D105" s="231" t="s">
        <v>152</v>
      </c>
      <c r="E105" s="40"/>
      <c r="F105" s="232" t="s">
        <v>1629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71</v>
      </c>
    </row>
    <row r="106" s="2" customFormat="1" ht="16.5" customHeight="1">
      <c r="A106" s="38"/>
      <c r="B106" s="39"/>
      <c r="C106" s="218" t="s">
        <v>71</v>
      </c>
      <c r="D106" s="218" t="s">
        <v>145</v>
      </c>
      <c r="E106" s="219" t="s">
        <v>1631</v>
      </c>
      <c r="F106" s="220" t="s">
        <v>1632</v>
      </c>
      <c r="G106" s="221" t="s">
        <v>1596</v>
      </c>
      <c r="H106" s="222">
        <v>3</v>
      </c>
      <c r="I106" s="223"/>
      <c r="J106" s="224">
        <f>ROUND(I106*H106,2)</f>
        <v>0</v>
      </c>
      <c r="K106" s="220" t="s">
        <v>19</v>
      </c>
      <c r="L106" s="44"/>
      <c r="M106" s="225" t="s">
        <v>19</v>
      </c>
      <c r="N106" s="226" t="s">
        <v>42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150</v>
      </c>
      <c r="AT106" s="229" t="s">
        <v>145</v>
      </c>
      <c r="AU106" s="229" t="s">
        <v>71</v>
      </c>
      <c r="AY106" s="17" t="s">
        <v>143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79</v>
      </c>
      <c r="BK106" s="230">
        <f>ROUND(I106*H106,2)</f>
        <v>0</v>
      </c>
      <c r="BL106" s="17" t="s">
        <v>150</v>
      </c>
      <c r="BM106" s="229" t="s">
        <v>1633</v>
      </c>
    </row>
    <row r="107" s="2" customFormat="1">
      <c r="A107" s="38"/>
      <c r="B107" s="39"/>
      <c r="C107" s="40"/>
      <c r="D107" s="231" t="s">
        <v>152</v>
      </c>
      <c r="E107" s="40"/>
      <c r="F107" s="232" t="s">
        <v>1632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152</v>
      </c>
      <c r="AU107" s="17" t="s">
        <v>71</v>
      </c>
    </row>
    <row r="108" s="2" customFormat="1" ht="16.5" customHeight="1">
      <c r="A108" s="38"/>
      <c r="B108" s="39"/>
      <c r="C108" s="218" t="s">
        <v>71</v>
      </c>
      <c r="D108" s="218" t="s">
        <v>145</v>
      </c>
      <c r="E108" s="219" t="s">
        <v>1634</v>
      </c>
      <c r="F108" s="220" t="s">
        <v>1635</v>
      </c>
      <c r="G108" s="221" t="s">
        <v>1596</v>
      </c>
      <c r="H108" s="222">
        <v>3</v>
      </c>
      <c r="I108" s="223"/>
      <c r="J108" s="224">
        <f>ROUND(I108*H108,2)</f>
        <v>0</v>
      </c>
      <c r="K108" s="220" t="s">
        <v>19</v>
      </c>
      <c r="L108" s="44"/>
      <c r="M108" s="225" t="s">
        <v>19</v>
      </c>
      <c r="N108" s="226" t="s">
        <v>42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150</v>
      </c>
      <c r="AT108" s="229" t="s">
        <v>145</v>
      </c>
      <c r="AU108" s="229" t="s">
        <v>71</v>
      </c>
      <c r="AY108" s="17" t="s">
        <v>143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79</v>
      </c>
      <c r="BK108" s="230">
        <f>ROUND(I108*H108,2)</f>
        <v>0</v>
      </c>
      <c r="BL108" s="17" t="s">
        <v>150</v>
      </c>
      <c r="BM108" s="229" t="s">
        <v>1636</v>
      </c>
    </row>
    <row r="109" s="2" customFormat="1">
      <c r="A109" s="38"/>
      <c r="B109" s="39"/>
      <c r="C109" s="40"/>
      <c r="D109" s="231" t="s">
        <v>152</v>
      </c>
      <c r="E109" s="40"/>
      <c r="F109" s="232" t="s">
        <v>1635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152</v>
      </c>
      <c r="AU109" s="17" t="s">
        <v>71</v>
      </c>
    </row>
    <row r="110" s="2" customFormat="1" ht="16.5" customHeight="1">
      <c r="A110" s="38"/>
      <c r="B110" s="39"/>
      <c r="C110" s="218" t="s">
        <v>71</v>
      </c>
      <c r="D110" s="218" t="s">
        <v>145</v>
      </c>
      <c r="E110" s="219" t="s">
        <v>1637</v>
      </c>
      <c r="F110" s="220" t="s">
        <v>1638</v>
      </c>
      <c r="G110" s="221" t="s">
        <v>1596</v>
      </c>
      <c r="H110" s="222">
        <v>3</v>
      </c>
      <c r="I110" s="223"/>
      <c r="J110" s="224">
        <f>ROUND(I110*H110,2)</f>
        <v>0</v>
      </c>
      <c r="K110" s="220" t="s">
        <v>19</v>
      </c>
      <c r="L110" s="44"/>
      <c r="M110" s="225" t="s">
        <v>19</v>
      </c>
      <c r="N110" s="226" t="s">
        <v>42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150</v>
      </c>
      <c r="AT110" s="229" t="s">
        <v>145</v>
      </c>
      <c r="AU110" s="229" t="s">
        <v>71</v>
      </c>
      <c r="AY110" s="17" t="s">
        <v>143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79</v>
      </c>
      <c r="BK110" s="230">
        <f>ROUND(I110*H110,2)</f>
        <v>0</v>
      </c>
      <c r="BL110" s="17" t="s">
        <v>150</v>
      </c>
      <c r="BM110" s="229" t="s">
        <v>1639</v>
      </c>
    </row>
    <row r="111" s="2" customFormat="1">
      <c r="A111" s="38"/>
      <c r="B111" s="39"/>
      <c r="C111" s="40"/>
      <c r="D111" s="231" t="s">
        <v>152</v>
      </c>
      <c r="E111" s="40"/>
      <c r="F111" s="232" t="s">
        <v>1638</v>
      </c>
      <c r="G111" s="40"/>
      <c r="H111" s="40"/>
      <c r="I111" s="136"/>
      <c r="J111" s="40"/>
      <c r="K111" s="40"/>
      <c r="L111" s="44"/>
      <c r="M111" s="233"/>
      <c r="N111" s="23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152</v>
      </c>
      <c r="AU111" s="17" t="s">
        <v>71</v>
      </c>
    </row>
    <row r="112" s="2" customFormat="1" ht="16.5" customHeight="1">
      <c r="A112" s="38"/>
      <c r="B112" s="39"/>
      <c r="C112" s="218" t="s">
        <v>71</v>
      </c>
      <c r="D112" s="218" t="s">
        <v>145</v>
      </c>
      <c r="E112" s="219" t="s">
        <v>1640</v>
      </c>
      <c r="F112" s="220" t="s">
        <v>1641</v>
      </c>
      <c r="G112" s="221" t="s">
        <v>1596</v>
      </c>
      <c r="H112" s="222">
        <v>3</v>
      </c>
      <c r="I112" s="223"/>
      <c r="J112" s="224">
        <f>ROUND(I112*H112,2)</f>
        <v>0</v>
      </c>
      <c r="K112" s="220" t="s">
        <v>19</v>
      </c>
      <c r="L112" s="44"/>
      <c r="M112" s="225" t="s">
        <v>19</v>
      </c>
      <c r="N112" s="226" t="s">
        <v>42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150</v>
      </c>
      <c r="AT112" s="229" t="s">
        <v>145</v>
      </c>
      <c r="AU112" s="229" t="s">
        <v>71</v>
      </c>
      <c r="AY112" s="17" t="s">
        <v>143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79</v>
      </c>
      <c r="BK112" s="230">
        <f>ROUND(I112*H112,2)</f>
        <v>0</v>
      </c>
      <c r="BL112" s="17" t="s">
        <v>150</v>
      </c>
      <c r="BM112" s="229" t="s">
        <v>1642</v>
      </c>
    </row>
    <row r="113" s="2" customFormat="1">
      <c r="A113" s="38"/>
      <c r="B113" s="39"/>
      <c r="C113" s="40"/>
      <c r="D113" s="231" t="s">
        <v>152</v>
      </c>
      <c r="E113" s="40"/>
      <c r="F113" s="232" t="s">
        <v>1641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71</v>
      </c>
    </row>
    <row r="114" s="2" customFormat="1" ht="16.5" customHeight="1">
      <c r="A114" s="38"/>
      <c r="B114" s="39"/>
      <c r="C114" s="218" t="s">
        <v>71</v>
      </c>
      <c r="D114" s="218" t="s">
        <v>145</v>
      </c>
      <c r="E114" s="219" t="s">
        <v>1643</v>
      </c>
      <c r="F114" s="220" t="s">
        <v>1644</v>
      </c>
      <c r="G114" s="221" t="s">
        <v>1645</v>
      </c>
      <c r="H114" s="222">
        <v>1</v>
      </c>
      <c r="I114" s="223"/>
      <c r="J114" s="224">
        <f>ROUND(I114*H114,2)</f>
        <v>0</v>
      </c>
      <c r="K114" s="220" t="s">
        <v>19</v>
      </c>
      <c r="L114" s="44"/>
      <c r="M114" s="225" t="s">
        <v>19</v>
      </c>
      <c r="N114" s="226" t="s">
        <v>42</v>
      </c>
      <c r="O114" s="84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9" t="s">
        <v>150</v>
      </c>
      <c r="AT114" s="229" t="s">
        <v>145</v>
      </c>
      <c r="AU114" s="229" t="s">
        <v>71</v>
      </c>
      <c r="AY114" s="17" t="s">
        <v>143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7" t="s">
        <v>79</v>
      </c>
      <c r="BK114" s="230">
        <f>ROUND(I114*H114,2)</f>
        <v>0</v>
      </c>
      <c r="BL114" s="17" t="s">
        <v>150</v>
      </c>
      <c r="BM114" s="229" t="s">
        <v>1646</v>
      </c>
    </row>
    <row r="115" s="2" customFormat="1">
      <c r="A115" s="38"/>
      <c r="B115" s="39"/>
      <c r="C115" s="40"/>
      <c r="D115" s="231" t="s">
        <v>152</v>
      </c>
      <c r="E115" s="40"/>
      <c r="F115" s="232" t="s">
        <v>1644</v>
      </c>
      <c r="G115" s="40"/>
      <c r="H115" s="40"/>
      <c r="I115" s="136"/>
      <c r="J115" s="40"/>
      <c r="K115" s="40"/>
      <c r="L115" s="44"/>
      <c r="M115" s="233"/>
      <c r="N115" s="23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152</v>
      </c>
      <c r="AU115" s="17" t="s">
        <v>71</v>
      </c>
    </row>
    <row r="116" s="2" customFormat="1" ht="16.5" customHeight="1">
      <c r="A116" s="38"/>
      <c r="B116" s="39"/>
      <c r="C116" s="218" t="s">
        <v>71</v>
      </c>
      <c r="D116" s="218" t="s">
        <v>145</v>
      </c>
      <c r="E116" s="219" t="s">
        <v>1647</v>
      </c>
      <c r="F116" s="220" t="s">
        <v>1648</v>
      </c>
      <c r="G116" s="221" t="s">
        <v>1649</v>
      </c>
      <c r="H116" s="222">
        <v>1</v>
      </c>
      <c r="I116" s="223"/>
      <c r="J116" s="224">
        <f>ROUND(I116*H116,2)</f>
        <v>0</v>
      </c>
      <c r="K116" s="220" t="s">
        <v>19</v>
      </c>
      <c r="L116" s="44"/>
      <c r="M116" s="225" t="s">
        <v>19</v>
      </c>
      <c r="N116" s="226" t="s">
        <v>42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150</v>
      </c>
      <c r="AT116" s="229" t="s">
        <v>145</v>
      </c>
      <c r="AU116" s="229" t="s">
        <v>71</v>
      </c>
      <c r="AY116" s="17" t="s">
        <v>143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79</v>
      </c>
      <c r="BK116" s="230">
        <f>ROUND(I116*H116,2)</f>
        <v>0</v>
      </c>
      <c r="BL116" s="17" t="s">
        <v>150</v>
      </c>
      <c r="BM116" s="229" t="s">
        <v>1650</v>
      </c>
    </row>
    <row r="117" s="2" customFormat="1">
      <c r="A117" s="38"/>
      <c r="B117" s="39"/>
      <c r="C117" s="40"/>
      <c r="D117" s="231" t="s">
        <v>152</v>
      </c>
      <c r="E117" s="40"/>
      <c r="F117" s="232" t="s">
        <v>1648</v>
      </c>
      <c r="G117" s="40"/>
      <c r="H117" s="40"/>
      <c r="I117" s="136"/>
      <c r="J117" s="40"/>
      <c r="K117" s="40"/>
      <c r="L117" s="44"/>
      <c r="M117" s="267"/>
      <c r="N117" s="268"/>
      <c r="O117" s="269"/>
      <c r="P117" s="269"/>
      <c r="Q117" s="269"/>
      <c r="R117" s="269"/>
      <c r="S117" s="269"/>
      <c r="T117" s="270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152</v>
      </c>
      <c r="AU117" s="17" t="s">
        <v>71</v>
      </c>
    </row>
    <row r="118" s="2" customFormat="1" ht="6.96" customHeight="1">
      <c r="A118" s="38"/>
      <c r="B118" s="59"/>
      <c r="C118" s="60"/>
      <c r="D118" s="60"/>
      <c r="E118" s="60"/>
      <c r="F118" s="60"/>
      <c r="G118" s="60"/>
      <c r="H118" s="60"/>
      <c r="I118" s="166"/>
      <c r="J118" s="60"/>
      <c r="K118" s="60"/>
      <c r="L118" s="44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</sheetData>
  <sheetProtection sheet="1" autoFilter="0" formatColumns="0" formatRows="0" objects="1" scenarios="1" spinCount="100000" saltValue="TcrN1aLgF+PnWiD04HXMRSqMvZB9dRyEuetZRfW1g3zxNizty9pu0tpxiq1o95+VxZBSKTK69AbvlKMt4IlLDA==" hashValue="6WbtQgeEf1UZxnz8r5d/TsBoxYriDlTvzwTpcOwKdN8Mgihioq3J+/vDzIzq7eRq1KPD3csyLgeQLWQbsNO19w==" algorithmName="SHA-512" password="CC35"/>
  <autoFilter ref="C78:K11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94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Snížení energetické náročnosti obj. ŠD č.p. 355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95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1651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35</v>
      </c>
      <c r="G12" s="38"/>
      <c r="H12" s="38"/>
      <c r="I12" s="140" t="s">
        <v>23</v>
      </c>
      <c r="J12" s="141" t="str">
        <f>'Rekapitulace stavby'!AN8</f>
        <v>13. 11. 2018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tr">
        <f>IF('Rekapitulace stavby'!AN19="","",'Rekapitulace stavby'!AN19)</f>
        <v/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39" t="str">
        <f>IF('Rekapitulace stavby'!AN20="","",'Rekapitulace stavby'!AN20)</f>
        <v/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ROUNDUP(J79,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ROUNDUP((SUM(BE79:BE111)),  2)</f>
        <v>0</v>
      </c>
      <c r="G33" s="38"/>
      <c r="H33" s="38"/>
      <c r="I33" s="155">
        <v>0.20999999999999999</v>
      </c>
      <c r="J33" s="154">
        <f>ROUNDUP(((SUM(BE79:BE111))*I33),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ROUNDUP((SUM(BF79:BF111)),  2)</f>
        <v>0</v>
      </c>
      <c r="G34" s="38"/>
      <c r="H34" s="38"/>
      <c r="I34" s="155">
        <v>0.14999999999999999</v>
      </c>
      <c r="J34" s="154">
        <f>ROUNDUP(((SUM(BF79:BF111))*I34),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ROUNDUP((SUM(BG79:BG111)),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ROUNDUP((SUM(BH79:BH111)),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ROUNDUP((SUM(BI79:BI111)),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Snížení energetické náročnosti obj. ŠD č.p. 355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Venkovní úpravy el.instalace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40" t="s">
        <v>23</v>
      </c>
      <c r="J52" s="72" t="str">
        <f>IF(J12="","",J12)</f>
        <v>13. 11. 2018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R. Voce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 xml:space="preserve"> 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98</v>
      </c>
      <c r="D57" s="172"/>
      <c r="E57" s="172"/>
      <c r="F57" s="172"/>
      <c r="G57" s="172"/>
      <c r="H57" s="172"/>
      <c r="I57" s="173"/>
      <c r="J57" s="174" t="s">
        <v>99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13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166"/>
      <c r="J61" s="60"/>
      <c r="K61" s="60"/>
      <c r="L61" s="13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169"/>
      <c r="J65" s="62"/>
      <c r="K65" s="62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128</v>
      </c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136"/>
      <c r="J68" s="40"/>
      <c r="K68" s="4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70" t="str">
        <f>E7</f>
        <v>Snížení energetické náročnosti obj. ŠD č.p. 355</v>
      </c>
      <c r="F69" s="32"/>
      <c r="G69" s="32"/>
      <c r="H69" s="32"/>
      <c r="I69" s="136"/>
      <c r="J69" s="40"/>
      <c r="K69" s="4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95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03 - Venkovní úpravy el.instalace</v>
      </c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 xml:space="preserve"> </v>
      </c>
      <c r="G73" s="40"/>
      <c r="H73" s="40"/>
      <c r="I73" s="140" t="s">
        <v>23</v>
      </c>
      <c r="J73" s="72" t="str">
        <f>IF(J12="","",J12)</f>
        <v>13. 11. 2018</v>
      </c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Město N. Bor</v>
      </c>
      <c r="G75" s="40"/>
      <c r="H75" s="40"/>
      <c r="I75" s="140" t="s">
        <v>31</v>
      </c>
      <c r="J75" s="36" t="str">
        <f>E21</f>
        <v>R. Voce</v>
      </c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140" t="s">
        <v>34</v>
      </c>
      <c r="J76" s="36" t="str">
        <f>E24</f>
        <v xml:space="preserve"> </v>
      </c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1" customFormat="1" ht="29.28" customHeight="1">
      <c r="A78" s="190"/>
      <c r="B78" s="191"/>
      <c r="C78" s="192" t="s">
        <v>129</v>
      </c>
      <c r="D78" s="193" t="s">
        <v>56</v>
      </c>
      <c r="E78" s="193" t="s">
        <v>52</v>
      </c>
      <c r="F78" s="193" t="s">
        <v>53</v>
      </c>
      <c r="G78" s="193" t="s">
        <v>130</v>
      </c>
      <c r="H78" s="193" t="s">
        <v>131</v>
      </c>
      <c r="I78" s="194" t="s">
        <v>132</v>
      </c>
      <c r="J78" s="193" t="s">
        <v>99</v>
      </c>
      <c r="K78" s="195" t="s">
        <v>133</v>
      </c>
      <c r="L78" s="196"/>
      <c r="M78" s="92" t="s">
        <v>19</v>
      </c>
      <c r="N78" s="93" t="s">
        <v>41</v>
      </c>
      <c r="O78" s="93" t="s">
        <v>134</v>
      </c>
      <c r="P78" s="93" t="s">
        <v>135</v>
      </c>
      <c r="Q78" s="93" t="s">
        <v>136</v>
      </c>
      <c r="R78" s="93" t="s">
        <v>137</v>
      </c>
      <c r="S78" s="93" t="s">
        <v>138</v>
      </c>
      <c r="T78" s="94" t="s">
        <v>139</v>
      </c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</row>
    <row r="79" s="2" customFormat="1" ht="22.8" customHeight="1">
      <c r="A79" s="38"/>
      <c r="B79" s="39"/>
      <c r="C79" s="99" t="s">
        <v>140</v>
      </c>
      <c r="D79" s="40"/>
      <c r="E79" s="40"/>
      <c r="F79" s="40"/>
      <c r="G79" s="40"/>
      <c r="H79" s="40"/>
      <c r="I79" s="136"/>
      <c r="J79" s="197">
        <f>BK79</f>
        <v>0</v>
      </c>
      <c r="K79" s="40"/>
      <c r="L79" s="44"/>
      <c r="M79" s="95"/>
      <c r="N79" s="198"/>
      <c r="O79" s="96"/>
      <c r="P79" s="199">
        <f>SUM(P80:P111)</f>
        <v>0</v>
      </c>
      <c r="Q79" s="96"/>
      <c r="R79" s="199">
        <f>SUM(R80:R111)</f>
        <v>0</v>
      </c>
      <c r="S79" s="96"/>
      <c r="T79" s="200">
        <f>SUM(T80:T111)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70</v>
      </c>
      <c r="AU79" s="17" t="s">
        <v>100</v>
      </c>
      <c r="BK79" s="201">
        <f>SUM(BK80:BK111)</f>
        <v>0</v>
      </c>
    </row>
    <row r="80" s="2" customFormat="1" ht="16.5" customHeight="1">
      <c r="A80" s="38"/>
      <c r="B80" s="39"/>
      <c r="C80" s="218" t="s">
        <v>71</v>
      </c>
      <c r="D80" s="218" t="s">
        <v>145</v>
      </c>
      <c r="E80" s="219" t="s">
        <v>1652</v>
      </c>
      <c r="F80" s="220" t="s">
        <v>1653</v>
      </c>
      <c r="G80" s="221" t="s">
        <v>1596</v>
      </c>
      <c r="H80" s="222">
        <v>2</v>
      </c>
      <c r="I80" s="223"/>
      <c r="J80" s="224">
        <f>ROUND(I80*H80,2)</f>
        <v>0</v>
      </c>
      <c r="K80" s="220" t="s">
        <v>19</v>
      </c>
      <c r="L80" s="44"/>
      <c r="M80" s="225" t="s">
        <v>19</v>
      </c>
      <c r="N80" s="226" t="s">
        <v>42</v>
      </c>
      <c r="O80" s="84"/>
      <c r="P80" s="227">
        <f>O80*H80</f>
        <v>0</v>
      </c>
      <c r="Q80" s="227">
        <v>0</v>
      </c>
      <c r="R80" s="227">
        <f>Q80*H80</f>
        <v>0</v>
      </c>
      <c r="S80" s="227">
        <v>0</v>
      </c>
      <c r="T80" s="228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29" t="s">
        <v>150</v>
      </c>
      <c r="AT80" s="229" t="s">
        <v>145</v>
      </c>
      <c r="AU80" s="229" t="s">
        <v>71</v>
      </c>
      <c r="AY80" s="17" t="s">
        <v>143</v>
      </c>
      <c r="BE80" s="230">
        <f>IF(N80="základní",J80,0)</f>
        <v>0</v>
      </c>
      <c r="BF80" s="230">
        <f>IF(N80="snížená",J80,0)</f>
        <v>0</v>
      </c>
      <c r="BG80" s="230">
        <f>IF(N80="zákl. přenesená",J80,0)</f>
        <v>0</v>
      </c>
      <c r="BH80" s="230">
        <f>IF(N80="sníž. přenesená",J80,0)</f>
        <v>0</v>
      </c>
      <c r="BI80" s="230">
        <f>IF(N80="nulová",J80,0)</f>
        <v>0</v>
      </c>
      <c r="BJ80" s="17" t="s">
        <v>79</v>
      </c>
      <c r="BK80" s="230">
        <f>ROUND(I80*H80,2)</f>
        <v>0</v>
      </c>
      <c r="BL80" s="17" t="s">
        <v>150</v>
      </c>
      <c r="BM80" s="229" t="s">
        <v>1654</v>
      </c>
    </row>
    <row r="81" s="2" customFormat="1">
      <c r="A81" s="38"/>
      <c r="B81" s="39"/>
      <c r="C81" s="40"/>
      <c r="D81" s="231" t="s">
        <v>152</v>
      </c>
      <c r="E81" s="40"/>
      <c r="F81" s="232" t="s">
        <v>1653</v>
      </c>
      <c r="G81" s="40"/>
      <c r="H81" s="40"/>
      <c r="I81" s="136"/>
      <c r="J81" s="40"/>
      <c r="K81" s="40"/>
      <c r="L81" s="44"/>
      <c r="M81" s="233"/>
      <c r="N81" s="23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152</v>
      </c>
      <c r="AU81" s="17" t="s">
        <v>71</v>
      </c>
    </row>
    <row r="82" s="2" customFormat="1" ht="16.5" customHeight="1">
      <c r="A82" s="38"/>
      <c r="B82" s="39"/>
      <c r="C82" s="218" t="s">
        <v>71</v>
      </c>
      <c r="D82" s="218" t="s">
        <v>145</v>
      </c>
      <c r="E82" s="219" t="s">
        <v>1655</v>
      </c>
      <c r="F82" s="220" t="s">
        <v>1656</v>
      </c>
      <c r="G82" s="221" t="s">
        <v>330</v>
      </c>
      <c r="H82" s="222">
        <v>26</v>
      </c>
      <c r="I82" s="223"/>
      <c r="J82" s="224">
        <f>ROUND(I82*H82,2)</f>
        <v>0</v>
      </c>
      <c r="K82" s="220" t="s">
        <v>19</v>
      </c>
      <c r="L82" s="44"/>
      <c r="M82" s="225" t="s">
        <v>19</v>
      </c>
      <c r="N82" s="226" t="s">
        <v>42</v>
      </c>
      <c r="O82" s="84"/>
      <c r="P82" s="227">
        <f>O82*H82</f>
        <v>0</v>
      </c>
      <c r="Q82" s="227">
        <v>0</v>
      </c>
      <c r="R82" s="227">
        <f>Q82*H82</f>
        <v>0</v>
      </c>
      <c r="S82" s="227">
        <v>0</v>
      </c>
      <c r="T82" s="228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29" t="s">
        <v>150</v>
      </c>
      <c r="AT82" s="229" t="s">
        <v>145</v>
      </c>
      <c r="AU82" s="229" t="s">
        <v>71</v>
      </c>
      <c r="AY82" s="17" t="s">
        <v>143</v>
      </c>
      <c r="BE82" s="230">
        <f>IF(N82="základní",J82,0)</f>
        <v>0</v>
      </c>
      <c r="BF82" s="230">
        <f>IF(N82="snížená",J82,0)</f>
        <v>0</v>
      </c>
      <c r="BG82" s="230">
        <f>IF(N82="zákl. přenesená",J82,0)</f>
        <v>0</v>
      </c>
      <c r="BH82" s="230">
        <f>IF(N82="sníž. přenesená",J82,0)</f>
        <v>0</v>
      </c>
      <c r="BI82" s="230">
        <f>IF(N82="nulová",J82,0)</f>
        <v>0</v>
      </c>
      <c r="BJ82" s="17" t="s">
        <v>79</v>
      </c>
      <c r="BK82" s="230">
        <f>ROUND(I82*H82,2)</f>
        <v>0</v>
      </c>
      <c r="BL82" s="17" t="s">
        <v>150</v>
      </c>
      <c r="BM82" s="229" t="s">
        <v>1657</v>
      </c>
    </row>
    <row r="83" s="2" customFormat="1">
      <c r="A83" s="38"/>
      <c r="B83" s="39"/>
      <c r="C83" s="40"/>
      <c r="D83" s="231" t="s">
        <v>152</v>
      </c>
      <c r="E83" s="40"/>
      <c r="F83" s="232" t="s">
        <v>1656</v>
      </c>
      <c r="G83" s="40"/>
      <c r="H83" s="40"/>
      <c r="I83" s="136"/>
      <c r="J83" s="40"/>
      <c r="K83" s="40"/>
      <c r="L83" s="44"/>
      <c r="M83" s="233"/>
      <c r="N83" s="23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152</v>
      </c>
      <c r="AU83" s="17" t="s">
        <v>71</v>
      </c>
    </row>
    <row r="84" s="2" customFormat="1" ht="16.5" customHeight="1">
      <c r="A84" s="38"/>
      <c r="B84" s="39"/>
      <c r="C84" s="218" t="s">
        <v>71</v>
      </c>
      <c r="D84" s="218" t="s">
        <v>145</v>
      </c>
      <c r="E84" s="219" t="s">
        <v>1658</v>
      </c>
      <c r="F84" s="220" t="s">
        <v>1659</v>
      </c>
      <c r="G84" s="221" t="s">
        <v>148</v>
      </c>
      <c r="H84" s="222">
        <v>13</v>
      </c>
      <c r="I84" s="223"/>
      <c r="J84" s="224">
        <f>ROUND(I84*H84,2)</f>
        <v>0</v>
      </c>
      <c r="K84" s="220" t="s">
        <v>19</v>
      </c>
      <c r="L84" s="44"/>
      <c r="M84" s="225" t="s">
        <v>19</v>
      </c>
      <c r="N84" s="226" t="s">
        <v>42</v>
      </c>
      <c r="O84" s="84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9" t="s">
        <v>150</v>
      </c>
      <c r="AT84" s="229" t="s">
        <v>145</v>
      </c>
      <c r="AU84" s="229" t="s">
        <v>71</v>
      </c>
      <c r="AY84" s="17" t="s">
        <v>143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7" t="s">
        <v>79</v>
      </c>
      <c r="BK84" s="230">
        <f>ROUND(I84*H84,2)</f>
        <v>0</v>
      </c>
      <c r="BL84" s="17" t="s">
        <v>150</v>
      </c>
      <c r="BM84" s="229" t="s">
        <v>1660</v>
      </c>
    </row>
    <row r="85" s="2" customFormat="1">
      <c r="A85" s="38"/>
      <c r="B85" s="39"/>
      <c r="C85" s="40"/>
      <c r="D85" s="231" t="s">
        <v>152</v>
      </c>
      <c r="E85" s="40"/>
      <c r="F85" s="232" t="s">
        <v>1659</v>
      </c>
      <c r="G85" s="40"/>
      <c r="H85" s="40"/>
      <c r="I85" s="136"/>
      <c r="J85" s="40"/>
      <c r="K85" s="40"/>
      <c r="L85" s="44"/>
      <c r="M85" s="233"/>
      <c r="N85" s="23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152</v>
      </c>
      <c r="AU85" s="17" t="s">
        <v>71</v>
      </c>
    </row>
    <row r="86" s="2" customFormat="1" ht="16.5" customHeight="1">
      <c r="A86" s="38"/>
      <c r="B86" s="39"/>
      <c r="C86" s="218" t="s">
        <v>71</v>
      </c>
      <c r="D86" s="218" t="s">
        <v>145</v>
      </c>
      <c r="E86" s="219" t="s">
        <v>1661</v>
      </c>
      <c r="F86" s="220" t="s">
        <v>1662</v>
      </c>
      <c r="G86" s="221" t="s">
        <v>330</v>
      </c>
      <c r="H86" s="222">
        <v>26</v>
      </c>
      <c r="I86" s="223"/>
      <c r="J86" s="224">
        <f>ROUND(I86*H86,2)</f>
        <v>0</v>
      </c>
      <c r="K86" s="220" t="s">
        <v>19</v>
      </c>
      <c r="L86" s="44"/>
      <c r="M86" s="225" t="s">
        <v>19</v>
      </c>
      <c r="N86" s="226" t="s">
        <v>42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150</v>
      </c>
      <c r="AT86" s="229" t="s">
        <v>145</v>
      </c>
      <c r="AU86" s="229" t="s">
        <v>71</v>
      </c>
      <c r="AY86" s="17" t="s">
        <v>143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79</v>
      </c>
      <c r="BK86" s="230">
        <f>ROUND(I86*H86,2)</f>
        <v>0</v>
      </c>
      <c r="BL86" s="17" t="s">
        <v>150</v>
      </c>
      <c r="BM86" s="229" t="s">
        <v>1663</v>
      </c>
    </row>
    <row r="87" s="2" customFormat="1">
      <c r="A87" s="38"/>
      <c r="B87" s="39"/>
      <c r="C87" s="40"/>
      <c r="D87" s="231" t="s">
        <v>152</v>
      </c>
      <c r="E87" s="40"/>
      <c r="F87" s="232" t="s">
        <v>1662</v>
      </c>
      <c r="G87" s="40"/>
      <c r="H87" s="40"/>
      <c r="I87" s="136"/>
      <c r="J87" s="40"/>
      <c r="K87" s="40"/>
      <c r="L87" s="44"/>
      <c r="M87" s="233"/>
      <c r="N87" s="23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152</v>
      </c>
      <c r="AU87" s="17" t="s">
        <v>71</v>
      </c>
    </row>
    <row r="88" s="2" customFormat="1" ht="16.5" customHeight="1">
      <c r="A88" s="38"/>
      <c r="B88" s="39"/>
      <c r="C88" s="218" t="s">
        <v>71</v>
      </c>
      <c r="D88" s="218" t="s">
        <v>145</v>
      </c>
      <c r="E88" s="219" t="s">
        <v>1664</v>
      </c>
      <c r="F88" s="220" t="s">
        <v>1665</v>
      </c>
      <c r="G88" s="221" t="s">
        <v>1596</v>
      </c>
      <c r="H88" s="222">
        <v>1</v>
      </c>
      <c r="I88" s="223"/>
      <c r="J88" s="224">
        <f>ROUND(I88*H88,2)</f>
        <v>0</v>
      </c>
      <c r="K88" s="220" t="s">
        <v>19</v>
      </c>
      <c r="L88" s="44"/>
      <c r="M88" s="225" t="s">
        <v>19</v>
      </c>
      <c r="N88" s="226" t="s">
        <v>42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9" t="s">
        <v>150</v>
      </c>
      <c r="AT88" s="229" t="s">
        <v>145</v>
      </c>
      <c r="AU88" s="229" t="s">
        <v>71</v>
      </c>
      <c r="AY88" s="17" t="s">
        <v>143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7" t="s">
        <v>79</v>
      </c>
      <c r="BK88" s="230">
        <f>ROUND(I88*H88,2)</f>
        <v>0</v>
      </c>
      <c r="BL88" s="17" t="s">
        <v>150</v>
      </c>
      <c r="BM88" s="229" t="s">
        <v>1666</v>
      </c>
    </row>
    <row r="89" s="2" customFormat="1">
      <c r="A89" s="38"/>
      <c r="B89" s="39"/>
      <c r="C89" s="40"/>
      <c r="D89" s="231" t="s">
        <v>152</v>
      </c>
      <c r="E89" s="40"/>
      <c r="F89" s="232" t="s">
        <v>1665</v>
      </c>
      <c r="G89" s="40"/>
      <c r="H89" s="40"/>
      <c r="I89" s="136"/>
      <c r="J89" s="40"/>
      <c r="K89" s="40"/>
      <c r="L89" s="44"/>
      <c r="M89" s="233"/>
      <c r="N89" s="23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152</v>
      </c>
      <c r="AU89" s="17" t="s">
        <v>71</v>
      </c>
    </row>
    <row r="90" s="2" customFormat="1" ht="16.5" customHeight="1">
      <c r="A90" s="38"/>
      <c r="B90" s="39"/>
      <c r="C90" s="218" t="s">
        <v>71</v>
      </c>
      <c r="D90" s="218" t="s">
        <v>145</v>
      </c>
      <c r="E90" s="219" t="s">
        <v>1667</v>
      </c>
      <c r="F90" s="220" t="s">
        <v>1668</v>
      </c>
      <c r="G90" s="221" t="s">
        <v>1596</v>
      </c>
      <c r="H90" s="222">
        <v>2</v>
      </c>
      <c r="I90" s="223"/>
      <c r="J90" s="224">
        <f>ROUND(I90*H90,2)</f>
        <v>0</v>
      </c>
      <c r="K90" s="220" t="s">
        <v>19</v>
      </c>
      <c r="L90" s="44"/>
      <c r="M90" s="225" t="s">
        <v>19</v>
      </c>
      <c r="N90" s="226" t="s">
        <v>42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150</v>
      </c>
      <c r="AT90" s="229" t="s">
        <v>145</v>
      </c>
      <c r="AU90" s="229" t="s">
        <v>71</v>
      </c>
      <c r="AY90" s="17" t="s">
        <v>143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79</v>
      </c>
      <c r="BK90" s="230">
        <f>ROUND(I90*H90,2)</f>
        <v>0</v>
      </c>
      <c r="BL90" s="17" t="s">
        <v>150</v>
      </c>
      <c r="BM90" s="229" t="s">
        <v>1669</v>
      </c>
    </row>
    <row r="91" s="2" customFormat="1">
      <c r="A91" s="38"/>
      <c r="B91" s="39"/>
      <c r="C91" s="40"/>
      <c r="D91" s="231" t="s">
        <v>152</v>
      </c>
      <c r="E91" s="40"/>
      <c r="F91" s="232" t="s">
        <v>1668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152</v>
      </c>
      <c r="AU91" s="17" t="s">
        <v>71</v>
      </c>
    </row>
    <row r="92" s="2" customFormat="1" ht="16.5" customHeight="1">
      <c r="A92" s="38"/>
      <c r="B92" s="39"/>
      <c r="C92" s="218" t="s">
        <v>71</v>
      </c>
      <c r="D92" s="218" t="s">
        <v>145</v>
      </c>
      <c r="E92" s="219" t="s">
        <v>1670</v>
      </c>
      <c r="F92" s="220" t="s">
        <v>1671</v>
      </c>
      <c r="G92" s="221" t="s">
        <v>1596</v>
      </c>
      <c r="H92" s="222">
        <v>5</v>
      </c>
      <c r="I92" s="223"/>
      <c r="J92" s="224">
        <f>ROUND(I92*H92,2)</f>
        <v>0</v>
      </c>
      <c r="K92" s="220" t="s">
        <v>19</v>
      </c>
      <c r="L92" s="44"/>
      <c r="M92" s="225" t="s">
        <v>19</v>
      </c>
      <c r="N92" s="226" t="s">
        <v>42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150</v>
      </c>
      <c r="AT92" s="229" t="s">
        <v>145</v>
      </c>
      <c r="AU92" s="229" t="s">
        <v>71</v>
      </c>
      <c r="AY92" s="17" t="s">
        <v>143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79</v>
      </c>
      <c r="BK92" s="230">
        <f>ROUND(I92*H92,2)</f>
        <v>0</v>
      </c>
      <c r="BL92" s="17" t="s">
        <v>150</v>
      </c>
      <c r="BM92" s="229" t="s">
        <v>1672</v>
      </c>
    </row>
    <row r="93" s="2" customFormat="1">
      <c r="A93" s="38"/>
      <c r="B93" s="39"/>
      <c r="C93" s="40"/>
      <c r="D93" s="231" t="s">
        <v>152</v>
      </c>
      <c r="E93" s="40"/>
      <c r="F93" s="232" t="s">
        <v>1671</v>
      </c>
      <c r="G93" s="40"/>
      <c r="H93" s="40"/>
      <c r="I93" s="136"/>
      <c r="J93" s="40"/>
      <c r="K93" s="40"/>
      <c r="L93" s="44"/>
      <c r="M93" s="233"/>
      <c r="N93" s="23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152</v>
      </c>
      <c r="AU93" s="17" t="s">
        <v>71</v>
      </c>
    </row>
    <row r="94" s="2" customFormat="1" ht="16.5" customHeight="1">
      <c r="A94" s="38"/>
      <c r="B94" s="39"/>
      <c r="C94" s="218" t="s">
        <v>71</v>
      </c>
      <c r="D94" s="218" t="s">
        <v>145</v>
      </c>
      <c r="E94" s="219" t="s">
        <v>1673</v>
      </c>
      <c r="F94" s="220" t="s">
        <v>1674</v>
      </c>
      <c r="G94" s="221" t="s">
        <v>1596</v>
      </c>
      <c r="H94" s="222">
        <v>8</v>
      </c>
      <c r="I94" s="223"/>
      <c r="J94" s="224">
        <f>ROUND(I94*H94,2)</f>
        <v>0</v>
      </c>
      <c r="K94" s="220" t="s">
        <v>19</v>
      </c>
      <c r="L94" s="44"/>
      <c r="M94" s="225" t="s">
        <v>19</v>
      </c>
      <c r="N94" s="226" t="s">
        <v>42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150</v>
      </c>
      <c r="AT94" s="229" t="s">
        <v>145</v>
      </c>
      <c r="AU94" s="229" t="s">
        <v>71</v>
      </c>
      <c r="AY94" s="17" t="s">
        <v>143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79</v>
      </c>
      <c r="BK94" s="230">
        <f>ROUND(I94*H94,2)</f>
        <v>0</v>
      </c>
      <c r="BL94" s="17" t="s">
        <v>150</v>
      </c>
      <c r="BM94" s="229" t="s">
        <v>1675</v>
      </c>
    </row>
    <row r="95" s="2" customFormat="1">
      <c r="A95" s="38"/>
      <c r="B95" s="39"/>
      <c r="C95" s="40"/>
      <c r="D95" s="231" t="s">
        <v>152</v>
      </c>
      <c r="E95" s="40"/>
      <c r="F95" s="232" t="s">
        <v>1674</v>
      </c>
      <c r="G95" s="40"/>
      <c r="H95" s="40"/>
      <c r="I95" s="136"/>
      <c r="J95" s="40"/>
      <c r="K95" s="40"/>
      <c r="L95" s="44"/>
      <c r="M95" s="233"/>
      <c r="N95" s="23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71</v>
      </c>
    </row>
    <row r="96" s="2" customFormat="1" ht="16.5" customHeight="1">
      <c r="A96" s="38"/>
      <c r="B96" s="39"/>
      <c r="C96" s="218" t="s">
        <v>71</v>
      </c>
      <c r="D96" s="218" t="s">
        <v>145</v>
      </c>
      <c r="E96" s="219" t="s">
        <v>1676</v>
      </c>
      <c r="F96" s="220" t="s">
        <v>1677</v>
      </c>
      <c r="G96" s="221" t="s">
        <v>330</v>
      </c>
      <c r="H96" s="222">
        <v>35</v>
      </c>
      <c r="I96" s="223"/>
      <c r="J96" s="224">
        <f>ROUND(I96*H96,2)</f>
        <v>0</v>
      </c>
      <c r="K96" s="220" t="s">
        <v>19</v>
      </c>
      <c r="L96" s="44"/>
      <c r="M96" s="225" t="s">
        <v>19</v>
      </c>
      <c r="N96" s="226" t="s">
        <v>42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150</v>
      </c>
      <c r="AT96" s="229" t="s">
        <v>145</v>
      </c>
      <c r="AU96" s="229" t="s">
        <v>71</v>
      </c>
      <c r="AY96" s="17" t="s">
        <v>143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79</v>
      </c>
      <c r="BK96" s="230">
        <f>ROUND(I96*H96,2)</f>
        <v>0</v>
      </c>
      <c r="BL96" s="17" t="s">
        <v>150</v>
      </c>
      <c r="BM96" s="229" t="s">
        <v>1678</v>
      </c>
    </row>
    <row r="97" s="2" customFormat="1">
      <c r="A97" s="38"/>
      <c r="B97" s="39"/>
      <c r="C97" s="40"/>
      <c r="D97" s="231" t="s">
        <v>152</v>
      </c>
      <c r="E97" s="40"/>
      <c r="F97" s="232" t="s">
        <v>1679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152</v>
      </c>
      <c r="AU97" s="17" t="s">
        <v>71</v>
      </c>
    </row>
    <row r="98" s="2" customFormat="1" ht="16.5" customHeight="1">
      <c r="A98" s="38"/>
      <c r="B98" s="39"/>
      <c r="C98" s="218" t="s">
        <v>71</v>
      </c>
      <c r="D98" s="218" t="s">
        <v>145</v>
      </c>
      <c r="E98" s="219" t="s">
        <v>1680</v>
      </c>
      <c r="F98" s="220" t="s">
        <v>1681</v>
      </c>
      <c r="G98" s="221" t="s">
        <v>1596</v>
      </c>
      <c r="H98" s="222">
        <v>1</v>
      </c>
      <c r="I98" s="223"/>
      <c r="J98" s="224">
        <f>ROUND(I98*H98,2)</f>
        <v>0</v>
      </c>
      <c r="K98" s="220" t="s">
        <v>19</v>
      </c>
      <c r="L98" s="44"/>
      <c r="M98" s="225" t="s">
        <v>19</v>
      </c>
      <c r="N98" s="226" t="s">
        <v>42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150</v>
      </c>
      <c r="AT98" s="229" t="s">
        <v>145</v>
      </c>
      <c r="AU98" s="229" t="s">
        <v>71</v>
      </c>
      <c r="AY98" s="17" t="s">
        <v>143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79</v>
      </c>
      <c r="BK98" s="230">
        <f>ROUND(I98*H98,2)</f>
        <v>0</v>
      </c>
      <c r="BL98" s="17" t="s">
        <v>150</v>
      </c>
      <c r="BM98" s="229" t="s">
        <v>1682</v>
      </c>
    </row>
    <row r="99" s="2" customFormat="1">
      <c r="A99" s="38"/>
      <c r="B99" s="39"/>
      <c r="C99" s="40"/>
      <c r="D99" s="231" t="s">
        <v>152</v>
      </c>
      <c r="E99" s="40"/>
      <c r="F99" s="232" t="s">
        <v>1681</v>
      </c>
      <c r="G99" s="40"/>
      <c r="H99" s="40"/>
      <c r="I99" s="136"/>
      <c r="J99" s="40"/>
      <c r="K99" s="40"/>
      <c r="L99" s="44"/>
      <c r="M99" s="233"/>
      <c r="N99" s="23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152</v>
      </c>
      <c r="AU99" s="17" t="s">
        <v>71</v>
      </c>
    </row>
    <row r="100" s="2" customFormat="1" ht="16.5" customHeight="1">
      <c r="A100" s="38"/>
      <c r="B100" s="39"/>
      <c r="C100" s="218" t="s">
        <v>71</v>
      </c>
      <c r="D100" s="218" t="s">
        <v>145</v>
      </c>
      <c r="E100" s="219" t="s">
        <v>1683</v>
      </c>
      <c r="F100" s="220" t="s">
        <v>1684</v>
      </c>
      <c r="G100" s="221" t="s">
        <v>1596</v>
      </c>
      <c r="H100" s="222">
        <v>2</v>
      </c>
      <c r="I100" s="223"/>
      <c r="J100" s="224">
        <f>ROUND(I100*H100,2)</f>
        <v>0</v>
      </c>
      <c r="K100" s="220" t="s">
        <v>19</v>
      </c>
      <c r="L100" s="44"/>
      <c r="M100" s="225" t="s">
        <v>19</v>
      </c>
      <c r="N100" s="226" t="s">
        <v>42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150</v>
      </c>
      <c r="AT100" s="229" t="s">
        <v>145</v>
      </c>
      <c r="AU100" s="229" t="s">
        <v>71</v>
      </c>
      <c r="AY100" s="17" t="s">
        <v>143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79</v>
      </c>
      <c r="BK100" s="230">
        <f>ROUND(I100*H100,2)</f>
        <v>0</v>
      </c>
      <c r="BL100" s="17" t="s">
        <v>150</v>
      </c>
      <c r="BM100" s="229" t="s">
        <v>1685</v>
      </c>
    </row>
    <row r="101" s="2" customFormat="1">
      <c r="A101" s="38"/>
      <c r="B101" s="39"/>
      <c r="C101" s="40"/>
      <c r="D101" s="231" t="s">
        <v>152</v>
      </c>
      <c r="E101" s="40"/>
      <c r="F101" s="232" t="s">
        <v>1684</v>
      </c>
      <c r="G101" s="40"/>
      <c r="H101" s="40"/>
      <c r="I101" s="136"/>
      <c r="J101" s="40"/>
      <c r="K101" s="40"/>
      <c r="L101" s="44"/>
      <c r="M101" s="233"/>
      <c r="N101" s="23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152</v>
      </c>
      <c r="AU101" s="17" t="s">
        <v>71</v>
      </c>
    </row>
    <row r="102" s="2" customFormat="1" ht="16.5" customHeight="1">
      <c r="A102" s="38"/>
      <c r="B102" s="39"/>
      <c r="C102" s="218" t="s">
        <v>71</v>
      </c>
      <c r="D102" s="218" t="s">
        <v>145</v>
      </c>
      <c r="E102" s="219" t="s">
        <v>1686</v>
      </c>
      <c r="F102" s="220" t="s">
        <v>1687</v>
      </c>
      <c r="G102" s="221" t="s">
        <v>1596</v>
      </c>
      <c r="H102" s="222">
        <v>1</v>
      </c>
      <c r="I102" s="223"/>
      <c r="J102" s="224">
        <f>ROUND(I102*H102,2)</f>
        <v>0</v>
      </c>
      <c r="K102" s="220" t="s">
        <v>19</v>
      </c>
      <c r="L102" s="44"/>
      <c r="M102" s="225" t="s">
        <v>19</v>
      </c>
      <c r="N102" s="226" t="s">
        <v>42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150</v>
      </c>
      <c r="AT102" s="229" t="s">
        <v>145</v>
      </c>
      <c r="AU102" s="229" t="s">
        <v>71</v>
      </c>
      <c r="AY102" s="17" t="s">
        <v>143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79</v>
      </c>
      <c r="BK102" s="230">
        <f>ROUND(I102*H102,2)</f>
        <v>0</v>
      </c>
      <c r="BL102" s="17" t="s">
        <v>150</v>
      </c>
      <c r="BM102" s="229" t="s">
        <v>1688</v>
      </c>
    </row>
    <row r="103" s="2" customFormat="1">
      <c r="A103" s="38"/>
      <c r="B103" s="39"/>
      <c r="C103" s="40"/>
      <c r="D103" s="231" t="s">
        <v>152</v>
      </c>
      <c r="E103" s="40"/>
      <c r="F103" s="232" t="s">
        <v>1687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152</v>
      </c>
      <c r="AU103" s="17" t="s">
        <v>71</v>
      </c>
    </row>
    <row r="104" s="2" customFormat="1" ht="16.5" customHeight="1">
      <c r="A104" s="38"/>
      <c r="B104" s="39"/>
      <c r="C104" s="218" t="s">
        <v>71</v>
      </c>
      <c r="D104" s="218" t="s">
        <v>145</v>
      </c>
      <c r="E104" s="219" t="s">
        <v>1689</v>
      </c>
      <c r="F104" s="220" t="s">
        <v>1690</v>
      </c>
      <c r="G104" s="221" t="s">
        <v>1596</v>
      </c>
      <c r="H104" s="222">
        <v>1</v>
      </c>
      <c r="I104" s="223"/>
      <c r="J104" s="224">
        <f>ROUND(I104*H104,2)</f>
        <v>0</v>
      </c>
      <c r="K104" s="220" t="s">
        <v>19</v>
      </c>
      <c r="L104" s="44"/>
      <c r="M104" s="225" t="s">
        <v>19</v>
      </c>
      <c r="N104" s="226" t="s">
        <v>42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150</v>
      </c>
      <c r="AT104" s="229" t="s">
        <v>145</v>
      </c>
      <c r="AU104" s="229" t="s">
        <v>71</v>
      </c>
      <c r="AY104" s="17" t="s">
        <v>143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79</v>
      </c>
      <c r="BK104" s="230">
        <f>ROUND(I104*H104,2)</f>
        <v>0</v>
      </c>
      <c r="BL104" s="17" t="s">
        <v>150</v>
      </c>
      <c r="BM104" s="229" t="s">
        <v>1691</v>
      </c>
    </row>
    <row r="105" s="2" customFormat="1">
      <c r="A105" s="38"/>
      <c r="B105" s="39"/>
      <c r="C105" s="40"/>
      <c r="D105" s="231" t="s">
        <v>152</v>
      </c>
      <c r="E105" s="40"/>
      <c r="F105" s="232" t="s">
        <v>1690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71</v>
      </c>
    </row>
    <row r="106" s="2" customFormat="1" ht="16.5" customHeight="1">
      <c r="A106" s="38"/>
      <c r="B106" s="39"/>
      <c r="C106" s="218" t="s">
        <v>71</v>
      </c>
      <c r="D106" s="218" t="s">
        <v>145</v>
      </c>
      <c r="E106" s="219" t="s">
        <v>1692</v>
      </c>
      <c r="F106" s="220" t="s">
        <v>1693</v>
      </c>
      <c r="G106" s="221" t="s">
        <v>1596</v>
      </c>
      <c r="H106" s="222">
        <v>1</v>
      </c>
      <c r="I106" s="223"/>
      <c r="J106" s="224">
        <f>ROUND(I106*H106,2)</f>
        <v>0</v>
      </c>
      <c r="K106" s="220" t="s">
        <v>19</v>
      </c>
      <c r="L106" s="44"/>
      <c r="M106" s="225" t="s">
        <v>19</v>
      </c>
      <c r="N106" s="226" t="s">
        <v>42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150</v>
      </c>
      <c r="AT106" s="229" t="s">
        <v>145</v>
      </c>
      <c r="AU106" s="229" t="s">
        <v>71</v>
      </c>
      <c r="AY106" s="17" t="s">
        <v>143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79</v>
      </c>
      <c r="BK106" s="230">
        <f>ROUND(I106*H106,2)</f>
        <v>0</v>
      </c>
      <c r="BL106" s="17" t="s">
        <v>150</v>
      </c>
      <c r="BM106" s="229" t="s">
        <v>1694</v>
      </c>
    </row>
    <row r="107" s="2" customFormat="1">
      <c r="A107" s="38"/>
      <c r="B107" s="39"/>
      <c r="C107" s="40"/>
      <c r="D107" s="231" t="s">
        <v>152</v>
      </c>
      <c r="E107" s="40"/>
      <c r="F107" s="232" t="s">
        <v>1693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152</v>
      </c>
      <c r="AU107" s="17" t="s">
        <v>71</v>
      </c>
    </row>
    <row r="108" s="2" customFormat="1" ht="16.5" customHeight="1">
      <c r="A108" s="38"/>
      <c r="B108" s="39"/>
      <c r="C108" s="218" t="s">
        <v>71</v>
      </c>
      <c r="D108" s="218" t="s">
        <v>145</v>
      </c>
      <c r="E108" s="219" t="s">
        <v>1695</v>
      </c>
      <c r="F108" s="220" t="s">
        <v>1696</v>
      </c>
      <c r="G108" s="221" t="s">
        <v>1596</v>
      </c>
      <c r="H108" s="222">
        <v>1</v>
      </c>
      <c r="I108" s="223"/>
      <c r="J108" s="224">
        <f>ROUND(I108*H108,2)</f>
        <v>0</v>
      </c>
      <c r="K108" s="220" t="s">
        <v>19</v>
      </c>
      <c r="L108" s="44"/>
      <c r="M108" s="225" t="s">
        <v>19</v>
      </c>
      <c r="N108" s="226" t="s">
        <v>42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150</v>
      </c>
      <c r="AT108" s="229" t="s">
        <v>145</v>
      </c>
      <c r="AU108" s="229" t="s">
        <v>71</v>
      </c>
      <c r="AY108" s="17" t="s">
        <v>143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79</v>
      </c>
      <c r="BK108" s="230">
        <f>ROUND(I108*H108,2)</f>
        <v>0</v>
      </c>
      <c r="BL108" s="17" t="s">
        <v>150</v>
      </c>
      <c r="BM108" s="229" t="s">
        <v>1697</v>
      </c>
    </row>
    <row r="109" s="2" customFormat="1">
      <c r="A109" s="38"/>
      <c r="B109" s="39"/>
      <c r="C109" s="40"/>
      <c r="D109" s="231" t="s">
        <v>152</v>
      </c>
      <c r="E109" s="40"/>
      <c r="F109" s="232" t="s">
        <v>1696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152</v>
      </c>
      <c r="AU109" s="17" t="s">
        <v>71</v>
      </c>
    </row>
    <row r="110" s="2" customFormat="1" ht="16.5" customHeight="1">
      <c r="A110" s="38"/>
      <c r="B110" s="39"/>
      <c r="C110" s="218" t="s">
        <v>71</v>
      </c>
      <c r="D110" s="218" t="s">
        <v>145</v>
      </c>
      <c r="E110" s="219" t="s">
        <v>1698</v>
      </c>
      <c r="F110" s="220" t="s">
        <v>1699</v>
      </c>
      <c r="G110" s="221" t="s">
        <v>1596</v>
      </c>
      <c r="H110" s="222">
        <v>1</v>
      </c>
      <c r="I110" s="223"/>
      <c r="J110" s="224">
        <f>ROUND(I110*H110,2)</f>
        <v>0</v>
      </c>
      <c r="K110" s="220" t="s">
        <v>19</v>
      </c>
      <c r="L110" s="44"/>
      <c r="M110" s="225" t="s">
        <v>19</v>
      </c>
      <c r="N110" s="226" t="s">
        <v>42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150</v>
      </c>
      <c r="AT110" s="229" t="s">
        <v>145</v>
      </c>
      <c r="AU110" s="229" t="s">
        <v>71</v>
      </c>
      <c r="AY110" s="17" t="s">
        <v>143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79</v>
      </c>
      <c r="BK110" s="230">
        <f>ROUND(I110*H110,2)</f>
        <v>0</v>
      </c>
      <c r="BL110" s="17" t="s">
        <v>150</v>
      </c>
      <c r="BM110" s="229" t="s">
        <v>1700</v>
      </c>
    </row>
    <row r="111" s="2" customFormat="1">
      <c r="A111" s="38"/>
      <c r="B111" s="39"/>
      <c r="C111" s="40"/>
      <c r="D111" s="231" t="s">
        <v>152</v>
      </c>
      <c r="E111" s="40"/>
      <c r="F111" s="232" t="s">
        <v>1699</v>
      </c>
      <c r="G111" s="40"/>
      <c r="H111" s="40"/>
      <c r="I111" s="136"/>
      <c r="J111" s="40"/>
      <c r="K111" s="40"/>
      <c r="L111" s="44"/>
      <c r="M111" s="267"/>
      <c r="N111" s="268"/>
      <c r="O111" s="269"/>
      <c r="P111" s="269"/>
      <c r="Q111" s="269"/>
      <c r="R111" s="269"/>
      <c r="S111" s="269"/>
      <c r="T111" s="270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152</v>
      </c>
      <c r="AU111" s="17" t="s">
        <v>71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166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Tpthuxra1NEjHj71MGXEU+PgpMrFAlgq6N4rkuWhV0f5FduAasrnxlDyGNxX+b0smwZnofME4S1wrrElCCMjlw==" hashValue="hPscX4/mu7VIARFfylUrTAyxs4f5xF5DRpBq+9XzEQUTWuM0H6Qe7wjhIoA8oSm/nKUGUfHvtyeQCwTAsKY1dg==" algorithmName="SHA-512" password="CC35"/>
  <autoFilter ref="C78:K11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94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Snížení energetické náročnosti obj. ŠD č.p. 355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95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1701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35</v>
      </c>
      <c r="G12" s="38"/>
      <c r="H12" s="38"/>
      <c r="I12" s="140" t="s">
        <v>23</v>
      </c>
      <c r="J12" s="141" t="str">
        <f>'Rekapitulace stavby'!AN8</f>
        <v>13. 11. 2018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tr">
        <f>IF('Rekapitulace stavby'!AN19="","",'Rekapitulace stavby'!AN19)</f>
        <v/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39" t="str">
        <f>IF('Rekapitulace stavby'!AN20="","",'Rekapitulace stavby'!AN20)</f>
        <v/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ROUNDUP(J79,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ROUNDUP((SUM(BE79:BE133)),  2)</f>
        <v>0</v>
      </c>
      <c r="G33" s="38"/>
      <c r="H33" s="38"/>
      <c r="I33" s="155">
        <v>0.20999999999999999</v>
      </c>
      <c r="J33" s="154">
        <f>ROUNDUP(((SUM(BE79:BE133))*I33),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ROUNDUP((SUM(BF79:BF133)),  2)</f>
        <v>0</v>
      </c>
      <c r="G34" s="38"/>
      <c r="H34" s="38"/>
      <c r="I34" s="155">
        <v>0.14999999999999999</v>
      </c>
      <c r="J34" s="154">
        <f>ROUNDUP(((SUM(BF79:BF133))*I34),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ROUNDUP((SUM(BG79:BG133)),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ROUNDUP((SUM(BH79:BH133)),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ROUNDUP((SUM(BI79:BI133)),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Snížení energetické náročnosti obj. ŠD č.p. 355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střešní plášť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40" t="s">
        <v>23</v>
      </c>
      <c r="J52" s="72" t="str">
        <f>IF(J12="","",J12)</f>
        <v>13. 11. 2018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R. Voce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 xml:space="preserve"> 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98</v>
      </c>
      <c r="D57" s="172"/>
      <c r="E57" s="172"/>
      <c r="F57" s="172"/>
      <c r="G57" s="172"/>
      <c r="H57" s="172"/>
      <c r="I57" s="173"/>
      <c r="J57" s="174" t="s">
        <v>99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13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166"/>
      <c r="J61" s="60"/>
      <c r="K61" s="60"/>
      <c r="L61" s="13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169"/>
      <c r="J65" s="62"/>
      <c r="K65" s="62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128</v>
      </c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136"/>
      <c r="J68" s="40"/>
      <c r="K68" s="4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70" t="str">
        <f>E7</f>
        <v>Snížení energetické náročnosti obj. ŠD č.p. 355</v>
      </c>
      <c r="F69" s="32"/>
      <c r="G69" s="32"/>
      <c r="H69" s="32"/>
      <c r="I69" s="136"/>
      <c r="J69" s="40"/>
      <c r="K69" s="4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95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04 - střešní plášť</v>
      </c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 xml:space="preserve"> </v>
      </c>
      <c r="G73" s="40"/>
      <c r="H73" s="40"/>
      <c r="I73" s="140" t="s">
        <v>23</v>
      </c>
      <c r="J73" s="72" t="str">
        <f>IF(J12="","",J12)</f>
        <v>13. 11. 2018</v>
      </c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Město N. Bor</v>
      </c>
      <c r="G75" s="40"/>
      <c r="H75" s="40"/>
      <c r="I75" s="140" t="s">
        <v>31</v>
      </c>
      <c r="J75" s="36" t="str">
        <f>E21</f>
        <v>R. Voce</v>
      </c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140" t="s">
        <v>34</v>
      </c>
      <c r="J76" s="36" t="str">
        <f>E24</f>
        <v xml:space="preserve"> </v>
      </c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1" customFormat="1" ht="29.28" customHeight="1">
      <c r="A78" s="190"/>
      <c r="B78" s="191"/>
      <c r="C78" s="192" t="s">
        <v>129</v>
      </c>
      <c r="D78" s="193" t="s">
        <v>56</v>
      </c>
      <c r="E78" s="193" t="s">
        <v>52</v>
      </c>
      <c r="F78" s="193" t="s">
        <v>53</v>
      </c>
      <c r="G78" s="193" t="s">
        <v>130</v>
      </c>
      <c r="H78" s="193" t="s">
        <v>131</v>
      </c>
      <c r="I78" s="194" t="s">
        <v>132</v>
      </c>
      <c r="J78" s="193" t="s">
        <v>99</v>
      </c>
      <c r="K78" s="195" t="s">
        <v>133</v>
      </c>
      <c r="L78" s="196"/>
      <c r="M78" s="92" t="s">
        <v>19</v>
      </c>
      <c r="N78" s="93" t="s">
        <v>41</v>
      </c>
      <c r="O78" s="93" t="s">
        <v>134</v>
      </c>
      <c r="P78" s="93" t="s">
        <v>135</v>
      </c>
      <c r="Q78" s="93" t="s">
        <v>136</v>
      </c>
      <c r="R78" s="93" t="s">
        <v>137</v>
      </c>
      <c r="S78" s="93" t="s">
        <v>138</v>
      </c>
      <c r="T78" s="94" t="s">
        <v>139</v>
      </c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</row>
    <row r="79" s="2" customFormat="1" ht="22.8" customHeight="1">
      <c r="A79" s="38"/>
      <c r="B79" s="39"/>
      <c r="C79" s="99" t="s">
        <v>140</v>
      </c>
      <c r="D79" s="40"/>
      <c r="E79" s="40"/>
      <c r="F79" s="40"/>
      <c r="G79" s="40"/>
      <c r="H79" s="40"/>
      <c r="I79" s="136"/>
      <c r="J79" s="197">
        <f>BK79</f>
        <v>0</v>
      </c>
      <c r="K79" s="40"/>
      <c r="L79" s="44"/>
      <c r="M79" s="95"/>
      <c r="N79" s="198"/>
      <c r="O79" s="96"/>
      <c r="P79" s="199">
        <f>SUM(P80:P133)</f>
        <v>0</v>
      </c>
      <c r="Q79" s="96"/>
      <c r="R79" s="199">
        <f>SUM(R80:R133)</f>
        <v>0</v>
      </c>
      <c r="S79" s="96"/>
      <c r="T79" s="200">
        <f>SUM(T80:T133)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70</v>
      </c>
      <c r="AU79" s="17" t="s">
        <v>100</v>
      </c>
      <c r="BK79" s="201">
        <f>SUM(BK80:BK133)</f>
        <v>0</v>
      </c>
    </row>
    <row r="80" s="2" customFormat="1" ht="16.5" customHeight="1">
      <c r="A80" s="38"/>
      <c r="B80" s="39"/>
      <c r="C80" s="218" t="s">
        <v>79</v>
      </c>
      <c r="D80" s="218" t="s">
        <v>145</v>
      </c>
      <c r="E80" s="219" t="s">
        <v>1702</v>
      </c>
      <c r="F80" s="220" t="s">
        <v>1703</v>
      </c>
      <c r="G80" s="221" t="s">
        <v>148</v>
      </c>
      <c r="H80" s="222">
        <v>312.80000000000001</v>
      </c>
      <c r="I80" s="223"/>
      <c r="J80" s="224">
        <f>ROUND(I80*H80,2)</f>
        <v>0</v>
      </c>
      <c r="K80" s="220" t="s">
        <v>19</v>
      </c>
      <c r="L80" s="44"/>
      <c r="M80" s="225" t="s">
        <v>19</v>
      </c>
      <c r="N80" s="226" t="s">
        <v>42</v>
      </c>
      <c r="O80" s="84"/>
      <c r="P80" s="227">
        <f>O80*H80</f>
        <v>0</v>
      </c>
      <c r="Q80" s="227">
        <v>0</v>
      </c>
      <c r="R80" s="227">
        <f>Q80*H80</f>
        <v>0</v>
      </c>
      <c r="S80" s="227">
        <v>0</v>
      </c>
      <c r="T80" s="228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29" t="s">
        <v>150</v>
      </c>
      <c r="AT80" s="229" t="s">
        <v>145</v>
      </c>
      <c r="AU80" s="229" t="s">
        <v>71</v>
      </c>
      <c r="AY80" s="17" t="s">
        <v>143</v>
      </c>
      <c r="BE80" s="230">
        <f>IF(N80="základní",J80,0)</f>
        <v>0</v>
      </c>
      <c r="BF80" s="230">
        <f>IF(N80="snížená",J80,0)</f>
        <v>0</v>
      </c>
      <c r="BG80" s="230">
        <f>IF(N80="zákl. přenesená",J80,0)</f>
        <v>0</v>
      </c>
      <c r="BH80" s="230">
        <f>IF(N80="sníž. přenesená",J80,0)</f>
        <v>0</v>
      </c>
      <c r="BI80" s="230">
        <f>IF(N80="nulová",J80,0)</f>
        <v>0</v>
      </c>
      <c r="BJ80" s="17" t="s">
        <v>79</v>
      </c>
      <c r="BK80" s="230">
        <f>ROUND(I80*H80,2)</f>
        <v>0</v>
      </c>
      <c r="BL80" s="17" t="s">
        <v>150</v>
      </c>
      <c r="BM80" s="229" t="s">
        <v>1704</v>
      </c>
    </row>
    <row r="81" s="2" customFormat="1">
      <c r="A81" s="38"/>
      <c r="B81" s="39"/>
      <c r="C81" s="40"/>
      <c r="D81" s="231" t="s">
        <v>152</v>
      </c>
      <c r="E81" s="40"/>
      <c r="F81" s="232" t="s">
        <v>1703</v>
      </c>
      <c r="G81" s="40"/>
      <c r="H81" s="40"/>
      <c r="I81" s="136"/>
      <c r="J81" s="40"/>
      <c r="K81" s="40"/>
      <c r="L81" s="44"/>
      <c r="M81" s="233"/>
      <c r="N81" s="23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152</v>
      </c>
      <c r="AU81" s="17" t="s">
        <v>71</v>
      </c>
    </row>
    <row r="82" s="2" customFormat="1" ht="16.5" customHeight="1">
      <c r="A82" s="38"/>
      <c r="B82" s="39"/>
      <c r="C82" s="246" t="s">
        <v>81</v>
      </c>
      <c r="D82" s="246" t="s">
        <v>199</v>
      </c>
      <c r="E82" s="247" t="s">
        <v>1705</v>
      </c>
      <c r="F82" s="248" t="s">
        <v>1706</v>
      </c>
      <c r="G82" s="249" t="s">
        <v>1596</v>
      </c>
      <c r="H82" s="250">
        <v>706</v>
      </c>
      <c r="I82" s="251"/>
      <c r="J82" s="252">
        <f>ROUND(I82*H82,2)</f>
        <v>0</v>
      </c>
      <c r="K82" s="248" t="s">
        <v>19</v>
      </c>
      <c r="L82" s="253"/>
      <c r="M82" s="254" t="s">
        <v>19</v>
      </c>
      <c r="N82" s="255" t="s">
        <v>42</v>
      </c>
      <c r="O82" s="84"/>
      <c r="P82" s="227">
        <f>O82*H82</f>
        <v>0</v>
      </c>
      <c r="Q82" s="227">
        <v>0</v>
      </c>
      <c r="R82" s="227">
        <f>Q82*H82</f>
        <v>0</v>
      </c>
      <c r="S82" s="227">
        <v>0</v>
      </c>
      <c r="T82" s="228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29" t="s">
        <v>187</v>
      </c>
      <c r="AT82" s="229" t="s">
        <v>199</v>
      </c>
      <c r="AU82" s="229" t="s">
        <v>71</v>
      </c>
      <c r="AY82" s="17" t="s">
        <v>143</v>
      </c>
      <c r="BE82" s="230">
        <f>IF(N82="základní",J82,0)</f>
        <v>0</v>
      </c>
      <c r="BF82" s="230">
        <f>IF(N82="snížená",J82,0)</f>
        <v>0</v>
      </c>
      <c r="BG82" s="230">
        <f>IF(N82="zákl. přenesená",J82,0)</f>
        <v>0</v>
      </c>
      <c r="BH82" s="230">
        <f>IF(N82="sníž. přenesená",J82,0)</f>
        <v>0</v>
      </c>
      <c r="BI82" s="230">
        <f>IF(N82="nulová",J82,0)</f>
        <v>0</v>
      </c>
      <c r="BJ82" s="17" t="s">
        <v>79</v>
      </c>
      <c r="BK82" s="230">
        <f>ROUND(I82*H82,2)</f>
        <v>0</v>
      </c>
      <c r="BL82" s="17" t="s">
        <v>150</v>
      </c>
      <c r="BM82" s="229" t="s">
        <v>1707</v>
      </c>
    </row>
    <row r="83" s="2" customFormat="1">
      <c r="A83" s="38"/>
      <c r="B83" s="39"/>
      <c r="C83" s="40"/>
      <c r="D83" s="231" t="s">
        <v>152</v>
      </c>
      <c r="E83" s="40"/>
      <c r="F83" s="232" t="s">
        <v>1706</v>
      </c>
      <c r="G83" s="40"/>
      <c r="H83" s="40"/>
      <c r="I83" s="136"/>
      <c r="J83" s="40"/>
      <c r="K83" s="40"/>
      <c r="L83" s="44"/>
      <c r="M83" s="233"/>
      <c r="N83" s="23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152</v>
      </c>
      <c r="AU83" s="17" t="s">
        <v>71</v>
      </c>
    </row>
    <row r="84" s="2" customFormat="1" ht="16.5" customHeight="1">
      <c r="A84" s="38"/>
      <c r="B84" s="39"/>
      <c r="C84" s="246" t="s">
        <v>161</v>
      </c>
      <c r="D84" s="246" t="s">
        <v>199</v>
      </c>
      <c r="E84" s="247" t="s">
        <v>1708</v>
      </c>
      <c r="F84" s="248" t="s">
        <v>1709</v>
      </c>
      <c r="G84" s="249" t="s">
        <v>1596</v>
      </c>
      <c r="H84" s="250">
        <v>27</v>
      </c>
      <c r="I84" s="251"/>
      <c r="J84" s="252">
        <f>ROUND(I84*H84,2)</f>
        <v>0</v>
      </c>
      <c r="K84" s="248" t="s">
        <v>19</v>
      </c>
      <c r="L84" s="253"/>
      <c r="M84" s="254" t="s">
        <v>19</v>
      </c>
      <c r="N84" s="255" t="s">
        <v>42</v>
      </c>
      <c r="O84" s="84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9" t="s">
        <v>187</v>
      </c>
      <c r="AT84" s="229" t="s">
        <v>199</v>
      </c>
      <c r="AU84" s="229" t="s">
        <v>71</v>
      </c>
      <c r="AY84" s="17" t="s">
        <v>143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7" t="s">
        <v>79</v>
      </c>
      <c r="BK84" s="230">
        <f>ROUND(I84*H84,2)</f>
        <v>0</v>
      </c>
      <c r="BL84" s="17" t="s">
        <v>150</v>
      </c>
      <c r="BM84" s="229" t="s">
        <v>1710</v>
      </c>
    </row>
    <row r="85" s="2" customFormat="1">
      <c r="A85" s="38"/>
      <c r="B85" s="39"/>
      <c r="C85" s="40"/>
      <c r="D85" s="231" t="s">
        <v>152</v>
      </c>
      <c r="E85" s="40"/>
      <c r="F85" s="232" t="s">
        <v>1709</v>
      </c>
      <c r="G85" s="40"/>
      <c r="H85" s="40"/>
      <c r="I85" s="136"/>
      <c r="J85" s="40"/>
      <c r="K85" s="40"/>
      <c r="L85" s="44"/>
      <c r="M85" s="233"/>
      <c r="N85" s="23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152</v>
      </c>
      <c r="AU85" s="17" t="s">
        <v>71</v>
      </c>
    </row>
    <row r="86" s="2" customFormat="1" ht="16.5" customHeight="1">
      <c r="A86" s="38"/>
      <c r="B86" s="39"/>
      <c r="C86" s="246" t="s">
        <v>150</v>
      </c>
      <c r="D86" s="246" t="s">
        <v>199</v>
      </c>
      <c r="E86" s="247" t="s">
        <v>1711</v>
      </c>
      <c r="F86" s="248" t="s">
        <v>1712</v>
      </c>
      <c r="G86" s="249" t="s">
        <v>1596</v>
      </c>
      <c r="H86" s="250">
        <v>23</v>
      </c>
      <c r="I86" s="251"/>
      <c r="J86" s="252">
        <f>ROUND(I86*H86,2)</f>
        <v>0</v>
      </c>
      <c r="K86" s="248" t="s">
        <v>19</v>
      </c>
      <c r="L86" s="253"/>
      <c r="M86" s="254" t="s">
        <v>19</v>
      </c>
      <c r="N86" s="255" t="s">
        <v>42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187</v>
      </c>
      <c r="AT86" s="229" t="s">
        <v>199</v>
      </c>
      <c r="AU86" s="229" t="s">
        <v>71</v>
      </c>
      <c r="AY86" s="17" t="s">
        <v>143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79</v>
      </c>
      <c r="BK86" s="230">
        <f>ROUND(I86*H86,2)</f>
        <v>0</v>
      </c>
      <c r="BL86" s="17" t="s">
        <v>150</v>
      </c>
      <c r="BM86" s="229" t="s">
        <v>1713</v>
      </c>
    </row>
    <row r="87" s="2" customFormat="1">
      <c r="A87" s="38"/>
      <c r="B87" s="39"/>
      <c r="C87" s="40"/>
      <c r="D87" s="231" t="s">
        <v>152</v>
      </c>
      <c r="E87" s="40"/>
      <c r="F87" s="232" t="s">
        <v>1712</v>
      </c>
      <c r="G87" s="40"/>
      <c r="H87" s="40"/>
      <c r="I87" s="136"/>
      <c r="J87" s="40"/>
      <c r="K87" s="40"/>
      <c r="L87" s="44"/>
      <c r="M87" s="233"/>
      <c r="N87" s="23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152</v>
      </c>
      <c r="AU87" s="17" t="s">
        <v>71</v>
      </c>
    </row>
    <row r="88" s="2" customFormat="1" ht="16.5" customHeight="1">
      <c r="A88" s="38"/>
      <c r="B88" s="39"/>
      <c r="C88" s="246" t="s">
        <v>173</v>
      </c>
      <c r="D88" s="246" t="s">
        <v>199</v>
      </c>
      <c r="E88" s="247" t="s">
        <v>1714</v>
      </c>
      <c r="F88" s="248" t="s">
        <v>1715</v>
      </c>
      <c r="G88" s="249" t="s">
        <v>1596</v>
      </c>
      <c r="H88" s="250">
        <v>63</v>
      </c>
      <c r="I88" s="251"/>
      <c r="J88" s="252">
        <f>ROUND(I88*H88,2)</f>
        <v>0</v>
      </c>
      <c r="K88" s="248" t="s">
        <v>19</v>
      </c>
      <c r="L88" s="253"/>
      <c r="M88" s="254" t="s">
        <v>19</v>
      </c>
      <c r="N88" s="255" t="s">
        <v>42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9" t="s">
        <v>187</v>
      </c>
      <c r="AT88" s="229" t="s">
        <v>199</v>
      </c>
      <c r="AU88" s="229" t="s">
        <v>71</v>
      </c>
      <c r="AY88" s="17" t="s">
        <v>143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7" t="s">
        <v>79</v>
      </c>
      <c r="BK88" s="230">
        <f>ROUND(I88*H88,2)</f>
        <v>0</v>
      </c>
      <c r="BL88" s="17" t="s">
        <v>150</v>
      </c>
      <c r="BM88" s="229" t="s">
        <v>1716</v>
      </c>
    </row>
    <row r="89" s="2" customFormat="1">
      <c r="A89" s="38"/>
      <c r="B89" s="39"/>
      <c r="C89" s="40"/>
      <c r="D89" s="231" t="s">
        <v>152</v>
      </c>
      <c r="E89" s="40"/>
      <c r="F89" s="232" t="s">
        <v>1715</v>
      </c>
      <c r="G89" s="40"/>
      <c r="H89" s="40"/>
      <c r="I89" s="136"/>
      <c r="J89" s="40"/>
      <c r="K89" s="40"/>
      <c r="L89" s="44"/>
      <c r="M89" s="233"/>
      <c r="N89" s="23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152</v>
      </c>
      <c r="AU89" s="17" t="s">
        <v>71</v>
      </c>
    </row>
    <row r="90" s="2" customFormat="1" ht="16.5" customHeight="1">
      <c r="A90" s="38"/>
      <c r="B90" s="39"/>
      <c r="C90" s="246" t="s">
        <v>177</v>
      </c>
      <c r="D90" s="246" t="s">
        <v>199</v>
      </c>
      <c r="E90" s="247" t="s">
        <v>1717</v>
      </c>
      <c r="F90" s="248" t="s">
        <v>1718</v>
      </c>
      <c r="G90" s="249" t="s">
        <v>1596</v>
      </c>
      <c r="H90" s="250">
        <v>3</v>
      </c>
      <c r="I90" s="251"/>
      <c r="J90" s="252">
        <f>ROUND(I90*H90,2)</f>
        <v>0</v>
      </c>
      <c r="K90" s="248" t="s">
        <v>19</v>
      </c>
      <c r="L90" s="253"/>
      <c r="M90" s="254" t="s">
        <v>19</v>
      </c>
      <c r="N90" s="255" t="s">
        <v>42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187</v>
      </c>
      <c r="AT90" s="229" t="s">
        <v>199</v>
      </c>
      <c r="AU90" s="229" t="s">
        <v>71</v>
      </c>
      <c r="AY90" s="17" t="s">
        <v>143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79</v>
      </c>
      <c r="BK90" s="230">
        <f>ROUND(I90*H90,2)</f>
        <v>0</v>
      </c>
      <c r="BL90" s="17" t="s">
        <v>150</v>
      </c>
      <c r="BM90" s="229" t="s">
        <v>1719</v>
      </c>
    </row>
    <row r="91" s="2" customFormat="1">
      <c r="A91" s="38"/>
      <c r="B91" s="39"/>
      <c r="C91" s="40"/>
      <c r="D91" s="231" t="s">
        <v>152</v>
      </c>
      <c r="E91" s="40"/>
      <c r="F91" s="232" t="s">
        <v>1718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152</v>
      </c>
      <c r="AU91" s="17" t="s">
        <v>71</v>
      </c>
    </row>
    <row r="92" s="2" customFormat="1" ht="16.5" customHeight="1">
      <c r="A92" s="38"/>
      <c r="B92" s="39"/>
      <c r="C92" s="246" t="s">
        <v>183</v>
      </c>
      <c r="D92" s="246" t="s">
        <v>199</v>
      </c>
      <c r="E92" s="247" t="s">
        <v>1720</v>
      </c>
      <c r="F92" s="248" t="s">
        <v>1721</v>
      </c>
      <c r="G92" s="249" t="s">
        <v>1596</v>
      </c>
      <c r="H92" s="250">
        <v>1</v>
      </c>
      <c r="I92" s="251"/>
      <c r="J92" s="252">
        <f>ROUND(I92*H92,2)</f>
        <v>0</v>
      </c>
      <c r="K92" s="248" t="s">
        <v>19</v>
      </c>
      <c r="L92" s="253"/>
      <c r="M92" s="254" t="s">
        <v>19</v>
      </c>
      <c r="N92" s="255" t="s">
        <v>42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187</v>
      </c>
      <c r="AT92" s="229" t="s">
        <v>199</v>
      </c>
      <c r="AU92" s="229" t="s">
        <v>71</v>
      </c>
      <c r="AY92" s="17" t="s">
        <v>143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79</v>
      </c>
      <c r="BK92" s="230">
        <f>ROUND(I92*H92,2)</f>
        <v>0</v>
      </c>
      <c r="BL92" s="17" t="s">
        <v>150</v>
      </c>
      <c r="BM92" s="229" t="s">
        <v>1722</v>
      </c>
    </row>
    <row r="93" s="2" customFormat="1">
      <c r="A93" s="38"/>
      <c r="B93" s="39"/>
      <c r="C93" s="40"/>
      <c r="D93" s="231" t="s">
        <v>152</v>
      </c>
      <c r="E93" s="40"/>
      <c r="F93" s="232" t="s">
        <v>1721</v>
      </c>
      <c r="G93" s="40"/>
      <c r="H93" s="40"/>
      <c r="I93" s="136"/>
      <c r="J93" s="40"/>
      <c r="K93" s="40"/>
      <c r="L93" s="44"/>
      <c r="M93" s="233"/>
      <c r="N93" s="23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152</v>
      </c>
      <c r="AU93" s="17" t="s">
        <v>71</v>
      </c>
    </row>
    <row r="94" s="2" customFormat="1" ht="16.5" customHeight="1">
      <c r="A94" s="38"/>
      <c r="B94" s="39"/>
      <c r="C94" s="246" t="s">
        <v>187</v>
      </c>
      <c r="D94" s="246" t="s">
        <v>199</v>
      </c>
      <c r="E94" s="247" t="s">
        <v>1723</v>
      </c>
      <c r="F94" s="248" t="s">
        <v>1724</v>
      </c>
      <c r="G94" s="249" t="s">
        <v>1596</v>
      </c>
      <c r="H94" s="250">
        <v>27</v>
      </c>
      <c r="I94" s="251"/>
      <c r="J94" s="252">
        <f>ROUND(I94*H94,2)</f>
        <v>0</v>
      </c>
      <c r="K94" s="248" t="s">
        <v>19</v>
      </c>
      <c r="L94" s="253"/>
      <c r="M94" s="254" t="s">
        <v>19</v>
      </c>
      <c r="N94" s="255" t="s">
        <v>42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187</v>
      </c>
      <c r="AT94" s="229" t="s">
        <v>199</v>
      </c>
      <c r="AU94" s="229" t="s">
        <v>71</v>
      </c>
      <c r="AY94" s="17" t="s">
        <v>143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79</v>
      </c>
      <c r="BK94" s="230">
        <f>ROUND(I94*H94,2)</f>
        <v>0</v>
      </c>
      <c r="BL94" s="17" t="s">
        <v>150</v>
      </c>
      <c r="BM94" s="229" t="s">
        <v>1725</v>
      </c>
    </row>
    <row r="95" s="2" customFormat="1">
      <c r="A95" s="38"/>
      <c r="B95" s="39"/>
      <c r="C95" s="40"/>
      <c r="D95" s="231" t="s">
        <v>152</v>
      </c>
      <c r="E95" s="40"/>
      <c r="F95" s="232" t="s">
        <v>1724</v>
      </c>
      <c r="G95" s="40"/>
      <c r="H95" s="40"/>
      <c r="I95" s="136"/>
      <c r="J95" s="40"/>
      <c r="K95" s="40"/>
      <c r="L95" s="44"/>
      <c r="M95" s="233"/>
      <c r="N95" s="23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71</v>
      </c>
    </row>
    <row r="96" s="2" customFormat="1" ht="16.5" customHeight="1">
      <c r="A96" s="38"/>
      <c r="B96" s="39"/>
      <c r="C96" s="246" t="s">
        <v>194</v>
      </c>
      <c r="D96" s="246" t="s">
        <v>199</v>
      </c>
      <c r="E96" s="247" t="s">
        <v>1726</v>
      </c>
      <c r="F96" s="248" t="s">
        <v>1727</v>
      </c>
      <c r="G96" s="249" t="s">
        <v>1596</v>
      </c>
      <c r="H96" s="250">
        <v>12</v>
      </c>
      <c r="I96" s="251"/>
      <c r="J96" s="252">
        <f>ROUND(I96*H96,2)</f>
        <v>0</v>
      </c>
      <c r="K96" s="248" t="s">
        <v>19</v>
      </c>
      <c r="L96" s="253"/>
      <c r="M96" s="254" t="s">
        <v>19</v>
      </c>
      <c r="N96" s="255" t="s">
        <v>42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187</v>
      </c>
      <c r="AT96" s="229" t="s">
        <v>199</v>
      </c>
      <c r="AU96" s="229" t="s">
        <v>71</v>
      </c>
      <c r="AY96" s="17" t="s">
        <v>143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79</v>
      </c>
      <c r="BK96" s="230">
        <f>ROUND(I96*H96,2)</f>
        <v>0</v>
      </c>
      <c r="BL96" s="17" t="s">
        <v>150</v>
      </c>
      <c r="BM96" s="229" t="s">
        <v>1728</v>
      </c>
    </row>
    <row r="97" s="2" customFormat="1">
      <c r="A97" s="38"/>
      <c r="B97" s="39"/>
      <c r="C97" s="40"/>
      <c r="D97" s="231" t="s">
        <v>152</v>
      </c>
      <c r="E97" s="40"/>
      <c r="F97" s="232" t="s">
        <v>1727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152</v>
      </c>
      <c r="AU97" s="17" t="s">
        <v>71</v>
      </c>
    </row>
    <row r="98" s="2" customFormat="1" ht="16.5" customHeight="1">
      <c r="A98" s="38"/>
      <c r="B98" s="39"/>
      <c r="C98" s="246" t="s">
        <v>198</v>
      </c>
      <c r="D98" s="246" t="s">
        <v>199</v>
      </c>
      <c r="E98" s="247" t="s">
        <v>1729</v>
      </c>
      <c r="F98" s="248" t="s">
        <v>1730</v>
      </c>
      <c r="G98" s="249" t="s">
        <v>1596</v>
      </c>
      <c r="H98" s="250">
        <v>6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42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187</v>
      </c>
      <c r="AT98" s="229" t="s">
        <v>199</v>
      </c>
      <c r="AU98" s="229" t="s">
        <v>71</v>
      </c>
      <c r="AY98" s="17" t="s">
        <v>143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79</v>
      </c>
      <c r="BK98" s="230">
        <f>ROUND(I98*H98,2)</f>
        <v>0</v>
      </c>
      <c r="BL98" s="17" t="s">
        <v>150</v>
      </c>
      <c r="BM98" s="229" t="s">
        <v>1731</v>
      </c>
    </row>
    <row r="99" s="2" customFormat="1">
      <c r="A99" s="38"/>
      <c r="B99" s="39"/>
      <c r="C99" s="40"/>
      <c r="D99" s="231" t="s">
        <v>152</v>
      </c>
      <c r="E99" s="40"/>
      <c r="F99" s="232" t="s">
        <v>1730</v>
      </c>
      <c r="G99" s="40"/>
      <c r="H99" s="40"/>
      <c r="I99" s="136"/>
      <c r="J99" s="40"/>
      <c r="K99" s="40"/>
      <c r="L99" s="44"/>
      <c r="M99" s="233"/>
      <c r="N99" s="23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152</v>
      </c>
      <c r="AU99" s="17" t="s">
        <v>71</v>
      </c>
    </row>
    <row r="100" s="2" customFormat="1" ht="16.5" customHeight="1">
      <c r="A100" s="38"/>
      <c r="B100" s="39"/>
      <c r="C100" s="246" t="s">
        <v>204</v>
      </c>
      <c r="D100" s="246" t="s">
        <v>199</v>
      </c>
      <c r="E100" s="247" t="s">
        <v>1732</v>
      </c>
      <c r="F100" s="248" t="s">
        <v>1733</v>
      </c>
      <c r="G100" s="249" t="s">
        <v>1596</v>
      </c>
      <c r="H100" s="250">
        <v>6</v>
      </c>
      <c r="I100" s="251"/>
      <c r="J100" s="252">
        <f>ROUND(I100*H100,2)</f>
        <v>0</v>
      </c>
      <c r="K100" s="248" t="s">
        <v>19</v>
      </c>
      <c r="L100" s="253"/>
      <c r="M100" s="254" t="s">
        <v>19</v>
      </c>
      <c r="N100" s="255" t="s">
        <v>42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187</v>
      </c>
      <c r="AT100" s="229" t="s">
        <v>199</v>
      </c>
      <c r="AU100" s="229" t="s">
        <v>71</v>
      </c>
      <c r="AY100" s="17" t="s">
        <v>143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79</v>
      </c>
      <c r="BK100" s="230">
        <f>ROUND(I100*H100,2)</f>
        <v>0</v>
      </c>
      <c r="BL100" s="17" t="s">
        <v>150</v>
      </c>
      <c r="BM100" s="229" t="s">
        <v>1734</v>
      </c>
    </row>
    <row r="101" s="2" customFormat="1">
      <c r="A101" s="38"/>
      <c r="B101" s="39"/>
      <c r="C101" s="40"/>
      <c r="D101" s="231" t="s">
        <v>152</v>
      </c>
      <c r="E101" s="40"/>
      <c r="F101" s="232" t="s">
        <v>1733</v>
      </c>
      <c r="G101" s="40"/>
      <c r="H101" s="40"/>
      <c r="I101" s="136"/>
      <c r="J101" s="40"/>
      <c r="K101" s="40"/>
      <c r="L101" s="44"/>
      <c r="M101" s="233"/>
      <c r="N101" s="23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152</v>
      </c>
      <c r="AU101" s="17" t="s">
        <v>71</v>
      </c>
    </row>
    <row r="102" s="2" customFormat="1" ht="16.5" customHeight="1">
      <c r="A102" s="38"/>
      <c r="B102" s="39"/>
      <c r="C102" s="246" t="s">
        <v>211</v>
      </c>
      <c r="D102" s="246" t="s">
        <v>199</v>
      </c>
      <c r="E102" s="247" t="s">
        <v>1735</v>
      </c>
      <c r="F102" s="248" t="s">
        <v>1736</v>
      </c>
      <c r="G102" s="249" t="s">
        <v>1596</v>
      </c>
      <c r="H102" s="250">
        <v>3</v>
      </c>
      <c r="I102" s="251"/>
      <c r="J102" s="252">
        <f>ROUND(I102*H102,2)</f>
        <v>0</v>
      </c>
      <c r="K102" s="248" t="s">
        <v>19</v>
      </c>
      <c r="L102" s="253"/>
      <c r="M102" s="254" t="s">
        <v>19</v>
      </c>
      <c r="N102" s="255" t="s">
        <v>42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187</v>
      </c>
      <c r="AT102" s="229" t="s">
        <v>199</v>
      </c>
      <c r="AU102" s="229" t="s">
        <v>71</v>
      </c>
      <c r="AY102" s="17" t="s">
        <v>143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79</v>
      </c>
      <c r="BK102" s="230">
        <f>ROUND(I102*H102,2)</f>
        <v>0</v>
      </c>
      <c r="BL102" s="17" t="s">
        <v>150</v>
      </c>
      <c r="BM102" s="229" t="s">
        <v>1737</v>
      </c>
    </row>
    <row r="103" s="2" customFormat="1">
      <c r="A103" s="38"/>
      <c r="B103" s="39"/>
      <c r="C103" s="40"/>
      <c r="D103" s="231" t="s">
        <v>152</v>
      </c>
      <c r="E103" s="40"/>
      <c r="F103" s="232" t="s">
        <v>1736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152</v>
      </c>
      <c r="AU103" s="17" t="s">
        <v>71</v>
      </c>
    </row>
    <row r="104" s="2" customFormat="1" ht="16.5" customHeight="1">
      <c r="A104" s="38"/>
      <c r="B104" s="39"/>
      <c r="C104" s="246" t="s">
        <v>219</v>
      </c>
      <c r="D104" s="246" t="s">
        <v>199</v>
      </c>
      <c r="E104" s="247" t="s">
        <v>1738</v>
      </c>
      <c r="F104" s="248" t="s">
        <v>1739</v>
      </c>
      <c r="G104" s="249" t="s">
        <v>1596</v>
      </c>
      <c r="H104" s="250">
        <v>5</v>
      </c>
      <c r="I104" s="251"/>
      <c r="J104" s="252">
        <f>ROUND(I104*H104,2)</f>
        <v>0</v>
      </c>
      <c r="K104" s="248" t="s">
        <v>19</v>
      </c>
      <c r="L104" s="253"/>
      <c r="M104" s="254" t="s">
        <v>19</v>
      </c>
      <c r="N104" s="255" t="s">
        <v>42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187</v>
      </c>
      <c r="AT104" s="229" t="s">
        <v>199</v>
      </c>
      <c r="AU104" s="229" t="s">
        <v>71</v>
      </c>
      <c r="AY104" s="17" t="s">
        <v>143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79</v>
      </c>
      <c r="BK104" s="230">
        <f>ROUND(I104*H104,2)</f>
        <v>0</v>
      </c>
      <c r="BL104" s="17" t="s">
        <v>150</v>
      </c>
      <c r="BM104" s="229" t="s">
        <v>1740</v>
      </c>
    </row>
    <row r="105" s="2" customFormat="1">
      <c r="A105" s="38"/>
      <c r="B105" s="39"/>
      <c r="C105" s="40"/>
      <c r="D105" s="231" t="s">
        <v>152</v>
      </c>
      <c r="E105" s="40"/>
      <c r="F105" s="232" t="s">
        <v>1739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71</v>
      </c>
    </row>
    <row r="106" s="2" customFormat="1" ht="16.5" customHeight="1">
      <c r="A106" s="38"/>
      <c r="B106" s="39"/>
      <c r="C106" s="246" t="s">
        <v>229</v>
      </c>
      <c r="D106" s="246" t="s">
        <v>199</v>
      </c>
      <c r="E106" s="247" t="s">
        <v>1741</v>
      </c>
      <c r="F106" s="248" t="s">
        <v>1742</v>
      </c>
      <c r="G106" s="249" t="s">
        <v>1596</v>
      </c>
      <c r="H106" s="250">
        <v>7</v>
      </c>
      <c r="I106" s="251"/>
      <c r="J106" s="252">
        <f>ROUND(I106*H106,2)</f>
        <v>0</v>
      </c>
      <c r="K106" s="248" t="s">
        <v>19</v>
      </c>
      <c r="L106" s="253"/>
      <c r="M106" s="254" t="s">
        <v>19</v>
      </c>
      <c r="N106" s="255" t="s">
        <v>42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187</v>
      </c>
      <c r="AT106" s="229" t="s">
        <v>199</v>
      </c>
      <c r="AU106" s="229" t="s">
        <v>71</v>
      </c>
      <c r="AY106" s="17" t="s">
        <v>143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79</v>
      </c>
      <c r="BK106" s="230">
        <f>ROUND(I106*H106,2)</f>
        <v>0</v>
      </c>
      <c r="BL106" s="17" t="s">
        <v>150</v>
      </c>
      <c r="BM106" s="229" t="s">
        <v>1743</v>
      </c>
    </row>
    <row r="107" s="2" customFormat="1">
      <c r="A107" s="38"/>
      <c r="B107" s="39"/>
      <c r="C107" s="40"/>
      <c r="D107" s="231" t="s">
        <v>152</v>
      </c>
      <c r="E107" s="40"/>
      <c r="F107" s="232" t="s">
        <v>1742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152</v>
      </c>
      <c r="AU107" s="17" t="s">
        <v>71</v>
      </c>
    </row>
    <row r="108" s="2" customFormat="1" ht="16.5" customHeight="1">
      <c r="A108" s="38"/>
      <c r="B108" s="39"/>
      <c r="C108" s="246" t="s">
        <v>8</v>
      </c>
      <c r="D108" s="246" t="s">
        <v>199</v>
      </c>
      <c r="E108" s="247" t="s">
        <v>1744</v>
      </c>
      <c r="F108" s="248" t="s">
        <v>1745</v>
      </c>
      <c r="G108" s="249" t="s">
        <v>1596</v>
      </c>
      <c r="H108" s="250">
        <v>300</v>
      </c>
      <c r="I108" s="251"/>
      <c r="J108" s="252">
        <f>ROUND(I108*H108,2)</f>
        <v>0</v>
      </c>
      <c r="K108" s="248" t="s">
        <v>19</v>
      </c>
      <c r="L108" s="253"/>
      <c r="M108" s="254" t="s">
        <v>19</v>
      </c>
      <c r="N108" s="255" t="s">
        <v>42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187</v>
      </c>
      <c r="AT108" s="229" t="s">
        <v>199</v>
      </c>
      <c r="AU108" s="229" t="s">
        <v>71</v>
      </c>
      <c r="AY108" s="17" t="s">
        <v>143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79</v>
      </c>
      <c r="BK108" s="230">
        <f>ROUND(I108*H108,2)</f>
        <v>0</v>
      </c>
      <c r="BL108" s="17" t="s">
        <v>150</v>
      </c>
      <c r="BM108" s="229" t="s">
        <v>1746</v>
      </c>
    </row>
    <row r="109" s="2" customFormat="1">
      <c r="A109" s="38"/>
      <c r="B109" s="39"/>
      <c r="C109" s="40"/>
      <c r="D109" s="231" t="s">
        <v>152</v>
      </c>
      <c r="E109" s="40"/>
      <c r="F109" s="232" t="s">
        <v>1745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152</v>
      </c>
      <c r="AU109" s="17" t="s">
        <v>71</v>
      </c>
    </row>
    <row r="110" s="2" customFormat="1" ht="16.5" customHeight="1">
      <c r="A110" s="38"/>
      <c r="B110" s="39"/>
      <c r="C110" s="246" t="s">
        <v>239</v>
      </c>
      <c r="D110" s="246" t="s">
        <v>199</v>
      </c>
      <c r="E110" s="247" t="s">
        <v>1747</v>
      </c>
      <c r="F110" s="248" t="s">
        <v>1748</v>
      </c>
      <c r="G110" s="249" t="s">
        <v>1749</v>
      </c>
      <c r="H110" s="250">
        <v>6</v>
      </c>
      <c r="I110" s="251"/>
      <c r="J110" s="252">
        <f>ROUND(I110*H110,2)</f>
        <v>0</v>
      </c>
      <c r="K110" s="248" t="s">
        <v>19</v>
      </c>
      <c r="L110" s="253"/>
      <c r="M110" s="254" t="s">
        <v>19</v>
      </c>
      <c r="N110" s="255" t="s">
        <v>42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187</v>
      </c>
      <c r="AT110" s="229" t="s">
        <v>199</v>
      </c>
      <c r="AU110" s="229" t="s">
        <v>71</v>
      </c>
      <c r="AY110" s="17" t="s">
        <v>143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79</v>
      </c>
      <c r="BK110" s="230">
        <f>ROUND(I110*H110,2)</f>
        <v>0</v>
      </c>
      <c r="BL110" s="17" t="s">
        <v>150</v>
      </c>
      <c r="BM110" s="229" t="s">
        <v>1750</v>
      </c>
    </row>
    <row r="111" s="2" customFormat="1">
      <c r="A111" s="38"/>
      <c r="B111" s="39"/>
      <c r="C111" s="40"/>
      <c r="D111" s="231" t="s">
        <v>152</v>
      </c>
      <c r="E111" s="40"/>
      <c r="F111" s="232" t="s">
        <v>1748</v>
      </c>
      <c r="G111" s="40"/>
      <c r="H111" s="40"/>
      <c r="I111" s="136"/>
      <c r="J111" s="40"/>
      <c r="K111" s="40"/>
      <c r="L111" s="44"/>
      <c r="M111" s="233"/>
      <c r="N111" s="23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152</v>
      </c>
      <c r="AU111" s="17" t="s">
        <v>71</v>
      </c>
    </row>
    <row r="112" s="2" customFormat="1" ht="16.5" customHeight="1">
      <c r="A112" s="38"/>
      <c r="B112" s="39"/>
      <c r="C112" s="246" t="s">
        <v>244</v>
      </c>
      <c r="D112" s="246" t="s">
        <v>199</v>
      </c>
      <c r="E112" s="247" t="s">
        <v>1751</v>
      </c>
      <c r="F112" s="248" t="s">
        <v>1752</v>
      </c>
      <c r="G112" s="249" t="s">
        <v>1596</v>
      </c>
      <c r="H112" s="250">
        <v>33</v>
      </c>
      <c r="I112" s="251"/>
      <c r="J112" s="252">
        <f>ROUND(I112*H112,2)</f>
        <v>0</v>
      </c>
      <c r="K112" s="248" t="s">
        <v>19</v>
      </c>
      <c r="L112" s="253"/>
      <c r="M112" s="254" t="s">
        <v>19</v>
      </c>
      <c r="N112" s="255" t="s">
        <v>42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187</v>
      </c>
      <c r="AT112" s="229" t="s">
        <v>199</v>
      </c>
      <c r="AU112" s="229" t="s">
        <v>71</v>
      </c>
      <c r="AY112" s="17" t="s">
        <v>143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79</v>
      </c>
      <c r="BK112" s="230">
        <f>ROUND(I112*H112,2)</f>
        <v>0</v>
      </c>
      <c r="BL112" s="17" t="s">
        <v>150</v>
      </c>
      <c r="BM112" s="229" t="s">
        <v>1753</v>
      </c>
    </row>
    <row r="113" s="2" customFormat="1">
      <c r="A113" s="38"/>
      <c r="B113" s="39"/>
      <c r="C113" s="40"/>
      <c r="D113" s="231" t="s">
        <v>152</v>
      </c>
      <c r="E113" s="40"/>
      <c r="F113" s="232" t="s">
        <v>1752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71</v>
      </c>
    </row>
    <row r="114" s="2" customFormat="1" ht="16.5" customHeight="1">
      <c r="A114" s="38"/>
      <c r="B114" s="39"/>
      <c r="C114" s="246" t="s">
        <v>250</v>
      </c>
      <c r="D114" s="246" t="s">
        <v>199</v>
      </c>
      <c r="E114" s="247" t="s">
        <v>1754</v>
      </c>
      <c r="F114" s="248" t="s">
        <v>1755</v>
      </c>
      <c r="G114" s="249" t="s">
        <v>1749</v>
      </c>
      <c r="H114" s="250">
        <v>6</v>
      </c>
      <c r="I114" s="251"/>
      <c r="J114" s="252">
        <f>ROUND(I114*H114,2)</f>
        <v>0</v>
      </c>
      <c r="K114" s="248" t="s">
        <v>19</v>
      </c>
      <c r="L114" s="253"/>
      <c r="M114" s="254" t="s">
        <v>19</v>
      </c>
      <c r="N114" s="255" t="s">
        <v>42</v>
      </c>
      <c r="O114" s="84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9" t="s">
        <v>187</v>
      </c>
      <c r="AT114" s="229" t="s">
        <v>199</v>
      </c>
      <c r="AU114" s="229" t="s">
        <v>71</v>
      </c>
      <c r="AY114" s="17" t="s">
        <v>143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7" t="s">
        <v>79</v>
      </c>
      <c r="BK114" s="230">
        <f>ROUND(I114*H114,2)</f>
        <v>0</v>
      </c>
      <c r="BL114" s="17" t="s">
        <v>150</v>
      </c>
      <c r="BM114" s="229" t="s">
        <v>1756</v>
      </c>
    </row>
    <row r="115" s="2" customFormat="1">
      <c r="A115" s="38"/>
      <c r="B115" s="39"/>
      <c r="C115" s="40"/>
      <c r="D115" s="231" t="s">
        <v>152</v>
      </c>
      <c r="E115" s="40"/>
      <c r="F115" s="232" t="s">
        <v>1755</v>
      </c>
      <c r="G115" s="40"/>
      <c r="H115" s="40"/>
      <c r="I115" s="136"/>
      <c r="J115" s="40"/>
      <c r="K115" s="40"/>
      <c r="L115" s="44"/>
      <c r="M115" s="233"/>
      <c r="N115" s="23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152</v>
      </c>
      <c r="AU115" s="17" t="s">
        <v>71</v>
      </c>
    </row>
    <row r="116" s="2" customFormat="1" ht="16.5" customHeight="1">
      <c r="A116" s="38"/>
      <c r="B116" s="39"/>
      <c r="C116" s="246" t="s">
        <v>261</v>
      </c>
      <c r="D116" s="246" t="s">
        <v>199</v>
      </c>
      <c r="E116" s="247" t="s">
        <v>1757</v>
      </c>
      <c r="F116" s="248" t="s">
        <v>1758</v>
      </c>
      <c r="G116" s="249" t="s">
        <v>1596</v>
      </c>
      <c r="H116" s="250">
        <v>90</v>
      </c>
      <c r="I116" s="251"/>
      <c r="J116" s="252">
        <f>ROUND(I116*H116,2)</f>
        <v>0</v>
      </c>
      <c r="K116" s="248" t="s">
        <v>19</v>
      </c>
      <c r="L116" s="253"/>
      <c r="M116" s="254" t="s">
        <v>19</v>
      </c>
      <c r="N116" s="255" t="s">
        <v>42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187</v>
      </c>
      <c r="AT116" s="229" t="s">
        <v>199</v>
      </c>
      <c r="AU116" s="229" t="s">
        <v>71</v>
      </c>
      <c r="AY116" s="17" t="s">
        <v>143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79</v>
      </c>
      <c r="BK116" s="230">
        <f>ROUND(I116*H116,2)</f>
        <v>0</v>
      </c>
      <c r="BL116" s="17" t="s">
        <v>150</v>
      </c>
      <c r="BM116" s="229" t="s">
        <v>1759</v>
      </c>
    </row>
    <row r="117" s="2" customFormat="1">
      <c r="A117" s="38"/>
      <c r="B117" s="39"/>
      <c r="C117" s="40"/>
      <c r="D117" s="231" t="s">
        <v>152</v>
      </c>
      <c r="E117" s="40"/>
      <c r="F117" s="232" t="s">
        <v>1758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152</v>
      </c>
      <c r="AU117" s="17" t="s">
        <v>71</v>
      </c>
    </row>
    <row r="118" s="2" customFormat="1" ht="16.5" customHeight="1">
      <c r="A118" s="38"/>
      <c r="B118" s="39"/>
      <c r="C118" s="246" t="s">
        <v>266</v>
      </c>
      <c r="D118" s="246" t="s">
        <v>199</v>
      </c>
      <c r="E118" s="247" t="s">
        <v>1760</v>
      </c>
      <c r="F118" s="248" t="s">
        <v>1761</v>
      </c>
      <c r="G118" s="249" t="s">
        <v>1596</v>
      </c>
      <c r="H118" s="250">
        <v>1</v>
      </c>
      <c r="I118" s="251"/>
      <c r="J118" s="252">
        <f>ROUND(I118*H118,2)</f>
        <v>0</v>
      </c>
      <c r="K118" s="248" t="s">
        <v>19</v>
      </c>
      <c r="L118" s="253"/>
      <c r="M118" s="254" t="s">
        <v>19</v>
      </c>
      <c r="N118" s="255" t="s">
        <v>42</v>
      </c>
      <c r="O118" s="8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187</v>
      </c>
      <c r="AT118" s="229" t="s">
        <v>199</v>
      </c>
      <c r="AU118" s="229" t="s">
        <v>71</v>
      </c>
      <c r="AY118" s="17" t="s">
        <v>143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79</v>
      </c>
      <c r="BK118" s="230">
        <f>ROUND(I118*H118,2)</f>
        <v>0</v>
      </c>
      <c r="BL118" s="17" t="s">
        <v>150</v>
      </c>
      <c r="BM118" s="229" t="s">
        <v>1762</v>
      </c>
    </row>
    <row r="119" s="2" customFormat="1">
      <c r="A119" s="38"/>
      <c r="B119" s="39"/>
      <c r="C119" s="40"/>
      <c r="D119" s="231" t="s">
        <v>152</v>
      </c>
      <c r="E119" s="40"/>
      <c r="F119" s="232" t="s">
        <v>1761</v>
      </c>
      <c r="G119" s="40"/>
      <c r="H119" s="40"/>
      <c r="I119" s="136"/>
      <c r="J119" s="40"/>
      <c r="K119" s="40"/>
      <c r="L119" s="44"/>
      <c r="M119" s="233"/>
      <c r="N119" s="23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71</v>
      </c>
    </row>
    <row r="120" s="2" customFormat="1" ht="16.5" customHeight="1">
      <c r="A120" s="38"/>
      <c r="B120" s="39"/>
      <c r="C120" s="246" t="s">
        <v>7</v>
      </c>
      <c r="D120" s="246" t="s">
        <v>199</v>
      </c>
      <c r="E120" s="247" t="s">
        <v>1763</v>
      </c>
      <c r="F120" s="248" t="s">
        <v>1764</v>
      </c>
      <c r="G120" s="249" t="s">
        <v>1596</v>
      </c>
      <c r="H120" s="250">
        <v>3</v>
      </c>
      <c r="I120" s="251"/>
      <c r="J120" s="252">
        <f>ROUND(I120*H120,2)</f>
        <v>0</v>
      </c>
      <c r="K120" s="248" t="s">
        <v>19</v>
      </c>
      <c r="L120" s="253"/>
      <c r="M120" s="254" t="s">
        <v>19</v>
      </c>
      <c r="N120" s="255" t="s">
        <v>42</v>
      </c>
      <c r="O120" s="84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187</v>
      </c>
      <c r="AT120" s="229" t="s">
        <v>199</v>
      </c>
      <c r="AU120" s="229" t="s">
        <v>71</v>
      </c>
      <c r="AY120" s="17" t="s">
        <v>143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79</v>
      </c>
      <c r="BK120" s="230">
        <f>ROUND(I120*H120,2)</f>
        <v>0</v>
      </c>
      <c r="BL120" s="17" t="s">
        <v>150</v>
      </c>
      <c r="BM120" s="229" t="s">
        <v>1765</v>
      </c>
    </row>
    <row r="121" s="2" customFormat="1">
      <c r="A121" s="38"/>
      <c r="B121" s="39"/>
      <c r="C121" s="40"/>
      <c r="D121" s="231" t="s">
        <v>152</v>
      </c>
      <c r="E121" s="40"/>
      <c r="F121" s="232" t="s">
        <v>1764</v>
      </c>
      <c r="G121" s="40"/>
      <c r="H121" s="40"/>
      <c r="I121" s="136"/>
      <c r="J121" s="40"/>
      <c r="K121" s="40"/>
      <c r="L121" s="44"/>
      <c r="M121" s="233"/>
      <c r="N121" s="23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152</v>
      </c>
      <c r="AU121" s="17" t="s">
        <v>71</v>
      </c>
    </row>
    <row r="122" s="2" customFormat="1" ht="16.5" customHeight="1">
      <c r="A122" s="38"/>
      <c r="B122" s="39"/>
      <c r="C122" s="246" t="s">
        <v>276</v>
      </c>
      <c r="D122" s="246" t="s">
        <v>199</v>
      </c>
      <c r="E122" s="247" t="s">
        <v>1766</v>
      </c>
      <c r="F122" s="248" t="s">
        <v>1767</v>
      </c>
      <c r="G122" s="249" t="s">
        <v>1596</v>
      </c>
      <c r="H122" s="250">
        <v>14</v>
      </c>
      <c r="I122" s="251"/>
      <c r="J122" s="252">
        <f>ROUND(I122*H122,2)</f>
        <v>0</v>
      </c>
      <c r="K122" s="248" t="s">
        <v>19</v>
      </c>
      <c r="L122" s="253"/>
      <c r="M122" s="254" t="s">
        <v>19</v>
      </c>
      <c r="N122" s="255" t="s">
        <v>42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187</v>
      </c>
      <c r="AT122" s="229" t="s">
        <v>199</v>
      </c>
      <c r="AU122" s="229" t="s">
        <v>71</v>
      </c>
      <c r="AY122" s="17" t="s">
        <v>143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79</v>
      </c>
      <c r="BK122" s="230">
        <f>ROUND(I122*H122,2)</f>
        <v>0</v>
      </c>
      <c r="BL122" s="17" t="s">
        <v>150</v>
      </c>
      <c r="BM122" s="229" t="s">
        <v>1768</v>
      </c>
    </row>
    <row r="123" s="2" customFormat="1">
      <c r="A123" s="38"/>
      <c r="B123" s="39"/>
      <c r="C123" s="40"/>
      <c r="D123" s="231" t="s">
        <v>152</v>
      </c>
      <c r="E123" s="40"/>
      <c r="F123" s="232" t="s">
        <v>1767</v>
      </c>
      <c r="G123" s="40"/>
      <c r="H123" s="40"/>
      <c r="I123" s="136"/>
      <c r="J123" s="40"/>
      <c r="K123" s="40"/>
      <c r="L123" s="44"/>
      <c r="M123" s="233"/>
      <c r="N123" s="23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71</v>
      </c>
    </row>
    <row r="124" s="2" customFormat="1" ht="16.5" customHeight="1">
      <c r="A124" s="38"/>
      <c r="B124" s="39"/>
      <c r="C124" s="246" t="s">
        <v>281</v>
      </c>
      <c r="D124" s="246" t="s">
        <v>199</v>
      </c>
      <c r="E124" s="247" t="s">
        <v>1769</v>
      </c>
      <c r="F124" s="248" t="s">
        <v>1770</v>
      </c>
      <c r="G124" s="249" t="s">
        <v>1596</v>
      </c>
      <c r="H124" s="250">
        <v>27</v>
      </c>
      <c r="I124" s="251"/>
      <c r="J124" s="252">
        <f>ROUND(I124*H124,2)</f>
        <v>0</v>
      </c>
      <c r="K124" s="248" t="s">
        <v>19</v>
      </c>
      <c r="L124" s="253"/>
      <c r="M124" s="254" t="s">
        <v>19</v>
      </c>
      <c r="N124" s="255" t="s">
        <v>42</v>
      </c>
      <c r="O124" s="8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187</v>
      </c>
      <c r="AT124" s="229" t="s">
        <v>199</v>
      </c>
      <c r="AU124" s="229" t="s">
        <v>71</v>
      </c>
      <c r="AY124" s="17" t="s">
        <v>143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79</v>
      </c>
      <c r="BK124" s="230">
        <f>ROUND(I124*H124,2)</f>
        <v>0</v>
      </c>
      <c r="BL124" s="17" t="s">
        <v>150</v>
      </c>
      <c r="BM124" s="229" t="s">
        <v>1771</v>
      </c>
    </row>
    <row r="125" s="2" customFormat="1">
      <c r="A125" s="38"/>
      <c r="B125" s="39"/>
      <c r="C125" s="40"/>
      <c r="D125" s="231" t="s">
        <v>152</v>
      </c>
      <c r="E125" s="40"/>
      <c r="F125" s="232" t="s">
        <v>1770</v>
      </c>
      <c r="G125" s="40"/>
      <c r="H125" s="40"/>
      <c r="I125" s="136"/>
      <c r="J125" s="40"/>
      <c r="K125" s="40"/>
      <c r="L125" s="44"/>
      <c r="M125" s="233"/>
      <c r="N125" s="23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71</v>
      </c>
    </row>
    <row r="126" s="2" customFormat="1" ht="16.5" customHeight="1">
      <c r="A126" s="38"/>
      <c r="B126" s="39"/>
      <c r="C126" s="246" t="s">
        <v>285</v>
      </c>
      <c r="D126" s="246" t="s">
        <v>199</v>
      </c>
      <c r="E126" s="247" t="s">
        <v>1772</v>
      </c>
      <c r="F126" s="248" t="s">
        <v>1773</v>
      </c>
      <c r="G126" s="249" t="s">
        <v>1596</v>
      </c>
      <c r="H126" s="250">
        <v>113</v>
      </c>
      <c r="I126" s="251"/>
      <c r="J126" s="252">
        <f>ROUND(I126*H126,2)</f>
        <v>0</v>
      </c>
      <c r="K126" s="248" t="s">
        <v>19</v>
      </c>
      <c r="L126" s="253"/>
      <c r="M126" s="254" t="s">
        <v>19</v>
      </c>
      <c r="N126" s="255" t="s">
        <v>42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187</v>
      </c>
      <c r="AT126" s="229" t="s">
        <v>199</v>
      </c>
      <c r="AU126" s="229" t="s">
        <v>71</v>
      </c>
      <c r="AY126" s="17" t="s">
        <v>143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79</v>
      </c>
      <c r="BK126" s="230">
        <f>ROUND(I126*H126,2)</f>
        <v>0</v>
      </c>
      <c r="BL126" s="17" t="s">
        <v>150</v>
      </c>
      <c r="BM126" s="229" t="s">
        <v>1774</v>
      </c>
    </row>
    <row r="127" s="2" customFormat="1">
      <c r="A127" s="38"/>
      <c r="B127" s="39"/>
      <c r="C127" s="40"/>
      <c r="D127" s="231" t="s">
        <v>152</v>
      </c>
      <c r="E127" s="40"/>
      <c r="F127" s="232" t="s">
        <v>1773</v>
      </c>
      <c r="G127" s="40"/>
      <c r="H127" s="40"/>
      <c r="I127" s="136"/>
      <c r="J127" s="40"/>
      <c r="K127" s="40"/>
      <c r="L127" s="44"/>
      <c r="M127" s="233"/>
      <c r="N127" s="23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152</v>
      </c>
      <c r="AU127" s="17" t="s">
        <v>71</v>
      </c>
    </row>
    <row r="128" s="2" customFormat="1" ht="16.5" customHeight="1">
      <c r="A128" s="38"/>
      <c r="B128" s="39"/>
      <c r="C128" s="246" t="s">
        <v>289</v>
      </c>
      <c r="D128" s="246" t="s">
        <v>199</v>
      </c>
      <c r="E128" s="247" t="s">
        <v>1775</v>
      </c>
      <c r="F128" s="248" t="s">
        <v>1776</v>
      </c>
      <c r="G128" s="249" t="s">
        <v>1596</v>
      </c>
      <c r="H128" s="250">
        <v>2</v>
      </c>
      <c r="I128" s="251"/>
      <c r="J128" s="252">
        <f>ROUND(I128*H128,2)</f>
        <v>0</v>
      </c>
      <c r="K128" s="248" t="s">
        <v>19</v>
      </c>
      <c r="L128" s="253"/>
      <c r="M128" s="254" t="s">
        <v>19</v>
      </c>
      <c r="N128" s="255" t="s">
        <v>42</v>
      </c>
      <c r="O128" s="84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187</v>
      </c>
      <c r="AT128" s="229" t="s">
        <v>199</v>
      </c>
      <c r="AU128" s="229" t="s">
        <v>71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79</v>
      </c>
      <c r="BK128" s="230">
        <f>ROUND(I128*H128,2)</f>
        <v>0</v>
      </c>
      <c r="BL128" s="17" t="s">
        <v>150</v>
      </c>
      <c r="BM128" s="229" t="s">
        <v>1777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1776</v>
      </c>
      <c r="G129" s="40"/>
      <c r="H129" s="40"/>
      <c r="I129" s="136"/>
      <c r="J129" s="40"/>
      <c r="K129" s="40"/>
      <c r="L129" s="44"/>
      <c r="M129" s="233"/>
      <c r="N129" s="23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71</v>
      </c>
    </row>
    <row r="130" s="2" customFormat="1" ht="16.5" customHeight="1">
      <c r="A130" s="38"/>
      <c r="B130" s="39"/>
      <c r="C130" s="246" t="s">
        <v>300</v>
      </c>
      <c r="D130" s="246" t="s">
        <v>199</v>
      </c>
      <c r="E130" s="247" t="s">
        <v>1778</v>
      </c>
      <c r="F130" s="248" t="s">
        <v>1779</v>
      </c>
      <c r="G130" s="249" t="s">
        <v>1596</v>
      </c>
      <c r="H130" s="250">
        <v>1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42</v>
      </c>
      <c r="O130" s="84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187</v>
      </c>
      <c r="AT130" s="229" t="s">
        <v>199</v>
      </c>
      <c r="AU130" s="229" t="s">
        <v>71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79</v>
      </c>
      <c r="BK130" s="230">
        <f>ROUND(I130*H130,2)</f>
        <v>0</v>
      </c>
      <c r="BL130" s="17" t="s">
        <v>150</v>
      </c>
      <c r="BM130" s="229" t="s">
        <v>1780</v>
      </c>
    </row>
    <row r="131" s="2" customFormat="1">
      <c r="A131" s="38"/>
      <c r="B131" s="39"/>
      <c r="C131" s="40"/>
      <c r="D131" s="231" t="s">
        <v>152</v>
      </c>
      <c r="E131" s="40"/>
      <c r="F131" s="232" t="s">
        <v>1779</v>
      </c>
      <c r="G131" s="40"/>
      <c r="H131" s="40"/>
      <c r="I131" s="136"/>
      <c r="J131" s="40"/>
      <c r="K131" s="40"/>
      <c r="L131" s="44"/>
      <c r="M131" s="233"/>
      <c r="N131" s="23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71</v>
      </c>
    </row>
    <row r="132" s="2" customFormat="1" ht="16.5" customHeight="1">
      <c r="A132" s="38"/>
      <c r="B132" s="39"/>
      <c r="C132" s="246" t="s">
        <v>307</v>
      </c>
      <c r="D132" s="246" t="s">
        <v>199</v>
      </c>
      <c r="E132" s="247" t="s">
        <v>1781</v>
      </c>
      <c r="F132" s="248" t="s">
        <v>1782</v>
      </c>
      <c r="G132" s="249" t="s">
        <v>1596</v>
      </c>
      <c r="H132" s="250">
        <v>7</v>
      </c>
      <c r="I132" s="251"/>
      <c r="J132" s="252">
        <f>ROUND(I132*H132,2)</f>
        <v>0</v>
      </c>
      <c r="K132" s="248" t="s">
        <v>19</v>
      </c>
      <c r="L132" s="253"/>
      <c r="M132" s="254" t="s">
        <v>19</v>
      </c>
      <c r="N132" s="255" t="s">
        <v>42</v>
      </c>
      <c r="O132" s="84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187</v>
      </c>
      <c r="AT132" s="229" t="s">
        <v>199</v>
      </c>
      <c r="AU132" s="229" t="s">
        <v>71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79</v>
      </c>
      <c r="BK132" s="230">
        <f>ROUND(I132*H132,2)</f>
        <v>0</v>
      </c>
      <c r="BL132" s="17" t="s">
        <v>150</v>
      </c>
      <c r="BM132" s="229" t="s">
        <v>1783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1782</v>
      </c>
      <c r="G133" s="40"/>
      <c r="H133" s="40"/>
      <c r="I133" s="136"/>
      <c r="J133" s="40"/>
      <c r="K133" s="40"/>
      <c r="L133" s="44"/>
      <c r="M133" s="267"/>
      <c r="N133" s="268"/>
      <c r="O133" s="269"/>
      <c r="P133" s="269"/>
      <c r="Q133" s="269"/>
      <c r="R133" s="269"/>
      <c r="S133" s="269"/>
      <c r="T133" s="270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71</v>
      </c>
    </row>
    <row r="134" s="2" customFormat="1" ht="6.96" customHeight="1">
      <c r="A134" s="38"/>
      <c r="B134" s="59"/>
      <c r="C134" s="60"/>
      <c r="D134" s="60"/>
      <c r="E134" s="60"/>
      <c r="F134" s="60"/>
      <c r="G134" s="60"/>
      <c r="H134" s="60"/>
      <c r="I134" s="166"/>
      <c r="J134" s="60"/>
      <c r="K134" s="60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TYDVvTvb4oA6A8i+qjv5YRnJZGx2rOC/ZbEitJ1RCiWvsA8dSHXBnO9+C35RM7flGs8ppBDUpJMVxPJvQiCvew==" hashValue="iUmRDsHGcyJ0NTO8vpvNPdEf98sdCsLquFpOXV6QHr7eUKbIPiHYUdlwSinlSMSEZHxG5diGCznEUo1jGxg5Sw==" algorithmName="SHA-512" password="CC35"/>
  <autoFilter ref="C78:K13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94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Snížení energetické náročnosti obj. ŠD č.p. 355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95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1784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13. 11. 2018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tr">
        <f>IF('Rekapitulace stavby'!AN19="","",'Rekapitulace stavby'!AN19)</f>
        <v/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39" t="str">
        <f>IF('Rekapitulace stavby'!AN20="","",'Rekapitulace stavby'!AN20)</f>
        <v/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ROUNDUP(J84,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ROUNDUP((SUM(BE84:BE113)),  2)</f>
        <v>0</v>
      </c>
      <c r="G33" s="38"/>
      <c r="H33" s="38"/>
      <c r="I33" s="155">
        <v>0.20999999999999999</v>
      </c>
      <c r="J33" s="154">
        <f>ROUNDUP(((SUM(BE84:BE113))*I33),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ROUNDUP((SUM(BF84:BF113)),  2)</f>
        <v>0</v>
      </c>
      <c r="G34" s="38"/>
      <c r="H34" s="38"/>
      <c r="I34" s="155">
        <v>0.14999999999999999</v>
      </c>
      <c r="J34" s="154">
        <f>ROUNDUP(((SUM(BF84:BF113))*I34),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ROUNDUP((SUM(BG84:BG113)),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ROUNDUP((SUM(BH84:BH113)),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ROUNDUP((SUM(BI84:BI113)),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Snížení energetické náročnosti obj. ŠD č.p. 355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05 - VRN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140" t="s">
        <v>23</v>
      </c>
      <c r="J52" s="72" t="str">
        <f>IF(J12="","",J12)</f>
        <v>13. 11. 2018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N. Bor</v>
      </c>
      <c r="G54" s="40"/>
      <c r="H54" s="40"/>
      <c r="I54" s="140" t="s">
        <v>31</v>
      </c>
      <c r="J54" s="36" t="str">
        <f>E21</f>
        <v>R. Voce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 xml:space="preserve"> 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98</v>
      </c>
      <c r="D57" s="172"/>
      <c r="E57" s="172"/>
      <c r="F57" s="172"/>
      <c r="G57" s="172"/>
      <c r="H57" s="172"/>
      <c r="I57" s="173"/>
      <c r="J57" s="174" t="s">
        <v>99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76"/>
      <c r="C60" s="177"/>
      <c r="D60" s="178" t="s">
        <v>1785</v>
      </c>
      <c r="E60" s="179"/>
      <c r="F60" s="179"/>
      <c r="G60" s="179"/>
      <c r="H60" s="179"/>
      <c r="I60" s="180"/>
      <c r="J60" s="181">
        <f>J85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1786</v>
      </c>
      <c r="E61" s="186"/>
      <c r="F61" s="186"/>
      <c r="G61" s="186"/>
      <c r="H61" s="186"/>
      <c r="I61" s="187"/>
      <c r="J61" s="188">
        <f>J86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1787</v>
      </c>
      <c r="E62" s="186"/>
      <c r="F62" s="186"/>
      <c r="G62" s="186"/>
      <c r="H62" s="186"/>
      <c r="I62" s="187"/>
      <c r="J62" s="188">
        <f>J101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1788</v>
      </c>
      <c r="E63" s="186"/>
      <c r="F63" s="186"/>
      <c r="G63" s="186"/>
      <c r="H63" s="186"/>
      <c r="I63" s="187"/>
      <c r="J63" s="188">
        <f>J106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1789</v>
      </c>
      <c r="E64" s="186"/>
      <c r="F64" s="186"/>
      <c r="G64" s="186"/>
      <c r="H64" s="186"/>
      <c r="I64" s="187"/>
      <c r="J64" s="188">
        <f>J111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166"/>
      <c r="J66" s="60"/>
      <c r="K66" s="6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169"/>
      <c r="J70" s="62"/>
      <c r="K70" s="62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128</v>
      </c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70" t="str">
        <f>E7</f>
        <v>Snížení energetické náročnosti obj. ŠD č.p. 355</v>
      </c>
      <c r="F74" s="32"/>
      <c r="G74" s="32"/>
      <c r="H74" s="32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95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05 - VRN</v>
      </c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Nový Bor</v>
      </c>
      <c r="G78" s="40"/>
      <c r="H78" s="40"/>
      <c r="I78" s="140" t="s">
        <v>23</v>
      </c>
      <c r="J78" s="72" t="str">
        <f>IF(J12="","",J12)</f>
        <v>13. 11. 2018</v>
      </c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N. Bor</v>
      </c>
      <c r="G80" s="40"/>
      <c r="H80" s="40"/>
      <c r="I80" s="140" t="s">
        <v>31</v>
      </c>
      <c r="J80" s="36" t="str">
        <f>E21</f>
        <v>R. Voce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140" t="s">
        <v>34</v>
      </c>
      <c r="J81" s="36" t="str">
        <f>E24</f>
        <v xml:space="preserve"> 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90"/>
      <c r="B83" s="191"/>
      <c r="C83" s="192" t="s">
        <v>129</v>
      </c>
      <c r="D83" s="193" t="s">
        <v>56</v>
      </c>
      <c r="E83" s="193" t="s">
        <v>52</v>
      </c>
      <c r="F83" s="193" t="s">
        <v>53</v>
      </c>
      <c r="G83" s="193" t="s">
        <v>130</v>
      </c>
      <c r="H83" s="193" t="s">
        <v>131</v>
      </c>
      <c r="I83" s="194" t="s">
        <v>132</v>
      </c>
      <c r="J83" s="193" t="s">
        <v>99</v>
      </c>
      <c r="K83" s="195" t="s">
        <v>133</v>
      </c>
      <c r="L83" s="196"/>
      <c r="M83" s="92" t="s">
        <v>19</v>
      </c>
      <c r="N83" s="93" t="s">
        <v>41</v>
      </c>
      <c r="O83" s="93" t="s">
        <v>134</v>
      </c>
      <c r="P83" s="93" t="s">
        <v>135</v>
      </c>
      <c r="Q83" s="93" t="s">
        <v>136</v>
      </c>
      <c r="R83" s="93" t="s">
        <v>137</v>
      </c>
      <c r="S83" s="93" t="s">
        <v>138</v>
      </c>
      <c r="T83" s="94" t="s">
        <v>139</v>
      </c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</row>
    <row r="84" s="2" customFormat="1" ht="22.8" customHeight="1">
      <c r="A84" s="38"/>
      <c r="B84" s="39"/>
      <c r="C84" s="99" t="s">
        <v>140</v>
      </c>
      <c r="D84" s="40"/>
      <c r="E84" s="40"/>
      <c r="F84" s="40"/>
      <c r="G84" s="40"/>
      <c r="H84" s="40"/>
      <c r="I84" s="136"/>
      <c r="J84" s="197">
        <f>BK84</f>
        <v>0</v>
      </c>
      <c r="K84" s="40"/>
      <c r="L84" s="44"/>
      <c r="M84" s="95"/>
      <c r="N84" s="198"/>
      <c r="O84" s="96"/>
      <c r="P84" s="199">
        <f>P85</f>
        <v>0</v>
      </c>
      <c r="Q84" s="96"/>
      <c r="R84" s="199">
        <f>R85</f>
        <v>0</v>
      </c>
      <c r="S84" s="96"/>
      <c r="T84" s="200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100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70</v>
      </c>
      <c r="E85" s="205" t="s">
        <v>92</v>
      </c>
      <c r="F85" s="205" t="s">
        <v>1790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P86+P101+P106+P111</f>
        <v>0</v>
      </c>
      <c r="Q85" s="210"/>
      <c r="R85" s="211">
        <f>R86+R101+R106+R111</f>
        <v>0</v>
      </c>
      <c r="S85" s="210"/>
      <c r="T85" s="212">
        <f>T86+T101+T106+T111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173</v>
      </c>
      <c r="AT85" s="214" t="s">
        <v>70</v>
      </c>
      <c r="AU85" s="214" t="s">
        <v>71</v>
      </c>
      <c r="AY85" s="213" t="s">
        <v>143</v>
      </c>
      <c r="BK85" s="215">
        <f>BK86+BK101+BK106+BK111</f>
        <v>0</v>
      </c>
    </row>
    <row r="86" s="12" customFormat="1" ht="22.8" customHeight="1">
      <c r="A86" s="12"/>
      <c r="B86" s="202"/>
      <c r="C86" s="203"/>
      <c r="D86" s="204" t="s">
        <v>70</v>
      </c>
      <c r="E86" s="216" t="s">
        <v>71</v>
      </c>
      <c r="F86" s="216" t="s">
        <v>1790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SUM(P87:P100)</f>
        <v>0</v>
      </c>
      <c r="Q86" s="210"/>
      <c r="R86" s="211">
        <f>SUM(R87:R100)</f>
        <v>0</v>
      </c>
      <c r="S86" s="210"/>
      <c r="T86" s="212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173</v>
      </c>
      <c r="AT86" s="214" t="s">
        <v>70</v>
      </c>
      <c r="AU86" s="214" t="s">
        <v>79</v>
      </c>
      <c r="AY86" s="213" t="s">
        <v>143</v>
      </c>
      <c r="BK86" s="215">
        <f>SUM(BK87:BK100)</f>
        <v>0</v>
      </c>
    </row>
    <row r="87" s="2" customFormat="1" ht="16.5" customHeight="1">
      <c r="A87" s="38"/>
      <c r="B87" s="39"/>
      <c r="C87" s="218" t="s">
        <v>79</v>
      </c>
      <c r="D87" s="218" t="s">
        <v>145</v>
      </c>
      <c r="E87" s="219" t="s">
        <v>1791</v>
      </c>
      <c r="F87" s="220" t="s">
        <v>1792</v>
      </c>
      <c r="G87" s="221" t="s">
        <v>1793</v>
      </c>
      <c r="H87" s="222">
        <v>1</v>
      </c>
      <c r="I87" s="223"/>
      <c r="J87" s="224">
        <f>ROUND(I87*H87,2)</f>
        <v>0</v>
      </c>
      <c r="K87" s="220" t="s">
        <v>149</v>
      </c>
      <c r="L87" s="44"/>
      <c r="M87" s="225" t="s">
        <v>19</v>
      </c>
      <c r="N87" s="226" t="s">
        <v>42</v>
      </c>
      <c r="O87" s="8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9" t="s">
        <v>1794</v>
      </c>
      <c r="AT87" s="229" t="s">
        <v>145</v>
      </c>
      <c r="AU87" s="229" t="s">
        <v>81</v>
      </c>
      <c r="AY87" s="17" t="s">
        <v>143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7" t="s">
        <v>79</v>
      </c>
      <c r="BK87" s="230">
        <f>ROUND(I87*H87,2)</f>
        <v>0</v>
      </c>
      <c r="BL87" s="17" t="s">
        <v>1794</v>
      </c>
      <c r="BM87" s="229" t="s">
        <v>1795</v>
      </c>
    </row>
    <row r="88" s="2" customFormat="1">
      <c r="A88" s="38"/>
      <c r="B88" s="39"/>
      <c r="C88" s="40"/>
      <c r="D88" s="231" t="s">
        <v>152</v>
      </c>
      <c r="E88" s="40"/>
      <c r="F88" s="232" t="s">
        <v>1796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152</v>
      </c>
      <c r="AU88" s="17" t="s">
        <v>81</v>
      </c>
    </row>
    <row r="89" s="2" customFormat="1" ht="16.5" customHeight="1">
      <c r="A89" s="38"/>
      <c r="B89" s="39"/>
      <c r="C89" s="218" t="s">
        <v>81</v>
      </c>
      <c r="D89" s="218" t="s">
        <v>145</v>
      </c>
      <c r="E89" s="219" t="s">
        <v>1797</v>
      </c>
      <c r="F89" s="220" t="s">
        <v>1798</v>
      </c>
      <c r="G89" s="221" t="s">
        <v>1793</v>
      </c>
      <c r="H89" s="222">
        <v>1</v>
      </c>
      <c r="I89" s="223"/>
      <c r="J89" s="224">
        <f>ROUND(I89*H89,2)</f>
        <v>0</v>
      </c>
      <c r="K89" s="220" t="s">
        <v>149</v>
      </c>
      <c r="L89" s="44"/>
      <c r="M89" s="225" t="s">
        <v>19</v>
      </c>
      <c r="N89" s="226" t="s">
        <v>42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1794</v>
      </c>
      <c r="AT89" s="229" t="s">
        <v>145</v>
      </c>
      <c r="AU89" s="229" t="s">
        <v>81</v>
      </c>
      <c r="AY89" s="17" t="s">
        <v>143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79</v>
      </c>
      <c r="BK89" s="230">
        <f>ROUND(I89*H89,2)</f>
        <v>0</v>
      </c>
      <c r="BL89" s="17" t="s">
        <v>1794</v>
      </c>
      <c r="BM89" s="229" t="s">
        <v>1799</v>
      </c>
    </row>
    <row r="90" s="2" customFormat="1">
      <c r="A90" s="38"/>
      <c r="B90" s="39"/>
      <c r="C90" s="40"/>
      <c r="D90" s="231" t="s">
        <v>152</v>
      </c>
      <c r="E90" s="40"/>
      <c r="F90" s="232" t="s">
        <v>1798</v>
      </c>
      <c r="G90" s="40"/>
      <c r="H90" s="40"/>
      <c r="I90" s="136"/>
      <c r="J90" s="40"/>
      <c r="K90" s="40"/>
      <c r="L90" s="44"/>
      <c r="M90" s="233"/>
      <c r="N90" s="23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152</v>
      </c>
      <c r="AU90" s="17" t="s">
        <v>81</v>
      </c>
    </row>
    <row r="91" s="2" customFormat="1" ht="16.5" customHeight="1">
      <c r="A91" s="38"/>
      <c r="B91" s="39"/>
      <c r="C91" s="218" t="s">
        <v>161</v>
      </c>
      <c r="D91" s="218" t="s">
        <v>145</v>
      </c>
      <c r="E91" s="219" t="s">
        <v>1800</v>
      </c>
      <c r="F91" s="220" t="s">
        <v>1801</v>
      </c>
      <c r="G91" s="221" t="s">
        <v>1793</v>
      </c>
      <c r="H91" s="222">
        <v>1</v>
      </c>
      <c r="I91" s="223"/>
      <c r="J91" s="224">
        <f>ROUND(I91*H91,2)</f>
        <v>0</v>
      </c>
      <c r="K91" s="220" t="s">
        <v>149</v>
      </c>
      <c r="L91" s="44"/>
      <c r="M91" s="225" t="s">
        <v>19</v>
      </c>
      <c r="N91" s="226" t="s">
        <v>42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1794</v>
      </c>
      <c r="AT91" s="229" t="s">
        <v>145</v>
      </c>
      <c r="AU91" s="229" t="s">
        <v>81</v>
      </c>
      <c r="AY91" s="17" t="s">
        <v>143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79</v>
      </c>
      <c r="BK91" s="230">
        <f>ROUND(I91*H91,2)</f>
        <v>0</v>
      </c>
      <c r="BL91" s="17" t="s">
        <v>1794</v>
      </c>
      <c r="BM91" s="229" t="s">
        <v>1802</v>
      </c>
    </row>
    <row r="92" s="2" customFormat="1">
      <c r="A92" s="38"/>
      <c r="B92" s="39"/>
      <c r="C92" s="40"/>
      <c r="D92" s="231" t="s">
        <v>152</v>
      </c>
      <c r="E92" s="40"/>
      <c r="F92" s="232" t="s">
        <v>1801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152</v>
      </c>
      <c r="AU92" s="17" t="s">
        <v>81</v>
      </c>
    </row>
    <row r="93" s="2" customFormat="1" ht="16.5" customHeight="1">
      <c r="A93" s="38"/>
      <c r="B93" s="39"/>
      <c r="C93" s="218" t="s">
        <v>150</v>
      </c>
      <c r="D93" s="218" t="s">
        <v>145</v>
      </c>
      <c r="E93" s="219" t="s">
        <v>1803</v>
      </c>
      <c r="F93" s="220" t="s">
        <v>1804</v>
      </c>
      <c r="G93" s="221" t="s">
        <v>1793</v>
      </c>
      <c r="H93" s="222">
        <v>1</v>
      </c>
      <c r="I93" s="223"/>
      <c r="J93" s="224">
        <f>ROUND(I93*H93,2)</f>
        <v>0</v>
      </c>
      <c r="K93" s="220" t="s">
        <v>149</v>
      </c>
      <c r="L93" s="44"/>
      <c r="M93" s="225" t="s">
        <v>19</v>
      </c>
      <c r="N93" s="226" t="s">
        <v>42</v>
      </c>
      <c r="O93" s="8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9" t="s">
        <v>1794</v>
      </c>
      <c r="AT93" s="229" t="s">
        <v>145</v>
      </c>
      <c r="AU93" s="229" t="s">
        <v>81</v>
      </c>
      <c r="AY93" s="17" t="s">
        <v>143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7" t="s">
        <v>79</v>
      </c>
      <c r="BK93" s="230">
        <f>ROUND(I93*H93,2)</f>
        <v>0</v>
      </c>
      <c r="BL93" s="17" t="s">
        <v>1794</v>
      </c>
      <c r="BM93" s="229" t="s">
        <v>1805</v>
      </c>
    </row>
    <row r="94" s="2" customFormat="1">
      <c r="A94" s="38"/>
      <c r="B94" s="39"/>
      <c r="C94" s="40"/>
      <c r="D94" s="231" t="s">
        <v>152</v>
      </c>
      <c r="E94" s="40"/>
      <c r="F94" s="232" t="s">
        <v>1804</v>
      </c>
      <c r="G94" s="40"/>
      <c r="H94" s="40"/>
      <c r="I94" s="136"/>
      <c r="J94" s="40"/>
      <c r="K94" s="40"/>
      <c r="L94" s="44"/>
      <c r="M94" s="233"/>
      <c r="N94" s="23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152</v>
      </c>
      <c r="AU94" s="17" t="s">
        <v>81</v>
      </c>
    </row>
    <row r="95" s="2" customFormat="1" ht="16.5" customHeight="1">
      <c r="A95" s="38"/>
      <c r="B95" s="39"/>
      <c r="C95" s="218" t="s">
        <v>173</v>
      </c>
      <c r="D95" s="218" t="s">
        <v>145</v>
      </c>
      <c r="E95" s="219" t="s">
        <v>1806</v>
      </c>
      <c r="F95" s="220" t="s">
        <v>1807</v>
      </c>
      <c r="G95" s="221" t="s">
        <v>1793</v>
      </c>
      <c r="H95" s="222">
        <v>1</v>
      </c>
      <c r="I95" s="223"/>
      <c r="J95" s="224">
        <f>ROUND(I95*H95,2)</f>
        <v>0</v>
      </c>
      <c r="K95" s="220" t="s">
        <v>149</v>
      </c>
      <c r="L95" s="44"/>
      <c r="M95" s="225" t="s">
        <v>19</v>
      </c>
      <c r="N95" s="226" t="s">
        <v>42</v>
      </c>
      <c r="O95" s="84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9" t="s">
        <v>1794</v>
      </c>
      <c r="AT95" s="229" t="s">
        <v>145</v>
      </c>
      <c r="AU95" s="229" t="s">
        <v>81</v>
      </c>
      <c r="AY95" s="17" t="s">
        <v>143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7" t="s">
        <v>79</v>
      </c>
      <c r="BK95" s="230">
        <f>ROUND(I95*H95,2)</f>
        <v>0</v>
      </c>
      <c r="BL95" s="17" t="s">
        <v>1794</v>
      </c>
      <c r="BM95" s="229" t="s">
        <v>1808</v>
      </c>
    </row>
    <row r="96" s="2" customFormat="1">
      <c r="A96" s="38"/>
      <c r="B96" s="39"/>
      <c r="C96" s="40"/>
      <c r="D96" s="231" t="s">
        <v>152</v>
      </c>
      <c r="E96" s="40"/>
      <c r="F96" s="232" t="s">
        <v>1807</v>
      </c>
      <c r="G96" s="40"/>
      <c r="H96" s="40"/>
      <c r="I96" s="136"/>
      <c r="J96" s="40"/>
      <c r="K96" s="40"/>
      <c r="L96" s="44"/>
      <c r="M96" s="233"/>
      <c r="N96" s="23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152</v>
      </c>
      <c r="AU96" s="17" t="s">
        <v>81</v>
      </c>
    </row>
    <row r="97" s="2" customFormat="1" ht="16.5" customHeight="1">
      <c r="A97" s="38"/>
      <c r="B97" s="39"/>
      <c r="C97" s="218" t="s">
        <v>177</v>
      </c>
      <c r="D97" s="218" t="s">
        <v>145</v>
      </c>
      <c r="E97" s="219" t="s">
        <v>1809</v>
      </c>
      <c r="F97" s="220" t="s">
        <v>1810</v>
      </c>
      <c r="G97" s="221" t="s">
        <v>1793</v>
      </c>
      <c r="H97" s="222">
        <v>1</v>
      </c>
      <c r="I97" s="223"/>
      <c r="J97" s="224">
        <f>ROUND(I97*H97,2)</f>
        <v>0</v>
      </c>
      <c r="K97" s="220" t="s">
        <v>149</v>
      </c>
      <c r="L97" s="44"/>
      <c r="M97" s="225" t="s">
        <v>19</v>
      </c>
      <c r="N97" s="226" t="s">
        <v>42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9" t="s">
        <v>1811</v>
      </c>
      <c r="AT97" s="229" t="s">
        <v>145</v>
      </c>
      <c r="AU97" s="229" t="s">
        <v>81</v>
      </c>
      <c r="AY97" s="17" t="s">
        <v>143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7" t="s">
        <v>79</v>
      </c>
      <c r="BK97" s="230">
        <f>ROUND(I97*H97,2)</f>
        <v>0</v>
      </c>
      <c r="BL97" s="17" t="s">
        <v>1811</v>
      </c>
      <c r="BM97" s="229" t="s">
        <v>1812</v>
      </c>
    </row>
    <row r="98" s="2" customFormat="1">
      <c r="A98" s="38"/>
      <c r="B98" s="39"/>
      <c r="C98" s="40"/>
      <c r="D98" s="231" t="s">
        <v>152</v>
      </c>
      <c r="E98" s="40"/>
      <c r="F98" s="232" t="s">
        <v>1810</v>
      </c>
      <c r="G98" s="40"/>
      <c r="H98" s="40"/>
      <c r="I98" s="136"/>
      <c r="J98" s="40"/>
      <c r="K98" s="40"/>
      <c r="L98" s="44"/>
      <c r="M98" s="233"/>
      <c r="N98" s="23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152</v>
      </c>
      <c r="AU98" s="17" t="s">
        <v>81</v>
      </c>
    </row>
    <row r="99" s="2" customFormat="1" ht="16.5" customHeight="1">
      <c r="A99" s="38"/>
      <c r="B99" s="39"/>
      <c r="C99" s="218" t="s">
        <v>183</v>
      </c>
      <c r="D99" s="218" t="s">
        <v>145</v>
      </c>
      <c r="E99" s="219" t="s">
        <v>1813</v>
      </c>
      <c r="F99" s="220" t="s">
        <v>1814</v>
      </c>
      <c r="G99" s="221" t="s">
        <v>1793</v>
      </c>
      <c r="H99" s="222">
        <v>1</v>
      </c>
      <c r="I99" s="223"/>
      <c r="J99" s="224">
        <f>ROUND(I99*H99,2)</f>
        <v>0</v>
      </c>
      <c r="K99" s="220" t="s">
        <v>149</v>
      </c>
      <c r="L99" s="44"/>
      <c r="M99" s="225" t="s">
        <v>19</v>
      </c>
      <c r="N99" s="226" t="s">
        <v>42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9" t="s">
        <v>1811</v>
      </c>
      <c r="AT99" s="229" t="s">
        <v>145</v>
      </c>
      <c r="AU99" s="229" t="s">
        <v>81</v>
      </c>
      <c r="AY99" s="17" t="s">
        <v>143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7" t="s">
        <v>79</v>
      </c>
      <c r="BK99" s="230">
        <f>ROUND(I99*H99,2)</f>
        <v>0</v>
      </c>
      <c r="BL99" s="17" t="s">
        <v>1811</v>
      </c>
      <c r="BM99" s="229" t="s">
        <v>1815</v>
      </c>
    </row>
    <row r="100" s="2" customFormat="1">
      <c r="A100" s="38"/>
      <c r="B100" s="39"/>
      <c r="C100" s="40"/>
      <c r="D100" s="231" t="s">
        <v>152</v>
      </c>
      <c r="E100" s="40"/>
      <c r="F100" s="232" t="s">
        <v>1816</v>
      </c>
      <c r="G100" s="40"/>
      <c r="H100" s="40"/>
      <c r="I100" s="136"/>
      <c r="J100" s="40"/>
      <c r="K100" s="40"/>
      <c r="L100" s="44"/>
      <c r="M100" s="233"/>
      <c r="N100" s="23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152</v>
      </c>
      <c r="AU100" s="17" t="s">
        <v>81</v>
      </c>
    </row>
    <row r="101" s="12" customFormat="1" ht="22.8" customHeight="1">
      <c r="A101" s="12"/>
      <c r="B101" s="202"/>
      <c r="C101" s="203"/>
      <c r="D101" s="204" t="s">
        <v>70</v>
      </c>
      <c r="E101" s="216" t="s">
        <v>1817</v>
      </c>
      <c r="F101" s="216" t="s">
        <v>1818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SUM(P102:P105)</f>
        <v>0</v>
      </c>
      <c r="Q101" s="210"/>
      <c r="R101" s="211">
        <f>SUM(R102:R105)</f>
        <v>0</v>
      </c>
      <c r="S101" s="210"/>
      <c r="T101" s="212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173</v>
      </c>
      <c r="AT101" s="214" t="s">
        <v>70</v>
      </c>
      <c r="AU101" s="214" t="s">
        <v>79</v>
      </c>
      <c r="AY101" s="213" t="s">
        <v>143</v>
      </c>
      <c r="BK101" s="215">
        <f>SUM(BK102:BK105)</f>
        <v>0</v>
      </c>
    </row>
    <row r="102" s="2" customFormat="1" ht="16.5" customHeight="1">
      <c r="A102" s="38"/>
      <c r="B102" s="39"/>
      <c r="C102" s="218" t="s">
        <v>187</v>
      </c>
      <c r="D102" s="218" t="s">
        <v>145</v>
      </c>
      <c r="E102" s="219" t="s">
        <v>1819</v>
      </c>
      <c r="F102" s="220" t="s">
        <v>1820</v>
      </c>
      <c r="G102" s="221" t="s">
        <v>1793</v>
      </c>
      <c r="H102" s="222">
        <v>1</v>
      </c>
      <c r="I102" s="223"/>
      <c r="J102" s="224">
        <f>ROUND(I102*H102,2)</f>
        <v>0</v>
      </c>
      <c r="K102" s="220" t="s">
        <v>149</v>
      </c>
      <c r="L102" s="44"/>
      <c r="M102" s="225" t="s">
        <v>19</v>
      </c>
      <c r="N102" s="226" t="s">
        <v>42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1794</v>
      </c>
      <c r="AT102" s="229" t="s">
        <v>145</v>
      </c>
      <c r="AU102" s="229" t="s">
        <v>81</v>
      </c>
      <c r="AY102" s="17" t="s">
        <v>143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79</v>
      </c>
      <c r="BK102" s="230">
        <f>ROUND(I102*H102,2)</f>
        <v>0</v>
      </c>
      <c r="BL102" s="17" t="s">
        <v>1794</v>
      </c>
      <c r="BM102" s="229" t="s">
        <v>1821</v>
      </c>
    </row>
    <row r="103" s="2" customFormat="1">
      <c r="A103" s="38"/>
      <c r="B103" s="39"/>
      <c r="C103" s="40"/>
      <c r="D103" s="231" t="s">
        <v>152</v>
      </c>
      <c r="E103" s="40"/>
      <c r="F103" s="232" t="s">
        <v>1822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152</v>
      </c>
      <c r="AU103" s="17" t="s">
        <v>81</v>
      </c>
    </row>
    <row r="104" s="2" customFormat="1" ht="16.5" customHeight="1">
      <c r="A104" s="38"/>
      <c r="B104" s="39"/>
      <c r="C104" s="218" t="s">
        <v>211</v>
      </c>
      <c r="D104" s="218" t="s">
        <v>145</v>
      </c>
      <c r="E104" s="219" t="s">
        <v>1823</v>
      </c>
      <c r="F104" s="220" t="s">
        <v>1824</v>
      </c>
      <c r="G104" s="221" t="s">
        <v>976</v>
      </c>
      <c r="H104" s="222">
        <v>1</v>
      </c>
      <c r="I104" s="223"/>
      <c r="J104" s="224">
        <f>ROUND(I104*H104,2)</f>
        <v>0</v>
      </c>
      <c r="K104" s="220" t="s">
        <v>149</v>
      </c>
      <c r="L104" s="44"/>
      <c r="M104" s="225" t="s">
        <v>19</v>
      </c>
      <c r="N104" s="226" t="s">
        <v>42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1794</v>
      </c>
      <c r="AT104" s="229" t="s">
        <v>145</v>
      </c>
      <c r="AU104" s="229" t="s">
        <v>81</v>
      </c>
      <c r="AY104" s="17" t="s">
        <v>143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79</v>
      </c>
      <c r="BK104" s="230">
        <f>ROUND(I104*H104,2)</f>
        <v>0</v>
      </c>
      <c r="BL104" s="17" t="s">
        <v>1794</v>
      </c>
      <c r="BM104" s="229" t="s">
        <v>1825</v>
      </c>
    </row>
    <row r="105" s="2" customFormat="1">
      <c r="A105" s="38"/>
      <c r="B105" s="39"/>
      <c r="C105" s="40"/>
      <c r="D105" s="231" t="s">
        <v>152</v>
      </c>
      <c r="E105" s="40"/>
      <c r="F105" s="232" t="s">
        <v>1824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81</v>
      </c>
    </row>
    <row r="106" s="12" customFormat="1" ht="22.8" customHeight="1">
      <c r="A106" s="12"/>
      <c r="B106" s="202"/>
      <c r="C106" s="203"/>
      <c r="D106" s="204" t="s">
        <v>70</v>
      </c>
      <c r="E106" s="216" t="s">
        <v>1826</v>
      </c>
      <c r="F106" s="216" t="s">
        <v>1827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SUM(P107:P110)</f>
        <v>0</v>
      </c>
      <c r="Q106" s="210"/>
      <c r="R106" s="211">
        <f>SUM(R107:R110)</f>
        <v>0</v>
      </c>
      <c r="S106" s="210"/>
      <c r="T106" s="212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173</v>
      </c>
      <c r="AT106" s="214" t="s">
        <v>70</v>
      </c>
      <c r="AU106" s="214" t="s">
        <v>79</v>
      </c>
      <c r="AY106" s="213" t="s">
        <v>143</v>
      </c>
      <c r="BK106" s="215">
        <f>SUM(BK107:BK110)</f>
        <v>0</v>
      </c>
    </row>
    <row r="107" s="2" customFormat="1" ht="16.5" customHeight="1">
      <c r="A107" s="38"/>
      <c r="B107" s="39"/>
      <c r="C107" s="218" t="s">
        <v>194</v>
      </c>
      <c r="D107" s="218" t="s">
        <v>145</v>
      </c>
      <c r="E107" s="219" t="s">
        <v>1828</v>
      </c>
      <c r="F107" s="220" t="s">
        <v>1829</v>
      </c>
      <c r="G107" s="221" t="s">
        <v>1793</v>
      </c>
      <c r="H107" s="222">
        <v>1</v>
      </c>
      <c r="I107" s="223"/>
      <c r="J107" s="224">
        <f>ROUND(I107*H107,2)</f>
        <v>0</v>
      </c>
      <c r="K107" s="220" t="s">
        <v>149</v>
      </c>
      <c r="L107" s="44"/>
      <c r="M107" s="225" t="s">
        <v>19</v>
      </c>
      <c r="N107" s="226" t="s">
        <v>42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1794</v>
      </c>
      <c r="AT107" s="229" t="s">
        <v>145</v>
      </c>
      <c r="AU107" s="229" t="s">
        <v>81</v>
      </c>
      <c r="AY107" s="17" t="s">
        <v>143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79</v>
      </c>
      <c r="BK107" s="230">
        <f>ROUND(I107*H107,2)</f>
        <v>0</v>
      </c>
      <c r="BL107" s="17" t="s">
        <v>1794</v>
      </c>
      <c r="BM107" s="229" t="s">
        <v>1830</v>
      </c>
    </row>
    <row r="108" s="2" customFormat="1">
      <c r="A108" s="38"/>
      <c r="B108" s="39"/>
      <c r="C108" s="40"/>
      <c r="D108" s="231" t="s">
        <v>152</v>
      </c>
      <c r="E108" s="40"/>
      <c r="F108" s="232" t="s">
        <v>1831</v>
      </c>
      <c r="G108" s="40"/>
      <c r="H108" s="40"/>
      <c r="I108" s="136"/>
      <c r="J108" s="40"/>
      <c r="K108" s="40"/>
      <c r="L108" s="44"/>
      <c r="M108" s="233"/>
      <c r="N108" s="23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152</v>
      </c>
      <c r="AU108" s="17" t="s">
        <v>81</v>
      </c>
    </row>
    <row r="109" s="2" customFormat="1" ht="16.5" customHeight="1">
      <c r="A109" s="38"/>
      <c r="B109" s="39"/>
      <c r="C109" s="218" t="s">
        <v>198</v>
      </c>
      <c r="D109" s="218" t="s">
        <v>145</v>
      </c>
      <c r="E109" s="219" t="s">
        <v>1832</v>
      </c>
      <c r="F109" s="220" t="s">
        <v>1833</v>
      </c>
      <c r="G109" s="221" t="s">
        <v>1793</v>
      </c>
      <c r="H109" s="222">
        <v>1</v>
      </c>
      <c r="I109" s="223"/>
      <c r="J109" s="224">
        <f>ROUND(I109*H109,2)</f>
        <v>0</v>
      </c>
      <c r="K109" s="220" t="s">
        <v>149</v>
      </c>
      <c r="L109" s="44"/>
      <c r="M109" s="225" t="s">
        <v>19</v>
      </c>
      <c r="N109" s="226" t="s">
        <v>42</v>
      </c>
      <c r="O109" s="84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9" t="s">
        <v>1794</v>
      </c>
      <c r="AT109" s="229" t="s">
        <v>145</v>
      </c>
      <c r="AU109" s="229" t="s">
        <v>81</v>
      </c>
      <c r="AY109" s="17" t="s">
        <v>143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7" t="s">
        <v>79</v>
      </c>
      <c r="BK109" s="230">
        <f>ROUND(I109*H109,2)</f>
        <v>0</v>
      </c>
      <c r="BL109" s="17" t="s">
        <v>1794</v>
      </c>
      <c r="BM109" s="229" t="s">
        <v>1834</v>
      </c>
    </row>
    <row r="110" s="2" customFormat="1">
      <c r="A110" s="38"/>
      <c r="B110" s="39"/>
      <c r="C110" s="40"/>
      <c r="D110" s="231" t="s">
        <v>152</v>
      </c>
      <c r="E110" s="40"/>
      <c r="F110" s="232" t="s">
        <v>1835</v>
      </c>
      <c r="G110" s="40"/>
      <c r="H110" s="40"/>
      <c r="I110" s="136"/>
      <c r="J110" s="40"/>
      <c r="K110" s="40"/>
      <c r="L110" s="44"/>
      <c r="M110" s="233"/>
      <c r="N110" s="23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81</v>
      </c>
    </row>
    <row r="111" s="12" customFormat="1" ht="22.8" customHeight="1">
      <c r="A111" s="12"/>
      <c r="B111" s="202"/>
      <c r="C111" s="203"/>
      <c r="D111" s="204" t="s">
        <v>70</v>
      </c>
      <c r="E111" s="216" t="s">
        <v>1836</v>
      </c>
      <c r="F111" s="216" t="s">
        <v>1837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SUM(P112:P113)</f>
        <v>0</v>
      </c>
      <c r="Q111" s="210"/>
      <c r="R111" s="211">
        <f>SUM(R112:R113)</f>
        <v>0</v>
      </c>
      <c r="S111" s="210"/>
      <c r="T111" s="212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173</v>
      </c>
      <c r="AT111" s="214" t="s">
        <v>70</v>
      </c>
      <c r="AU111" s="214" t="s">
        <v>79</v>
      </c>
      <c r="AY111" s="213" t="s">
        <v>143</v>
      </c>
      <c r="BK111" s="215">
        <f>SUM(BK112:BK113)</f>
        <v>0</v>
      </c>
    </row>
    <row r="112" s="2" customFormat="1" ht="16.5" customHeight="1">
      <c r="A112" s="38"/>
      <c r="B112" s="39"/>
      <c r="C112" s="218" t="s">
        <v>204</v>
      </c>
      <c r="D112" s="218" t="s">
        <v>145</v>
      </c>
      <c r="E112" s="219" t="s">
        <v>1838</v>
      </c>
      <c r="F112" s="220" t="s">
        <v>1839</v>
      </c>
      <c r="G112" s="221" t="s">
        <v>976</v>
      </c>
      <c r="H112" s="222">
        <v>1</v>
      </c>
      <c r="I112" s="223"/>
      <c r="J112" s="224">
        <f>ROUND(I112*H112,2)</f>
        <v>0</v>
      </c>
      <c r="K112" s="220" t="s">
        <v>149</v>
      </c>
      <c r="L112" s="44"/>
      <c r="M112" s="225" t="s">
        <v>19</v>
      </c>
      <c r="N112" s="226" t="s">
        <v>42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1794</v>
      </c>
      <c r="AT112" s="229" t="s">
        <v>145</v>
      </c>
      <c r="AU112" s="229" t="s">
        <v>81</v>
      </c>
      <c r="AY112" s="17" t="s">
        <v>143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79</v>
      </c>
      <c r="BK112" s="230">
        <f>ROUND(I112*H112,2)</f>
        <v>0</v>
      </c>
      <c r="BL112" s="17" t="s">
        <v>1794</v>
      </c>
      <c r="BM112" s="229" t="s">
        <v>1840</v>
      </c>
    </row>
    <row r="113" s="2" customFormat="1">
      <c r="A113" s="38"/>
      <c r="B113" s="39"/>
      <c r="C113" s="40"/>
      <c r="D113" s="231" t="s">
        <v>152</v>
      </c>
      <c r="E113" s="40"/>
      <c r="F113" s="232" t="s">
        <v>1841</v>
      </c>
      <c r="G113" s="40"/>
      <c r="H113" s="40"/>
      <c r="I113" s="136"/>
      <c r="J113" s="40"/>
      <c r="K113" s="40"/>
      <c r="L113" s="44"/>
      <c r="M113" s="267"/>
      <c r="N113" s="268"/>
      <c r="O113" s="269"/>
      <c r="P113" s="269"/>
      <c r="Q113" s="269"/>
      <c r="R113" s="269"/>
      <c r="S113" s="269"/>
      <c r="T113" s="270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81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166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2UGxexmyOfVPkP+qP7xYjTaQfu7ZhHSYZxWiSu72M/wd+tGnFVLITcXHogPF0KRo3RZZnnQiq48iosp5iH4eDg==" hashValue="gWkqWK3meQdfjS9FhqaVb/Pe9QC5DdHlSNU1j8lL+YBFSkeS2NGC5E8ch4xfMLWNt3uGtB4V0CJYj52rz8DDfQ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1842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1843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1844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1845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1846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1847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1848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1849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1850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1851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1852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78</v>
      </c>
      <c r="F18" s="282" t="s">
        <v>1853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1854</v>
      </c>
      <c r="F19" s="282" t="s">
        <v>1855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1856</v>
      </c>
      <c r="F20" s="282" t="s">
        <v>1857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1858</v>
      </c>
      <c r="F21" s="282" t="s">
        <v>1859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1860</v>
      </c>
      <c r="F22" s="282" t="s">
        <v>1861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1862</v>
      </c>
      <c r="F23" s="282" t="s">
        <v>1863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1864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1865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1866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1867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1868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1869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1870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1871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1872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129</v>
      </c>
      <c r="F36" s="282"/>
      <c r="G36" s="282" t="s">
        <v>1873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1874</v>
      </c>
      <c r="F37" s="282"/>
      <c r="G37" s="282" t="s">
        <v>1875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52</v>
      </c>
      <c r="F38" s="282"/>
      <c r="G38" s="282" t="s">
        <v>1876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53</v>
      </c>
      <c r="F39" s="282"/>
      <c r="G39" s="282" t="s">
        <v>1877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130</v>
      </c>
      <c r="F40" s="282"/>
      <c r="G40" s="282" t="s">
        <v>1878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131</v>
      </c>
      <c r="F41" s="282"/>
      <c r="G41" s="282" t="s">
        <v>1879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1880</v>
      </c>
      <c r="F42" s="282"/>
      <c r="G42" s="282" t="s">
        <v>1881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1882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1883</v>
      </c>
      <c r="F44" s="282"/>
      <c r="G44" s="282" t="s">
        <v>1884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133</v>
      </c>
      <c r="F45" s="282"/>
      <c r="G45" s="282" t="s">
        <v>1885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1886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1887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1888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1889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1890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1891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1892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1893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1894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1895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1896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1897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1898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1899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1900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1901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1902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1903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1904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1905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1906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1907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1908</v>
      </c>
      <c r="D76" s="300"/>
      <c r="E76" s="300"/>
      <c r="F76" s="300" t="s">
        <v>1909</v>
      </c>
      <c r="G76" s="301"/>
      <c r="H76" s="300" t="s">
        <v>53</v>
      </c>
      <c r="I76" s="300" t="s">
        <v>56</v>
      </c>
      <c r="J76" s="300" t="s">
        <v>1910</v>
      </c>
      <c r="K76" s="299"/>
    </row>
    <row r="77" s="1" customFormat="1" ht="17.25" customHeight="1">
      <c r="B77" s="297"/>
      <c r="C77" s="302" t="s">
        <v>1911</v>
      </c>
      <c r="D77" s="302"/>
      <c r="E77" s="302"/>
      <c r="F77" s="303" t="s">
        <v>1912</v>
      </c>
      <c r="G77" s="304"/>
      <c r="H77" s="302"/>
      <c r="I77" s="302"/>
      <c r="J77" s="302" t="s">
        <v>1913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52</v>
      </c>
      <c r="D79" s="305"/>
      <c r="E79" s="305"/>
      <c r="F79" s="307" t="s">
        <v>1914</v>
      </c>
      <c r="G79" s="306"/>
      <c r="H79" s="285" t="s">
        <v>1915</v>
      </c>
      <c r="I79" s="285" t="s">
        <v>1916</v>
      </c>
      <c r="J79" s="285">
        <v>20</v>
      </c>
      <c r="K79" s="299"/>
    </row>
    <row r="80" s="1" customFormat="1" ht="15" customHeight="1">
      <c r="B80" s="297"/>
      <c r="C80" s="285" t="s">
        <v>1917</v>
      </c>
      <c r="D80" s="285"/>
      <c r="E80" s="285"/>
      <c r="F80" s="307" t="s">
        <v>1914</v>
      </c>
      <c r="G80" s="306"/>
      <c r="H80" s="285" t="s">
        <v>1918</v>
      </c>
      <c r="I80" s="285" t="s">
        <v>1916</v>
      </c>
      <c r="J80" s="285">
        <v>120</v>
      </c>
      <c r="K80" s="299"/>
    </row>
    <row r="81" s="1" customFormat="1" ht="15" customHeight="1">
      <c r="B81" s="308"/>
      <c r="C81" s="285" t="s">
        <v>1919</v>
      </c>
      <c r="D81" s="285"/>
      <c r="E81" s="285"/>
      <c r="F81" s="307" t="s">
        <v>1920</v>
      </c>
      <c r="G81" s="306"/>
      <c r="H81" s="285" t="s">
        <v>1921</v>
      </c>
      <c r="I81" s="285" t="s">
        <v>1916</v>
      </c>
      <c r="J81" s="285">
        <v>50</v>
      </c>
      <c r="K81" s="299"/>
    </row>
    <row r="82" s="1" customFormat="1" ht="15" customHeight="1">
      <c r="B82" s="308"/>
      <c r="C82" s="285" t="s">
        <v>1922</v>
      </c>
      <c r="D82" s="285"/>
      <c r="E82" s="285"/>
      <c r="F82" s="307" t="s">
        <v>1914</v>
      </c>
      <c r="G82" s="306"/>
      <c r="H82" s="285" t="s">
        <v>1923</v>
      </c>
      <c r="I82" s="285" t="s">
        <v>1924</v>
      </c>
      <c r="J82" s="285"/>
      <c r="K82" s="299"/>
    </row>
    <row r="83" s="1" customFormat="1" ht="15" customHeight="1">
      <c r="B83" s="308"/>
      <c r="C83" s="309" t="s">
        <v>1925</v>
      </c>
      <c r="D83" s="309"/>
      <c r="E83" s="309"/>
      <c r="F83" s="310" t="s">
        <v>1920</v>
      </c>
      <c r="G83" s="309"/>
      <c r="H83" s="309" t="s">
        <v>1926</v>
      </c>
      <c r="I83" s="309" t="s">
        <v>1916</v>
      </c>
      <c r="J83" s="309">
        <v>15</v>
      </c>
      <c r="K83" s="299"/>
    </row>
    <row r="84" s="1" customFormat="1" ht="15" customHeight="1">
      <c r="B84" s="308"/>
      <c r="C84" s="309" t="s">
        <v>1927</v>
      </c>
      <c r="D84" s="309"/>
      <c r="E84" s="309"/>
      <c r="F84" s="310" t="s">
        <v>1920</v>
      </c>
      <c r="G84" s="309"/>
      <c r="H84" s="309" t="s">
        <v>1928</v>
      </c>
      <c r="I84" s="309" t="s">
        <v>1916</v>
      </c>
      <c r="J84" s="309">
        <v>15</v>
      </c>
      <c r="K84" s="299"/>
    </row>
    <row r="85" s="1" customFormat="1" ht="15" customHeight="1">
      <c r="B85" s="308"/>
      <c r="C85" s="309" t="s">
        <v>1929</v>
      </c>
      <c r="D85" s="309"/>
      <c r="E85" s="309"/>
      <c r="F85" s="310" t="s">
        <v>1920</v>
      </c>
      <c r="G85" s="309"/>
      <c r="H85" s="309" t="s">
        <v>1930</v>
      </c>
      <c r="I85" s="309" t="s">
        <v>1916</v>
      </c>
      <c r="J85" s="309">
        <v>20</v>
      </c>
      <c r="K85" s="299"/>
    </row>
    <row r="86" s="1" customFormat="1" ht="15" customHeight="1">
      <c r="B86" s="308"/>
      <c r="C86" s="309" t="s">
        <v>1931</v>
      </c>
      <c r="D86" s="309"/>
      <c r="E86" s="309"/>
      <c r="F86" s="310" t="s">
        <v>1920</v>
      </c>
      <c r="G86" s="309"/>
      <c r="H86" s="309" t="s">
        <v>1932</v>
      </c>
      <c r="I86" s="309" t="s">
        <v>1916</v>
      </c>
      <c r="J86" s="309">
        <v>20</v>
      </c>
      <c r="K86" s="299"/>
    </row>
    <row r="87" s="1" customFormat="1" ht="15" customHeight="1">
      <c r="B87" s="308"/>
      <c r="C87" s="285" t="s">
        <v>1933</v>
      </c>
      <c r="D87" s="285"/>
      <c r="E87" s="285"/>
      <c r="F87" s="307" t="s">
        <v>1920</v>
      </c>
      <c r="G87" s="306"/>
      <c r="H87" s="285" t="s">
        <v>1934</v>
      </c>
      <c r="I87" s="285" t="s">
        <v>1916</v>
      </c>
      <c r="J87" s="285">
        <v>50</v>
      </c>
      <c r="K87" s="299"/>
    </row>
    <row r="88" s="1" customFormat="1" ht="15" customHeight="1">
      <c r="B88" s="308"/>
      <c r="C88" s="285" t="s">
        <v>1935</v>
      </c>
      <c r="D88" s="285"/>
      <c r="E88" s="285"/>
      <c r="F88" s="307" t="s">
        <v>1920</v>
      </c>
      <c r="G88" s="306"/>
      <c r="H88" s="285" t="s">
        <v>1936</v>
      </c>
      <c r="I88" s="285" t="s">
        <v>1916</v>
      </c>
      <c r="J88" s="285">
        <v>20</v>
      </c>
      <c r="K88" s="299"/>
    </row>
    <row r="89" s="1" customFormat="1" ht="15" customHeight="1">
      <c r="B89" s="308"/>
      <c r="C89" s="285" t="s">
        <v>1937</v>
      </c>
      <c r="D89" s="285"/>
      <c r="E89" s="285"/>
      <c r="F89" s="307" t="s">
        <v>1920</v>
      </c>
      <c r="G89" s="306"/>
      <c r="H89" s="285" t="s">
        <v>1938</v>
      </c>
      <c r="I89" s="285" t="s">
        <v>1916</v>
      </c>
      <c r="J89" s="285">
        <v>20</v>
      </c>
      <c r="K89" s="299"/>
    </row>
    <row r="90" s="1" customFormat="1" ht="15" customHeight="1">
      <c r="B90" s="308"/>
      <c r="C90" s="285" t="s">
        <v>1939</v>
      </c>
      <c r="D90" s="285"/>
      <c r="E90" s="285"/>
      <c r="F90" s="307" t="s">
        <v>1920</v>
      </c>
      <c r="G90" s="306"/>
      <c r="H90" s="285" t="s">
        <v>1940</v>
      </c>
      <c r="I90" s="285" t="s">
        <v>1916</v>
      </c>
      <c r="J90" s="285">
        <v>50</v>
      </c>
      <c r="K90" s="299"/>
    </row>
    <row r="91" s="1" customFormat="1" ht="15" customHeight="1">
      <c r="B91" s="308"/>
      <c r="C91" s="285" t="s">
        <v>1941</v>
      </c>
      <c r="D91" s="285"/>
      <c r="E91" s="285"/>
      <c r="F91" s="307" t="s">
        <v>1920</v>
      </c>
      <c r="G91" s="306"/>
      <c r="H91" s="285" t="s">
        <v>1941</v>
      </c>
      <c r="I91" s="285" t="s">
        <v>1916</v>
      </c>
      <c r="J91" s="285">
        <v>50</v>
      </c>
      <c r="K91" s="299"/>
    </row>
    <row r="92" s="1" customFormat="1" ht="15" customHeight="1">
      <c r="B92" s="308"/>
      <c r="C92" s="285" t="s">
        <v>1942</v>
      </c>
      <c r="D92" s="285"/>
      <c r="E92" s="285"/>
      <c r="F92" s="307" t="s">
        <v>1920</v>
      </c>
      <c r="G92" s="306"/>
      <c r="H92" s="285" t="s">
        <v>1943</v>
      </c>
      <c r="I92" s="285" t="s">
        <v>1916</v>
      </c>
      <c r="J92" s="285">
        <v>255</v>
      </c>
      <c r="K92" s="299"/>
    </row>
    <row r="93" s="1" customFormat="1" ht="15" customHeight="1">
      <c r="B93" s="308"/>
      <c r="C93" s="285" t="s">
        <v>1944</v>
      </c>
      <c r="D93" s="285"/>
      <c r="E93" s="285"/>
      <c r="F93" s="307" t="s">
        <v>1914</v>
      </c>
      <c r="G93" s="306"/>
      <c r="H93" s="285" t="s">
        <v>1945</v>
      </c>
      <c r="I93" s="285" t="s">
        <v>1946</v>
      </c>
      <c r="J93" s="285"/>
      <c r="K93" s="299"/>
    </row>
    <row r="94" s="1" customFormat="1" ht="15" customHeight="1">
      <c r="B94" s="308"/>
      <c r="C94" s="285" t="s">
        <v>1947</v>
      </c>
      <c r="D94" s="285"/>
      <c r="E94" s="285"/>
      <c r="F94" s="307" t="s">
        <v>1914</v>
      </c>
      <c r="G94" s="306"/>
      <c r="H94" s="285" t="s">
        <v>1948</v>
      </c>
      <c r="I94" s="285" t="s">
        <v>1949</v>
      </c>
      <c r="J94" s="285"/>
      <c r="K94" s="299"/>
    </row>
    <row r="95" s="1" customFormat="1" ht="15" customHeight="1">
      <c r="B95" s="308"/>
      <c r="C95" s="285" t="s">
        <v>1950</v>
      </c>
      <c r="D95" s="285"/>
      <c r="E95" s="285"/>
      <c r="F95" s="307" t="s">
        <v>1914</v>
      </c>
      <c r="G95" s="306"/>
      <c r="H95" s="285" t="s">
        <v>1950</v>
      </c>
      <c r="I95" s="285" t="s">
        <v>1949</v>
      </c>
      <c r="J95" s="285"/>
      <c r="K95" s="299"/>
    </row>
    <row r="96" s="1" customFormat="1" ht="15" customHeight="1">
      <c r="B96" s="308"/>
      <c r="C96" s="285" t="s">
        <v>37</v>
      </c>
      <c r="D96" s="285"/>
      <c r="E96" s="285"/>
      <c r="F96" s="307" t="s">
        <v>1914</v>
      </c>
      <c r="G96" s="306"/>
      <c r="H96" s="285" t="s">
        <v>1951</v>
      </c>
      <c r="I96" s="285" t="s">
        <v>1949</v>
      </c>
      <c r="J96" s="285"/>
      <c r="K96" s="299"/>
    </row>
    <row r="97" s="1" customFormat="1" ht="15" customHeight="1">
      <c r="B97" s="308"/>
      <c r="C97" s="285" t="s">
        <v>47</v>
      </c>
      <c r="D97" s="285"/>
      <c r="E97" s="285"/>
      <c r="F97" s="307" t="s">
        <v>1914</v>
      </c>
      <c r="G97" s="306"/>
      <c r="H97" s="285" t="s">
        <v>1952</v>
      </c>
      <c r="I97" s="285" t="s">
        <v>1949</v>
      </c>
      <c r="J97" s="285"/>
      <c r="K97" s="299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1953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1908</v>
      </c>
      <c r="D103" s="300"/>
      <c r="E103" s="300"/>
      <c r="F103" s="300" t="s">
        <v>1909</v>
      </c>
      <c r="G103" s="301"/>
      <c r="H103" s="300" t="s">
        <v>53</v>
      </c>
      <c r="I103" s="300" t="s">
        <v>56</v>
      </c>
      <c r="J103" s="300" t="s">
        <v>1910</v>
      </c>
      <c r="K103" s="299"/>
    </row>
    <row r="104" s="1" customFormat="1" ht="17.25" customHeight="1">
      <c r="B104" s="297"/>
      <c r="C104" s="302" t="s">
        <v>1911</v>
      </c>
      <c r="D104" s="302"/>
      <c r="E104" s="302"/>
      <c r="F104" s="303" t="s">
        <v>1912</v>
      </c>
      <c r="G104" s="304"/>
      <c r="H104" s="302"/>
      <c r="I104" s="302"/>
      <c r="J104" s="302" t="s">
        <v>1913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6"/>
      <c r="H105" s="300"/>
      <c r="I105" s="300"/>
      <c r="J105" s="300"/>
      <c r="K105" s="299"/>
    </row>
    <row r="106" s="1" customFormat="1" ht="15" customHeight="1">
      <c r="B106" s="297"/>
      <c r="C106" s="285" t="s">
        <v>52</v>
      </c>
      <c r="D106" s="305"/>
      <c r="E106" s="305"/>
      <c r="F106" s="307" t="s">
        <v>1914</v>
      </c>
      <c r="G106" s="316"/>
      <c r="H106" s="285" t="s">
        <v>1954</v>
      </c>
      <c r="I106" s="285" t="s">
        <v>1916</v>
      </c>
      <c r="J106" s="285">
        <v>20</v>
      </c>
      <c r="K106" s="299"/>
    </row>
    <row r="107" s="1" customFormat="1" ht="15" customHeight="1">
      <c r="B107" s="297"/>
      <c r="C107" s="285" t="s">
        <v>1917</v>
      </c>
      <c r="D107" s="285"/>
      <c r="E107" s="285"/>
      <c r="F107" s="307" t="s">
        <v>1914</v>
      </c>
      <c r="G107" s="285"/>
      <c r="H107" s="285" t="s">
        <v>1954</v>
      </c>
      <c r="I107" s="285" t="s">
        <v>1916</v>
      </c>
      <c r="J107" s="285">
        <v>120</v>
      </c>
      <c r="K107" s="299"/>
    </row>
    <row r="108" s="1" customFormat="1" ht="15" customHeight="1">
      <c r="B108" s="308"/>
      <c r="C108" s="285" t="s">
        <v>1919</v>
      </c>
      <c r="D108" s="285"/>
      <c r="E108" s="285"/>
      <c r="F108" s="307" t="s">
        <v>1920</v>
      </c>
      <c r="G108" s="285"/>
      <c r="H108" s="285" t="s">
        <v>1954</v>
      </c>
      <c r="I108" s="285" t="s">
        <v>1916</v>
      </c>
      <c r="J108" s="285">
        <v>50</v>
      </c>
      <c r="K108" s="299"/>
    </row>
    <row r="109" s="1" customFormat="1" ht="15" customHeight="1">
      <c r="B109" s="308"/>
      <c r="C109" s="285" t="s">
        <v>1922</v>
      </c>
      <c r="D109" s="285"/>
      <c r="E109" s="285"/>
      <c r="F109" s="307" t="s">
        <v>1914</v>
      </c>
      <c r="G109" s="285"/>
      <c r="H109" s="285" t="s">
        <v>1954</v>
      </c>
      <c r="I109" s="285" t="s">
        <v>1924</v>
      </c>
      <c r="J109" s="285"/>
      <c r="K109" s="299"/>
    </row>
    <row r="110" s="1" customFormat="1" ht="15" customHeight="1">
      <c r="B110" s="308"/>
      <c r="C110" s="285" t="s">
        <v>1933</v>
      </c>
      <c r="D110" s="285"/>
      <c r="E110" s="285"/>
      <c r="F110" s="307" t="s">
        <v>1920</v>
      </c>
      <c r="G110" s="285"/>
      <c r="H110" s="285" t="s">
        <v>1954</v>
      </c>
      <c r="I110" s="285" t="s">
        <v>1916</v>
      </c>
      <c r="J110" s="285">
        <v>50</v>
      </c>
      <c r="K110" s="299"/>
    </row>
    <row r="111" s="1" customFormat="1" ht="15" customHeight="1">
      <c r="B111" s="308"/>
      <c r="C111" s="285" t="s">
        <v>1941</v>
      </c>
      <c r="D111" s="285"/>
      <c r="E111" s="285"/>
      <c r="F111" s="307" t="s">
        <v>1920</v>
      </c>
      <c r="G111" s="285"/>
      <c r="H111" s="285" t="s">
        <v>1954</v>
      </c>
      <c r="I111" s="285" t="s">
        <v>1916</v>
      </c>
      <c r="J111" s="285">
        <v>50</v>
      </c>
      <c r="K111" s="299"/>
    </row>
    <row r="112" s="1" customFormat="1" ht="15" customHeight="1">
      <c r="B112" s="308"/>
      <c r="C112" s="285" t="s">
        <v>1939</v>
      </c>
      <c r="D112" s="285"/>
      <c r="E112" s="285"/>
      <c r="F112" s="307" t="s">
        <v>1920</v>
      </c>
      <c r="G112" s="285"/>
      <c r="H112" s="285" t="s">
        <v>1954</v>
      </c>
      <c r="I112" s="285" t="s">
        <v>1916</v>
      </c>
      <c r="J112" s="285">
        <v>50</v>
      </c>
      <c r="K112" s="299"/>
    </row>
    <row r="113" s="1" customFormat="1" ht="15" customHeight="1">
      <c r="B113" s="308"/>
      <c r="C113" s="285" t="s">
        <v>52</v>
      </c>
      <c r="D113" s="285"/>
      <c r="E113" s="285"/>
      <c r="F113" s="307" t="s">
        <v>1914</v>
      </c>
      <c r="G113" s="285"/>
      <c r="H113" s="285" t="s">
        <v>1955</v>
      </c>
      <c r="I113" s="285" t="s">
        <v>1916</v>
      </c>
      <c r="J113" s="285">
        <v>20</v>
      </c>
      <c r="K113" s="299"/>
    </row>
    <row r="114" s="1" customFormat="1" ht="15" customHeight="1">
      <c r="B114" s="308"/>
      <c r="C114" s="285" t="s">
        <v>1956</v>
      </c>
      <c r="D114" s="285"/>
      <c r="E114" s="285"/>
      <c r="F114" s="307" t="s">
        <v>1914</v>
      </c>
      <c r="G114" s="285"/>
      <c r="H114" s="285" t="s">
        <v>1957</v>
      </c>
      <c r="I114" s="285" t="s">
        <v>1916</v>
      </c>
      <c r="J114" s="285">
        <v>120</v>
      </c>
      <c r="K114" s="299"/>
    </row>
    <row r="115" s="1" customFormat="1" ht="15" customHeight="1">
      <c r="B115" s="308"/>
      <c r="C115" s="285" t="s">
        <v>37</v>
      </c>
      <c r="D115" s="285"/>
      <c r="E115" s="285"/>
      <c r="F115" s="307" t="s">
        <v>1914</v>
      </c>
      <c r="G115" s="285"/>
      <c r="H115" s="285" t="s">
        <v>1958</v>
      </c>
      <c r="I115" s="285" t="s">
        <v>1949</v>
      </c>
      <c r="J115" s="285"/>
      <c r="K115" s="299"/>
    </row>
    <row r="116" s="1" customFormat="1" ht="15" customHeight="1">
      <c r="B116" s="308"/>
      <c r="C116" s="285" t="s">
        <v>47</v>
      </c>
      <c r="D116" s="285"/>
      <c r="E116" s="285"/>
      <c r="F116" s="307" t="s">
        <v>1914</v>
      </c>
      <c r="G116" s="285"/>
      <c r="H116" s="285" t="s">
        <v>1959</v>
      </c>
      <c r="I116" s="285" t="s">
        <v>1949</v>
      </c>
      <c r="J116" s="285"/>
      <c r="K116" s="299"/>
    </row>
    <row r="117" s="1" customFormat="1" ht="15" customHeight="1">
      <c r="B117" s="308"/>
      <c r="C117" s="285" t="s">
        <v>56</v>
      </c>
      <c r="D117" s="285"/>
      <c r="E117" s="285"/>
      <c r="F117" s="307" t="s">
        <v>1914</v>
      </c>
      <c r="G117" s="285"/>
      <c r="H117" s="285" t="s">
        <v>1960</v>
      </c>
      <c r="I117" s="285" t="s">
        <v>1961</v>
      </c>
      <c r="J117" s="285"/>
      <c r="K117" s="299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282"/>
      <c r="D119" s="282"/>
      <c r="E119" s="282"/>
      <c r="F119" s="319"/>
      <c r="G119" s="282"/>
      <c r="H119" s="282"/>
      <c r="I119" s="282"/>
      <c r="J119" s="282"/>
      <c r="K119" s="318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6" t="s">
        <v>1962</v>
      </c>
      <c r="D122" s="276"/>
      <c r="E122" s="276"/>
      <c r="F122" s="276"/>
      <c r="G122" s="276"/>
      <c r="H122" s="276"/>
      <c r="I122" s="276"/>
      <c r="J122" s="276"/>
      <c r="K122" s="324"/>
    </row>
    <row r="123" s="1" customFormat="1" ht="17.25" customHeight="1">
      <c r="B123" s="325"/>
      <c r="C123" s="300" t="s">
        <v>1908</v>
      </c>
      <c r="D123" s="300"/>
      <c r="E123" s="300"/>
      <c r="F123" s="300" t="s">
        <v>1909</v>
      </c>
      <c r="G123" s="301"/>
      <c r="H123" s="300" t="s">
        <v>53</v>
      </c>
      <c r="I123" s="300" t="s">
        <v>56</v>
      </c>
      <c r="J123" s="300" t="s">
        <v>1910</v>
      </c>
      <c r="K123" s="326"/>
    </row>
    <row r="124" s="1" customFormat="1" ht="17.25" customHeight="1">
      <c r="B124" s="325"/>
      <c r="C124" s="302" t="s">
        <v>1911</v>
      </c>
      <c r="D124" s="302"/>
      <c r="E124" s="302"/>
      <c r="F124" s="303" t="s">
        <v>1912</v>
      </c>
      <c r="G124" s="304"/>
      <c r="H124" s="302"/>
      <c r="I124" s="302"/>
      <c r="J124" s="302" t="s">
        <v>1913</v>
      </c>
      <c r="K124" s="326"/>
    </row>
    <row r="125" s="1" customFormat="1" ht="5.25" customHeight="1">
      <c r="B125" s="327"/>
      <c r="C125" s="305"/>
      <c r="D125" s="305"/>
      <c r="E125" s="305"/>
      <c r="F125" s="305"/>
      <c r="G125" s="285"/>
      <c r="H125" s="305"/>
      <c r="I125" s="305"/>
      <c r="J125" s="305"/>
      <c r="K125" s="328"/>
    </row>
    <row r="126" s="1" customFormat="1" ht="15" customHeight="1">
      <c r="B126" s="327"/>
      <c r="C126" s="285" t="s">
        <v>1917</v>
      </c>
      <c r="D126" s="305"/>
      <c r="E126" s="305"/>
      <c r="F126" s="307" t="s">
        <v>1914</v>
      </c>
      <c r="G126" s="285"/>
      <c r="H126" s="285" t="s">
        <v>1954</v>
      </c>
      <c r="I126" s="285" t="s">
        <v>1916</v>
      </c>
      <c r="J126" s="285">
        <v>120</v>
      </c>
      <c r="K126" s="329"/>
    </row>
    <row r="127" s="1" customFormat="1" ht="15" customHeight="1">
      <c r="B127" s="327"/>
      <c r="C127" s="285" t="s">
        <v>1963</v>
      </c>
      <c r="D127" s="285"/>
      <c r="E127" s="285"/>
      <c r="F127" s="307" t="s">
        <v>1914</v>
      </c>
      <c r="G127" s="285"/>
      <c r="H127" s="285" t="s">
        <v>1964</v>
      </c>
      <c r="I127" s="285" t="s">
        <v>1916</v>
      </c>
      <c r="J127" s="285" t="s">
        <v>1965</v>
      </c>
      <c r="K127" s="329"/>
    </row>
    <row r="128" s="1" customFormat="1" ht="15" customHeight="1">
      <c r="B128" s="327"/>
      <c r="C128" s="285" t="s">
        <v>1862</v>
      </c>
      <c r="D128" s="285"/>
      <c r="E128" s="285"/>
      <c r="F128" s="307" t="s">
        <v>1914</v>
      </c>
      <c r="G128" s="285"/>
      <c r="H128" s="285" t="s">
        <v>1966</v>
      </c>
      <c r="I128" s="285" t="s">
        <v>1916</v>
      </c>
      <c r="J128" s="285" t="s">
        <v>1965</v>
      </c>
      <c r="K128" s="329"/>
    </row>
    <row r="129" s="1" customFormat="1" ht="15" customHeight="1">
      <c r="B129" s="327"/>
      <c r="C129" s="285" t="s">
        <v>1925</v>
      </c>
      <c r="D129" s="285"/>
      <c r="E129" s="285"/>
      <c r="F129" s="307" t="s">
        <v>1920</v>
      </c>
      <c r="G129" s="285"/>
      <c r="H129" s="285" t="s">
        <v>1926</v>
      </c>
      <c r="I129" s="285" t="s">
        <v>1916</v>
      </c>
      <c r="J129" s="285">
        <v>15</v>
      </c>
      <c r="K129" s="329"/>
    </row>
    <row r="130" s="1" customFormat="1" ht="15" customHeight="1">
      <c r="B130" s="327"/>
      <c r="C130" s="309" t="s">
        <v>1927</v>
      </c>
      <c r="D130" s="309"/>
      <c r="E130" s="309"/>
      <c r="F130" s="310" t="s">
        <v>1920</v>
      </c>
      <c r="G130" s="309"/>
      <c r="H130" s="309" t="s">
        <v>1928</v>
      </c>
      <c r="I130" s="309" t="s">
        <v>1916</v>
      </c>
      <c r="J130" s="309">
        <v>15</v>
      </c>
      <c r="K130" s="329"/>
    </row>
    <row r="131" s="1" customFormat="1" ht="15" customHeight="1">
      <c r="B131" s="327"/>
      <c r="C131" s="309" t="s">
        <v>1929</v>
      </c>
      <c r="D131" s="309"/>
      <c r="E131" s="309"/>
      <c r="F131" s="310" t="s">
        <v>1920</v>
      </c>
      <c r="G131" s="309"/>
      <c r="H131" s="309" t="s">
        <v>1930</v>
      </c>
      <c r="I131" s="309" t="s">
        <v>1916</v>
      </c>
      <c r="J131" s="309">
        <v>20</v>
      </c>
      <c r="K131" s="329"/>
    </row>
    <row r="132" s="1" customFormat="1" ht="15" customHeight="1">
      <c r="B132" s="327"/>
      <c r="C132" s="309" t="s">
        <v>1931</v>
      </c>
      <c r="D132" s="309"/>
      <c r="E132" s="309"/>
      <c r="F132" s="310" t="s">
        <v>1920</v>
      </c>
      <c r="G132" s="309"/>
      <c r="H132" s="309" t="s">
        <v>1932</v>
      </c>
      <c r="I132" s="309" t="s">
        <v>1916</v>
      </c>
      <c r="J132" s="309">
        <v>20</v>
      </c>
      <c r="K132" s="329"/>
    </row>
    <row r="133" s="1" customFormat="1" ht="15" customHeight="1">
      <c r="B133" s="327"/>
      <c r="C133" s="285" t="s">
        <v>1919</v>
      </c>
      <c r="D133" s="285"/>
      <c r="E133" s="285"/>
      <c r="F133" s="307" t="s">
        <v>1920</v>
      </c>
      <c r="G133" s="285"/>
      <c r="H133" s="285" t="s">
        <v>1954</v>
      </c>
      <c r="I133" s="285" t="s">
        <v>1916</v>
      </c>
      <c r="J133" s="285">
        <v>50</v>
      </c>
      <c r="K133" s="329"/>
    </row>
    <row r="134" s="1" customFormat="1" ht="15" customHeight="1">
      <c r="B134" s="327"/>
      <c r="C134" s="285" t="s">
        <v>1933</v>
      </c>
      <c r="D134" s="285"/>
      <c r="E134" s="285"/>
      <c r="F134" s="307" t="s">
        <v>1920</v>
      </c>
      <c r="G134" s="285"/>
      <c r="H134" s="285" t="s">
        <v>1954</v>
      </c>
      <c r="I134" s="285" t="s">
        <v>1916</v>
      </c>
      <c r="J134" s="285">
        <v>50</v>
      </c>
      <c r="K134" s="329"/>
    </row>
    <row r="135" s="1" customFormat="1" ht="15" customHeight="1">
      <c r="B135" s="327"/>
      <c r="C135" s="285" t="s">
        <v>1939</v>
      </c>
      <c r="D135" s="285"/>
      <c r="E135" s="285"/>
      <c r="F135" s="307" t="s">
        <v>1920</v>
      </c>
      <c r="G135" s="285"/>
      <c r="H135" s="285" t="s">
        <v>1954</v>
      </c>
      <c r="I135" s="285" t="s">
        <v>1916</v>
      </c>
      <c r="J135" s="285">
        <v>50</v>
      </c>
      <c r="K135" s="329"/>
    </row>
    <row r="136" s="1" customFormat="1" ht="15" customHeight="1">
      <c r="B136" s="327"/>
      <c r="C136" s="285" t="s">
        <v>1941</v>
      </c>
      <c r="D136" s="285"/>
      <c r="E136" s="285"/>
      <c r="F136" s="307" t="s">
        <v>1920</v>
      </c>
      <c r="G136" s="285"/>
      <c r="H136" s="285" t="s">
        <v>1954</v>
      </c>
      <c r="I136" s="285" t="s">
        <v>1916</v>
      </c>
      <c r="J136" s="285">
        <v>50</v>
      </c>
      <c r="K136" s="329"/>
    </row>
    <row r="137" s="1" customFormat="1" ht="15" customHeight="1">
      <c r="B137" s="327"/>
      <c r="C137" s="285" t="s">
        <v>1942</v>
      </c>
      <c r="D137" s="285"/>
      <c r="E137" s="285"/>
      <c r="F137" s="307" t="s">
        <v>1920</v>
      </c>
      <c r="G137" s="285"/>
      <c r="H137" s="285" t="s">
        <v>1967</v>
      </c>
      <c r="I137" s="285" t="s">
        <v>1916</v>
      </c>
      <c r="J137" s="285">
        <v>255</v>
      </c>
      <c r="K137" s="329"/>
    </row>
    <row r="138" s="1" customFormat="1" ht="15" customHeight="1">
      <c r="B138" s="327"/>
      <c r="C138" s="285" t="s">
        <v>1944</v>
      </c>
      <c r="D138" s="285"/>
      <c r="E138" s="285"/>
      <c r="F138" s="307" t="s">
        <v>1914</v>
      </c>
      <c r="G138" s="285"/>
      <c r="H138" s="285" t="s">
        <v>1968</v>
      </c>
      <c r="I138" s="285" t="s">
        <v>1946</v>
      </c>
      <c r="J138" s="285"/>
      <c r="K138" s="329"/>
    </row>
    <row r="139" s="1" customFormat="1" ht="15" customHeight="1">
      <c r="B139" s="327"/>
      <c r="C139" s="285" t="s">
        <v>1947</v>
      </c>
      <c r="D139" s="285"/>
      <c r="E139" s="285"/>
      <c r="F139" s="307" t="s">
        <v>1914</v>
      </c>
      <c r="G139" s="285"/>
      <c r="H139" s="285" t="s">
        <v>1969</v>
      </c>
      <c r="I139" s="285" t="s">
        <v>1949</v>
      </c>
      <c r="J139" s="285"/>
      <c r="K139" s="329"/>
    </row>
    <row r="140" s="1" customFormat="1" ht="15" customHeight="1">
      <c r="B140" s="327"/>
      <c r="C140" s="285" t="s">
        <v>1950</v>
      </c>
      <c r="D140" s="285"/>
      <c r="E140" s="285"/>
      <c r="F140" s="307" t="s">
        <v>1914</v>
      </c>
      <c r="G140" s="285"/>
      <c r="H140" s="285" t="s">
        <v>1950</v>
      </c>
      <c r="I140" s="285" t="s">
        <v>1949</v>
      </c>
      <c r="J140" s="285"/>
      <c r="K140" s="329"/>
    </row>
    <row r="141" s="1" customFormat="1" ht="15" customHeight="1">
      <c r="B141" s="327"/>
      <c r="C141" s="285" t="s">
        <v>37</v>
      </c>
      <c r="D141" s="285"/>
      <c r="E141" s="285"/>
      <c r="F141" s="307" t="s">
        <v>1914</v>
      </c>
      <c r="G141" s="285"/>
      <c r="H141" s="285" t="s">
        <v>1970</v>
      </c>
      <c r="I141" s="285" t="s">
        <v>1949</v>
      </c>
      <c r="J141" s="285"/>
      <c r="K141" s="329"/>
    </row>
    <row r="142" s="1" customFormat="1" ht="15" customHeight="1">
      <c r="B142" s="327"/>
      <c r="C142" s="285" t="s">
        <v>1971</v>
      </c>
      <c r="D142" s="285"/>
      <c r="E142" s="285"/>
      <c r="F142" s="307" t="s">
        <v>1914</v>
      </c>
      <c r="G142" s="285"/>
      <c r="H142" s="285" t="s">
        <v>1972</v>
      </c>
      <c r="I142" s="285" t="s">
        <v>1949</v>
      </c>
      <c r="J142" s="285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282"/>
      <c r="C144" s="282"/>
      <c r="D144" s="282"/>
      <c r="E144" s="282"/>
      <c r="F144" s="319"/>
      <c r="G144" s="282"/>
      <c r="H144" s="282"/>
      <c r="I144" s="282"/>
      <c r="J144" s="282"/>
      <c r="K144" s="282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1973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1908</v>
      </c>
      <c r="D148" s="300"/>
      <c r="E148" s="300"/>
      <c r="F148" s="300" t="s">
        <v>1909</v>
      </c>
      <c r="G148" s="301"/>
      <c r="H148" s="300" t="s">
        <v>53</v>
      </c>
      <c r="I148" s="300" t="s">
        <v>56</v>
      </c>
      <c r="J148" s="300" t="s">
        <v>1910</v>
      </c>
      <c r="K148" s="299"/>
    </row>
    <row r="149" s="1" customFormat="1" ht="17.25" customHeight="1">
      <c r="B149" s="297"/>
      <c r="C149" s="302" t="s">
        <v>1911</v>
      </c>
      <c r="D149" s="302"/>
      <c r="E149" s="302"/>
      <c r="F149" s="303" t="s">
        <v>1912</v>
      </c>
      <c r="G149" s="304"/>
      <c r="H149" s="302"/>
      <c r="I149" s="302"/>
      <c r="J149" s="302" t="s">
        <v>1913</v>
      </c>
      <c r="K149" s="299"/>
    </row>
    <row r="150" s="1" customFormat="1" ht="5.25" customHeight="1">
      <c r="B150" s="308"/>
      <c r="C150" s="305"/>
      <c r="D150" s="305"/>
      <c r="E150" s="305"/>
      <c r="F150" s="305"/>
      <c r="G150" s="306"/>
      <c r="H150" s="305"/>
      <c r="I150" s="305"/>
      <c r="J150" s="305"/>
      <c r="K150" s="329"/>
    </row>
    <row r="151" s="1" customFormat="1" ht="15" customHeight="1">
      <c r="B151" s="308"/>
      <c r="C151" s="333" t="s">
        <v>1917</v>
      </c>
      <c r="D151" s="285"/>
      <c r="E151" s="285"/>
      <c r="F151" s="334" t="s">
        <v>1914</v>
      </c>
      <c r="G151" s="285"/>
      <c r="H151" s="333" t="s">
        <v>1954</v>
      </c>
      <c r="I151" s="333" t="s">
        <v>1916</v>
      </c>
      <c r="J151" s="333">
        <v>120</v>
      </c>
      <c r="K151" s="329"/>
    </row>
    <row r="152" s="1" customFormat="1" ht="15" customHeight="1">
      <c r="B152" s="308"/>
      <c r="C152" s="333" t="s">
        <v>1963</v>
      </c>
      <c r="D152" s="285"/>
      <c r="E152" s="285"/>
      <c r="F152" s="334" t="s">
        <v>1914</v>
      </c>
      <c r="G152" s="285"/>
      <c r="H152" s="333" t="s">
        <v>1974</v>
      </c>
      <c r="I152" s="333" t="s">
        <v>1916</v>
      </c>
      <c r="J152" s="333" t="s">
        <v>1965</v>
      </c>
      <c r="K152" s="329"/>
    </row>
    <row r="153" s="1" customFormat="1" ht="15" customHeight="1">
      <c r="B153" s="308"/>
      <c r="C153" s="333" t="s">
        <v>1862</v>
      </c>
      <c r="D153" s="285"/>
      <c r="E153" s="285"/>
      <c r="F153" s="334" t="s">
        <v>1914</v>
      </c>
      <c r="G153" s="285"/>
      <c r="H153" s="333" t="s">
        <v>1975</v>
      </c>
      <c r="I153" s="333" t="s">
        <v>1916</v>
      </c>
      <c r="J153" s="333" t="s">
        <v>1965</v>
      </c>
      <c r="K153" s="329"/>
    </row>
    <row r="154" s="1" customFormat="1" ht="15" customHeight="1">
      <c r="B154" s="308"/>
      <c r="C154" s="333" t="s">
        <v>1919</v>
      </c>
      <c r="D154" s="285"/>
      <c r="E154" s="285"/>
      <c r="F154" s="334" t="s">
        <v>1920</v>
      </c>
      <c r="G154" s="285"/>
      <c r="H154" s="333" t="s">
        <v>1954</v>
      </c>
      <c r="I154" s="333" t="s">
        <v>1916</v>
      </c>
      <c r="J154" s="333">
        <v>50</v>
      </c>
      <c r="K154" s="329"/>
    </row>
    <row r="155" s="1" customFormat="1" ht="15" customHeight="1">
      <c r="B155" s="308"/>
      <c r="C155" s="333" t="s">
        <v>1922</v>
      </c>
      <c r="D155" s="285"/>
      <c r="E155" s="285"/>
      <c r="F155" s="334" t="s">
        <v>1914</v>
      </c>
      <c r="G155" s="285"/>
      <c r="H155" s="333" t="s">
        <v>1954</v>
      </c>
      <c r="I155" s="333" t="s">
        <v>1924</v>
      </c>
      <c r="J155" s="333"/>
      <c r="K155" s="329"/>
    </row>
    <row r="156" s="1" customFormat="1" ht="15" customHeight="1">
      <c r="B156" s="308"/>
      <c r="C156" s="333" t="s">
        <v>1933</v>
      </c>
      <c r="D156" s="285"/>
      <c r="E156" s="285"/>
      <c r="F156" s="334" t="s">
        <v>1920</v>
      </c>
      <c r="G156" s="285"/>
      <c r="H156" s="333" t="s">
        <v>1954</v>
      </c>
      <c r="I156" s="333" t="s">
        <v>1916</v>
      </c>
      <c r="J156" s="333">
        <v>50</v>
      </c>
      <c r="K156" s="329"/>
    </row>
    <row r="157" s="1" customFormat="1" ht="15" customHeight="1">
      <c r="B157" s="308"/>
      <c r="C157" s="333" t="s">
        <v>1941</v>
      </c>
      <c r="D157" s="285"/>
      <c r="E157" s="285"/>
      <c r="F157" s="334" t="s">
        <v>1920</v>
      </c>
      <c r="G157" s="285"/>
      <c r="H157" s="333" t="s">
        <v>1954</v>
      </c>
      <c r="I157" s="333" t="s">
        <v>1916</v>
      </c>
      <c r="J157" s="333">
        <v>50</v>
      </c>
      <c r="K157" s="329"/>
    </row>
    <row r="158" s="1" customFormat="1" ht="15" customHeight="1">
      <c r="B158" s="308"/>
      <c r="C158" s="333" t="s">
        <v>1939</v>
      </c>
      <c r="D158" s="285"/>
      <c r="E158" s="285"/>
      <c r="F158" s="334" t="s">
        <v>1920</v>
      </c>
      <c r="G158" s="285"/>
      <c r="H158" s="333" t="s">
        <v>1954</v>
      </c>
      <c r="I158" s="333" t="s">
        <v>1916</v>
      </c>
      <c r="J158" s="333">
        <v>50</v>
      </c>
      <c r="K158" s="329"/>
    </row>
    <row r="159" s="1" customFormat="1" ht="15" customHeight="1">
      <c r="B159" s="308"/>
      <c r="C159" s="333" t="s">
        <v>98</v>
      </c>
      <c r="D159" s="285"/>
      <c r="E159" s="285"/>
      <c r="F159" s="334" t="s">
        <v>1914</v>
      </c>
      <c r="G159" s="285"/>
      <c r="H159" s="333" t="s">
        <v>1976</v>
      </c>
      <c r="I159" s="333" t="s">
        <v>1916</v>
      </c>
      <c r="J159" s="333" t="s">
        <v>1977</v>
      </c>
      <c r="K159" s="329"/>
    </row>
    <row r="160" s="1" customFormat="1" ht="15" customHeight="1">
      <c r="B160" s="308"/>
      <c r="C160" s="333" t="s">
        <v>1978</v>
      </c>
      <c r="D160" s="285"/>
      <c r="E160" s="285"/>
      <c r="F160" s="334" t="s">
        <v>1914</v>
      </c>
      <c r="G160" s="285"/>
      <c r="H160" s="333" t="s">
        <v>1979</v>
      </c>
      <c r="I160" s="333" t="s">
        <v>1949</v>
      </c>
      <c r="J160" s="333"/>
      <c r="K160" s="329"/>
    </row>
    <row r="161" s="1" customFormat="1" ht="15" customHeight="1">
      <c r="B161" s="335"/>
      <c r="C161" s="317"/>
      <c r="D161" s="317"/>
      <c r="E161" s="317"/>
      <c r="F161" s="317"/>
      <c r="G161" s="317"/>
      <c r="H161" s="317"/>
      <c r="I161" s="317"/>
      <c r="J161" s="317"/>
      <c r="K161" s="336"/>
    </row>
    <row r="162" s="1" customFormat="1" ht="18.75" customHeight="1">
      <c r="B162" s="282"/>
      <c r="C162" s="285"/>
      <c r="D162" s="285"/>
      <c r="E162" s="285"/>
      <c r="F162" s="307"/>
      <c r="G162" s="285"/>
      <c r="H162" s="285"/>
      <c r="I162" s="285"/>
      <c r="J162" s="285"/>
      <c r="K162" s="282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1980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1908</v>
      </c>
      <c r="D166" s="300"/>
      <c r="E166" s="300"/>
      <c r="F166" s="300" t="s">
        <v>1909</v>
      </c>
      <c r="G166" s="337"/>
      <c r="H166" s="338" t="s">
        <v>53</v>
      </c>
      <c r="I166" s="338" t="s">
        <v>56</v>
      </c>
      <c r="J166" s="300" t="s">
        <v>1910</v>
      </c>
      <c r="K166" s="277"/>
    </row>
    <row r="167" s="1" customFormat="1" ht="17.25" customHeight="1">
      <c r="B167" s="278"/>
      <c r="C167" s="302" t="s">
        <v>1911</v>
      </c>
      <c r="D167" s="302"/>
      <c r="E167" s="302"/>
      <c r="F167" s="303" t="s">
        <v>1912</v>
      </c>
      <c r="G167" s="339"/>
      <c r="H167" s="340"/>
      <c r="I167" s="340"/>
      <c r="J167" s="302" t="s">
        <v>1913</v>
      </c>
      <c r="K167" s="280"/>
    </row>
    <row r="168" s="1" customFormat="1" ht="5.25" customHeight="1">
      <c r="B168" s="308"/>
      <c r="C168" s="305"/>
      <c r="D168" s="305"/>
      <c r="E168" s="305"/>
      <c r="F168" s="305"/>
      <c r="G168" s="306"/>
      <c r="H168" s="305"/>
      <c r="I168" s="305"/>
      <c r="J168" s="305"/>
      <c r="K168" s="329"/>
    </row>
    <row r="169" s="1" customFormat="1" ht="15" customHeight="1">
      <c r="B169" s="308"/>
      <c r="C169" s="285" t="s">
        <v>1917</v>
      </c>
      <c r="D169" s="285"/>
      <c r="E169" s="285"/>
      <c r="F169" s="307" t="s">
        <v>1914</v>
      </c>
      <c r="G169" s="285"/>
      <c r="H169" s="285" t="s">
        <v>1954</v>
      </c>
      <c r="I169" s="285" t="s">
        <v>1916</v>
      </c>
      <c r="J169" s="285">
        <v>120</v>
      </c>
      <c r="K169" s="329"/>
    </row>
    <row r="170" s="1" customFormat="1" ht="15" customHeight="1">
      <c r="B170" s="308"/>
      <c r="C170" s="285" t="s">
        <v>1963</v>
      </c>
      <c r="D170" s="285"/>
      <c r="E170" s="285"/>
      <c r="F170" s="307" t="s">
        <v>1914</v>
      </c>
      <c r="G170" s="285"/>
      <c r="H170" s="285" t="s">
        <v>1964</v>
      </c>
      <c r="I170" s="285" t="s">
        <v>1916</v>
      </c>
      <c r="J170" s="285" t="s">
        <v>1965</v>
      </c>
      <c r="K170" s="329"/>
    </row>
    <row r="171" s="1" customFormat="1" ht="15" customHeight="1">
      <c r="B171" s="308"/>
      <c r="C171" s="285" t="s">
        <v>1862</v>
      </c>
      <c r="D171" s="285"/>
      <c r="E171" s="285"/>
      <c r="F171" s="307" t="s">
        <v>1914</v>
      </c>
      <c r="G171" s="285"/>
      <c r="H171" s="285" t="s">
        <v>1981</v>
      </c>
      <c r="I171" s="285" t="s">
        <v>1916</v>
      </c>
      <c r="J171" s="285" t="s">
        <v>1965</v>
      </c>
      <c r="K171" s="329"/>
    </row>
    <row r="172" s="1" customFormat="1" ht="15" customHeight="1">
      <c r="B172" s="308"/>
      <c r="C172" s="285" t="s">
        <v>1919</v>
      </c>
      <c r="D172" s="285"/>
      <c r="E172" s="285"/>
      <c r="F172" s="307" t="s">
        <v>1920</v>
      </c>
      <c r="G172" s="285"/>
      <c r="H172" s="285" t="s">
        <v>1981</v>
      </c>
      <c r="I172" s="285" t="s">
        <v>1916</v>
      </c>
      <c r="J172" s="285">
        <v>50</v>
      </c>
      <c r="K172" s="329"/>
    </row>
    <row r="173" s="1" customFormat="1" ht="15" customHeight="1">
      <c r="B173" s="308"/>
      <c r="C173" s="285" t="s">
        <v>1922</v>
      </c>
      <c r="D173" s="285"/>
      <c r="E173" s="285"/>
      <c r="F173" s="307" t="s">
        <v>1914</v>
      </c>
      <c r="G173" s="285"/>
      <c r="H173" s="285" t="s">
        <v>1981</v>
      </c>
      <c r="I173" s="285" t="s">
        <v>1924</v>
      </c>
      <c r="J173" s="285"/>
      <c r="K173" s="329"/>
    </row>
    <row r="174" s="1" customFormat="1" ht="15" customHeight="1">
      <c r="B174" s="308"/>
      <c r="C174" s="285" t="s">
        <v>1933</v>
      </c>
      <c r="D174" s="285"/>
      <c r="E174" s="285"/>
      <c r="F174" s="307" t="s">
        <v>1920</v>
      </c>
      <c r="G174" s="285"/>
      <c r="H174" s="285" t="s">
        <v>1981</v>
      </c>
      <c r="I174" s="285" t="s">
        <v>1916</v>
      </c>
      <c r="J174" s="285">
        <v>50</v>
      </c>
      <c r="K174" s="329"/>
    </row>
    <row r="175" s="1" customFormat="1" ht="15" customHeight="1">
      <c r="B175" s="308"/>
      <c r="C175" s="285" t="s">
        <v>1941</v>
      </c>
      <c r="D175" s="285"/>
      <c r="E175" s="285"/>
      <c r="F175" s="307" t="s">
        <v>1920</v>
      </c>
      <c r="G175" s="285"/>
      <c r="H175" s="285" t="s">
        <v>1981</v>
      </c>
      <c r="I175" s="285" t="s">
        <v>1916</v>
      </c>
      <c r="J175" s="285">
        <v>50</v>
      </c>
      <c r="K175" s="329"/>
    </row>
    <row r="176" s="1" customFormat="1" ht="15" customHeight="1">
      <c r="B176" s="308"/>
      <c r="C176" s="285" t="s">
        <v>1939</v>
      </c>
      <c r="D176" s="285"/>
      <c r="E176" s="285"/>
      <c r="F176" s="307" t="s">
        <v>1920</v>
      </c>
      <c r="G176" s="285"/>
      <c r="H176" s="285" t="s">
        <v>1981</v>
      </c>
      <c r="I176" s="285" t="s">
        <v>1916</v>
      </c>
      <c r="J176" s="285">
        <v>50</v>
      </c>
      <c r="K176" s="329"/>
    </row>
    <row r="177" s="1" customFormat="1" ht="15" customHeight="1">
      <c r="B177" s="308"/>
      <c r="C177" s="285" t="s">
        <v>129</v>
      </c>
      <c r="D177" s="285"/>
      <c r="E177" s="285"/>
      <c r="F177" s="307" t="s">
        <v>1914</v>
      </c>
      <c r="G177" s="285"/>
      <c r="H177" s="285" t="s">
        <v>1982</v>
      </c>
      <c r="I177" s="285" t="s">
        <v>1983</v>
      </c>
      <c r="J177" s="285"/>
      <c r="K177" s="329"/>
    </row>
    <row r="178" s="1" customFormat="1" ht="15" customHeight="1">
      <c r="B178" s="308"/>
      <c r="C178" s="285" t="s">
        <v>56</v>
      </c>
      <c r="D178" s="285"/>
      <c r="E178" s="285"/>
      <c r="F178" s="307" t="s">
        <v>1914</v>
      </c>
      <c r="G178" s="285"/>
      <c r="H178" s="285" t="s">
        <v>1984</v>
      </c>
      <c r="I178" s="285" t="s">
        <v>1985</v>
      </c>
      <c r="J178" s="285">
        <v>1</v>
      </c>
      <c r="K178" s="329"/>
    </row>
    <row r="179" s="1" customFormat="1" ht="15" customHeight="1">
      <c r="B179" s="308"/>
      <c r="C179" s="285" t="s">
        <v>52</v>
      </c>
      <c r="D179" s="285"/>
      <c r="E179" s="285"/>
      <c r="F179" s="307" t="s">
        <v>1914</v>
      </c>
      <c r="G179" s="285"/>
      <c r="H179" s="285" t="s">
        <v>1986</v>
      </c>
      <c r="I179" s="285" t="s">
        <v>1916</v>
      </c>
      <c r="J179" s="285">
        <v>20</v>
      </c>
      <c r="K179" s="329"/>
    </row>
    <row r="180" s="1" customFormat="1" ht="15" customHeight="1">
      <c r="B180" s="308"/>
      <c r="C180" s="285" t="s">
        <v>53</v>
      </c>
      <c r="D180" s="285"/>
      <c r="E180" s="285"/>
      <c r="F180" s="307" t="s">
        <v>1914</v>
      </c>
      <c r="G180" s="285"/>
      <c r="H180" s="285" t="s">
        <v>1987</v>
      </c>
      <c r="I180" s="285" t="s">
        <v>1916</v>
      </c>
      <c r="J180" s="285">
        <v>255</v>
      </c>
      <c r="K180" s="329"/>
    </row>
    <row r="181" s="1" customFormat="1" ht="15" customHeight="1">
      <c r="B181" s="308"/>
      <c r="C181" s="285" t="s">
        <v>130</v>
      </c>
      <c r="D181" s="285"/>
      <c r="E181" s="285"/>
      <c r="F181" s="307" t="s">
        <v>1914</v>
      </c>
      <c r="G181" s="285"/>
      <c r="H181" s="285" t="s">
        <v>1878</v>
      </c>
      <c r="I181" s="285" t="s">
        <v>1916</v>
      </c>
      <c r="J181" s="285">
        <v>10</v>
      </c>
      <c r="K181" s="329"/>
    </row>
    <row r="182" s="1" customFormat="1" ht="15" customHeight="1">
      <c r="B182" s="308"/>
      <c r="C182" s="285" t="s">
        <v>131</v>
      </c>
      <c r="D182" s="285"/>
      <c r="E182" s="285"/>
      <c r="F182" s="307" t="s">
        <v>1914</v>
      </c>
      <c r="G182" s="285"/>
      <c r="H182" s="285" t="s">
        <v>1988</v>
      </c>
      <c r="I182" s="285" t="s">
        <v>1949</v>
      </c>
      <c r="J182" s="285"/>
      <c r="K182" s="329"/>
    </row>
    <row r="183" s="1" customFormat="1" ht="15" customHeight="1">
      <c r="B183" s="308"/>
      <c r="C183" s="285" t="s">
        <v>1989</v>
      </c>
      <c r="D183" s="285"/>
      <c r="E183" s="285"/>
      <c r="F183" s="307" t="s">
        <v>1914</v>
      </c>
      <c r="G183" s="285"/>
      <c r="H183" s="285" t="s">
        <v>1990</v>
      </c>
      <c r="I183" s="285" t="s">
        <v>1949</v>
      </c>
      <c r="J183" s="285"/>
      <c r="K183" s="329"/>
    </row>
    <row r="184" s="1" customFormat="1" ht="15" customHeight="1">
      <c r="B184" s="308"/>
      <c r="C184" s="285" t="s">
        <v>1978</v>
      </c>
      <c r="D184" s="285"/>
      <c r="E184" s="285"/>
      <c r="F184" s="307" t="s">
        <v>1914</v>
      </c>
      <c r="G184" s="285"/>
      <c r="H184" s="285" t="s">
        <v>1991</v>
      </c>
      <c r="I184" s="285" t="s">
        <v>1949</v>
      </c>
      <c r="J184" s="285"/>
      <c r="K184" s="329"/>
    </row>
    <row r="185" s="1" customFormat="1" ht="15" customHeight="1">
      <c r="B185" s="308"/>
      <c r="C185" s="285" t="s">
        <v>133</v>
      </c>
      <c r="D185" s="285"/>
      <c r="E185" s="285"/>
      <c r="F185" s="307" t="s">
        <v>1920</v>
      </c>
      <c r="G185" s="285"/>
      <c r="H185" s="285" t="s">
        <v>1992</v>
      </c>
      <c r="I185" s="285" t="s">
        <v>1916</v>
      </c>
      <c r="J185" s="285">
        <v>50</v>
      </c>
      <c r="K185" s="329"/>
    </row>
    <row r="186" s="1" customFormat="1" ht="15" customHeight="1">
      <c r="B186" s="308"/>
      <c r="C186" s="285" t="s">
        <v>1993</v>
      </c>
      <c r="D186" s="285"/>
      <c r="E186" s="285"/>
      <c r="F186" s="307" t="s">
        <v>1920</v>
      </c>
      <c r="G186" s="285"/>
      <c r="H186" s="285" t="s">
        <v>1994</v>
      </c>
      <c r="I186" s="285" t="s">
        <v>1995</v>
      </c>
      <c r="J186" s="285"/>
      <c r="K186" s="329"/>
    </row>
    <row r="187" s="1" customFormat="1" ht="15" customHeight="1">
      <c r="B187" s="308"/>
      <c r="C187" s="285" t="s">
        <v>1996</v>
      </c>
      <c r="D187" s="285"/>
      <c r="E187" s="285"/>
      <c r="F187" s="307" t="s">
        <v>1920</v>
      </c>
      <c r="G187" s="285"/>
      <c r="H187" s="285" t="s">
        <v>1997</v>
      </c>
      <c r="I187" s="285" t="s">
        <v>1995</v>
      </c>
      <c r="J187" s="285"/>
      <c r="K187" s="329"/>
    </row>
    <row r="188" s="1" customFormat="1" ht="15" customHeight="1">
      <c r="B188" s="308"/>
      <c r="C188" s="285" t="s">
        <v>1998</v>
      </c>
      <c r="D188" s="285"/>
      <c r="E188" s="285"/>
      <c r="F188" s="307" t="s">
        <v>1920</v>
      </c>
      <c r="G188" s="285"/>
      <c r="H188" s="285" t="s">
        <v>1999</v>
      </c>
      <c r="I188" s="285" t="s">
        <v>1995</v>
      </c>
      <c r="J188" s="285"/>
      <c r="K188" s="329"/>
    </row>
    <row r="189" s="1" customFormat="1" ht="15" customHeight="1">
      <c r="B189" s="308"/>
      <c r="C189" s="341" t="s">
        <v>2000</v>
      </c>
      <c r="D189" s="285"/>
      <c r="E189" s="285"/>
      <c r="F189" s="307" t="s">
        <v>1920</v>
      </c>
      <c r="G189" s="285"/>
      <c r="H189" s="285" t="s">
        <v>2001</v>
      </c>
      <c r="I189" s="285" t="s">
        <v>2002</v>
      </c>
      <c r="J189" s="342" t="s">
        <v>2003</v>
      </c>
      <c r="K189" s="329"/>
    </row>
    <row r="190" s="1" customFormat="1" ht="15" customHeight="1">
      <c r="B190" s="308"/>
      <c r="C190" s="292" t="s">
        <v>41</v>
      </c>
      <c r="D190" s="285"/>
      <c r="E190" s="285"/>
      <c r="F190" s="307" t="s">
        <v>1914</v>
      </c>
      <c r="G190" s="285"/>
      <c r="H190" s="282" t="s">
        <v>2004</v>
      </c>
      <c r="I190" s="285" t="s">
        <v>2005</v>
      </c>
      <c r="J190" s="285"/>
      <c r="K190" s="329"/>
    </row>
    <row r="191" s="1" customFormat="1" ht="15" customHeight="1">
      <c r="B191" s="308"/>
      <c r="C191" s="292" t="s">
        <v>2006</v>
      </c>
      <c r="D191" s="285"/>
      <c r="E191" s="285"/>
      <c r="F191" s="307" t="s">
        <v>1914</v>
      </c>
      <c r="G191" s="285"/>
      <c r="H191" s="285" t="s">
        <v>2007</v>
      </c>
      <c r="I191" s="285" t="s">
        <v>1949</v>
      </c>
      <c r="J191" s="285"/>
      <c r="K191" s="329"/>
    </row>
    <row r="192" s="1" customFormat="1" ht="15" customHeight="1">
      <c r="B192" s="308"/>
      <c r="C192" s="292" t="s">
        <v>2008</v>
      </c>
      <c r="D192" s="285"/>
      <c r="E192" s="285"/>
      <c r="F192" s="307" t="s">
        <v>1914</v>
      </c>
      <c r="G192" s="285"/>
      <c r="H192" s="285" t="s">
        <v>2009</v>
      </c>
      <c r="I192" s="285" t="s">
        <v>1949</v>
      </c>
      <c r="J192" s="285"/>
      <c r="K192" s="329"/>
    </row>
    <row r="193" s="1" customFormat="1" ht="15" customHeight="1">
      <c r="B193" s="308"/>
      <c r="C193" s="292" t="s">
        <v>2010</v>
      </c>
      <c r="D193" s="285"/>
      <c r="E193" s="285"/>
      <c r="F193" s="307" t="s">
        <v>1920</v>
      </c>
      <c r="G193" s="285"/>
      <c r="H193" s="285" t="s">
        <v>2011</v>
      </c>
      <c r="I193" s="285" t="s">
        <v>1949</v>
      </c>
      <c r="J193" s="285"/>
      <c r="K193" s="329"/>
    </row>
    <row r="194" s="1" customFormat="1" ht="15" customHeight="1">
      <c r="B194" s="335"/>
      <c r="C194" s="343"/>
      <c r="D194" s="317"/>
      <c r="E194" s="317"/>
      <c r="F194" s="317"/>
      <c r="G194" s="317"/>
      <c r="H194" s="317"/>
      <c r="I194" s="317"/>
      <c r="J194" s="317"/>
      <c r="K194" s="336"/>
    </row>
    <row r="195" s="1" customFormat="1" ht="18.75" customHeight="1">
      <c r="B195" s="282"/>
      <c r="C195" s="285"/>
      <c r="D195" s="285"/>
      <c r="E195" s="285"/>
      <c r="F195" s="307"/>
      <c r="G195" s="285"/>
      <c r="H195" s="285"/>
      <c r="I195" s="285"/>
      <c r="J195" s="285"/>
      <c r="K195" s="282"/>
    </row>
    <row r="196" s="1" customFormat="1" ht="18.75" customHeight="1">
      <c r="B196" s="282"/>
      <c r="C196" s="285"/>
      <c r="D196" s="285"/>
      <c r="E196" s="285"/>
      <c r="F196" s="307"/>
      <c r="G196" s="285"/>
      <c r="H196" s="285"/>
      <c r="I196" s="285"/>
      <c r="J196" s="285"/>
      <c r="K196" s="282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2012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4" t="s">
        <v>2013</v>
      </c>
      <c r="D200" s="344"/>
      <c r="E200" s="344"/>
      <c r="F200" s="344" t="s">
        <v>2014</v>
      </c>
      <c r="G200" s="345"/>
      <c r="H200" s="344" t="s">
        <v>2015</v>
      </c>
      <c r="I200" s="344"/>
      <c r="J200" s="344"/>
      <c r="K200" s="277"/>
    </row>
    <row r="201" s="1" customFormat="1" ht="5.25" customHeight="1">
      <c r="B201" s="308"/>
      <c r="C201" s="305"/>
      <c r="D201" s="305"/>
      <c r="E201" s="305"/>
      <c r="F201" s="305"/>
      <c r="G201" s="285"/>
      <c r="H201" s="305"/>
      <c r="I201" s="305"/>
      <c r="J201" s="305"/>
      <c r="K201" s="329"/>
    </row>
    <row r="202" s="1" customFormat="1" ht="15" customHeight="1">
      <c r="B202" s="308"/>
      <c r="C202" s="285" t="s">
        <v>2005</v>
      </c>
      <c r="D202" s="285"/>
      <c r="E202" s="285"/>
      <c r="F202" s="307" t="s">
        <v>42</v>
      </c>
      <c r="G202" s="285"/>
      <c r="H202" s="285" t="s">
        <v>2016</v>
      </c>
      <c r="I202" s="285"/>
      <c r="J202" s="285"/>
      <c r="K202" s="329"/>
    </row>
    <row r="203" s="1" customFormat="1" ht="15" customHeight="1">
      <c r="B203" s="308"/>
      <c r="C203" s="314"/>
      <c r="D203" s="285"/>
      <c r="E203" s="285"/>
      <c r="F203" s="307" t="s">
        <v>43</v>
      </c>
      <c r="G203" s="285"/>
      <c r="H203" s="285" t="s">
        <v>2017</v>
      </c>
      <c r="I203" s="285"/>
      <c r="J203" s="285"/>
      <c r="K203" s="329"/>
    </row>
    <row r="204" s="1" customFormat="1" ht="15" customHeight="1">
      <c r="B204" s="308"/>
      <c r="C204" s="314"/>
      <c r="D204" s="285"/>
      <c r="E204" s="285"/>
      <c r="F204" s="307" t="s">
        <v>46</v>
      </c>
      <c r="G204" s="285"/>
      <c r="H204" s="285" t="s">
        <v>2018</v>
      </c>
      <c r="I204" s="285"/>
      <c r="J204" s="285"/>
      <c r="K204" s="329"/>
    </row>
    <row r="205" s="1" customFormat="1" ht="15" customHeight="1">
      <c r="B205" s="308"/>
      <c r="C205" s="285"/>
      <c r="D205" s="285"/>
      <c r="E205" s="285"/>
      <c r="F205" s="307" t="s">
        <v>44</v>
      </c>
      <c r="G205" s="285"/>
      <c r="H205" s="285" t="s">
        <v>2019</v>
      </c>
      <c r="I205" s="285"/>
      <c r="J205" s="285"/>
      <c r="K205" s="329"/>
    </row>
    <row r="206" s="1" customFormat="1" ht="15" customHeight="1">
      <c r="B206" s="308"/>
      <c r="C206" s="285"/>
      <c r="D206" s="285"/>
      <c r="E206" s="285"/>
      <c r="F206" s="307" t="s">
        <v>45</v>
      </c>
      <c r="G206" s="285"/>
      <c r="H206" s="285" t="s">
        <v>2020</v>
      </c>
      <c r="I206" s="285"/>
      <c r="J206" s="285"/>
      <c r="K206" s="329"/>
    </row>
    <row r="207" s="1" customFormat="1" ht="15" customHeight="1">
      <c r="B207" s="308"/>
      <c r="C207" s="285"/>
      <c r="D207" s="285"/>
      <c r="E207" s="285"/>
      <c r="F207" s="307"/>
      <c r="G207" s="285"/>
      <c r="H207" s="285"/>
      <c r="I207" s="285"/>
      <c r="J207" s="285"/>
      <c r="K207" s="329"/>
    </row>
    <row r="208" s="1" customFormat="1" ht="15" customHeight="1">
      <c r="B208" s="308"/>
      <c r="C208" s="285" t="s">
        <v>1961</v>
      </c>
      <c r="D208" s="285"/>
      <c r="E208" s="285"/>
      <c r="F208" s="307" t="s">
        <v>78</v>
      </c>
      <c r="G208" s="285"/>
      <c r="H208" s="285" t="s">
        <v>2021</v>
      </c>
      <c r="I208" s="285"/>
      <c r="J208" s="285"/>
      <c r="K208" s="329"/>
    </row>
    <row r="209" s="1" customFormat="1" ht="15" customHeight="1">
      <c r="B209" s="308"/>
      <c r="C209" s="314"/>
      <c r="D209" s="285"/>
      <c r="E209" s="285"/>
      <c r="F209" s="307" t="s">
        <v>1856</v>
      </c>
      <c r="G209" s="285"/>
      <c r="H209" s="285" t="s">
        <v>1857</v>
      </c>
      <c r="I209" s="285"/>
      <c r="J209" s="285"/>
      <c r="K209" s="329"/>
    </row>
    <row r="210" s="1" customFormat="1" ht="15" customHeight="1">
      <c r="B210" s="308"/>
      <c r="C210" s="285"/>
      <c r="D210" s="285"/>
      <c r="E210" s="285"/>
      <c r="F210" s="307" t="s">
        <v>1854</v>
      </c>
      <c r="G210" s="285"/>
      <c r="H210" s="285" t="s">
        <v>2022</v>
      </c>
      <c r="I210" s="285"/>
      <c r="J210" s="285"/>
      <c r="K210" s="329"/>
    </row>
    <row r="211" s="1" customFormat="1" ht="15" customHeight="1">
      <c r="B211" s="346"/>
      <c r="C211" s="314"/>
      <c r="D211" s="314"/>
      <c r="E211" s="314"/>
      <c r="F211" s="307" t="s">
        <v>1858</v>
      </c>
      <c r="G211" s="292"/>
      <c r="H211" s="333" t="s">
        <v>1859</v>
      </c>
      <c r="I211" s="333"/>
      <c r="J211" s="333"/>
      <c r="K211" s="347"/>
    </row>
    <row r="212" s="1" customFormat="1" ht="15" customHeight="1">
      <c r="B212" s="346"/>
      <c r="C212" s="314"/>
      <c r="D212" s="314"/>
      <c r="E212" s="314"/>
      <c r="F212" s="307" t="s">
        <v>1860</v>
      </c>
      <c r="G212" s="292"/>
      <c r="H212" s="333" t="s">
        <v>2023</v>
      </c>
      <c r="I212" s="333"/>
      <c r="J212" s="333"/>
      <c r="K212" s="347"/>
    </row>
    <row r="213" s="1" customFormat="1" ht="15" customHeight="1">
      <c r="B213" s="346"/>
      <c r="C213" s="314"/>
      <c r="D213" s="314"/>
      <c r="E213" s="314"/>
      <c r="F213" s="348"/>
      <c r="G213" s="292"/>
      <c r="H213" s="349"/>
      <c r="I213" s="349"/>
      <c r="J213" s="349"/>
      <c r="K213" s="347"/>
    </row>
    <row r="214" s="1" customFormat="1" ht="15" customHeight="1">
      <c r="B214" s="346"/>
      <c r="C214" s="285" t="s">
        <v>1985</v>
      </c>
      <c r="D214" s="314"/>
      <c r="E214" s="314"/>
      <c r="F214" s="307">
        <v>1</v>
      </c>
      <c r="G214" s="292"/>
      <c r="H214" s="333" t="s">
        <v>2024</v>
      </c>
      <c r="I214" s="333"/>
      <c r="J214" s="333"/>
      <c r="K214" s="347"/>
    </row>
    <row r="215" s="1" customFormat="1" ht="15" customHeight="1">
      <c r="B215" s="346"/>
      <c r="C215" s="314"/>
      <c r="D215" s="314"/>
      <c r="E215" s="314"/>
      <c r="F215" s="307">
        <v>2</v>
      </c>
      <c r="G215" s="292"/>
      <c r="H215" s="333" t="s">
        <v>2025</v>
      </c>
      <c r="I215" s="333"/>
      <c r="J215" s="333"/>
      <c r="K215" s="347"/>
    </row>
    <row r="216" s="1" customFormat="1" ht="15" customHeight="1">
      <c r="B216" s="346"/>
      <c r="C216" s="314"/>
      <c r="D216" s="314"/>
      <c r="E216" s="314"/>
      <c r="F216" s="307">
        <v>3</v>
      </c>
      <c r="G216" s="292"/>
      <c r="H216" s="333" t="s">
        <v>2026</v>
      </c>
      <c r="I216" s="333"/>
      <c r="J216" s="333"/>
      <c r="K216" s="347"/>
    </row>
    <row r="217" s="1" customFormat="1" ht="15" customHeight="1">
      <c r="B217" s="346"/>
      <c r="C217" s="314"/>
      <c r="D217" s="314"/>
      <c r="E217" s="314"/>
      <c r="F217" s="307">
        <v>4</v>
      </c>
      <c r="G217" s="292"/>
      <c r="H217" s="333" t="s">
        <v>2027</v>
      </c>
      <c r="I217" s="333"/>
      <c r="J217" s="333"/>
      <c r="K217" s="347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2020-05-20T11:34:15Z</dcterms:created>
  <dcterms:modified xsi:type="dcterms:W3CDTF">2020-05-20T11:34:27Z</dcterms:modified>
</cp:coreProperties>
</file>