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10" windowWidth="27495" windowHeight="12720" activeTab="0"/>
  </bookViews>
  <sheets>
    <sheet name="Rekapitulace stavby" sheetId="1" r:id="rId1"/>
    <sheet name="001 - Vedlejší a ostatní ..." sheetId="2" r:id="rId2"/>
    <sheet name="002 - Elektromontáže_obje..." sheetId="3" r:id="rId3"/>
    <sheet name="003 - Stavební práce_obje..." sheetId="4" r:id="rId4"/>
    <sheet name="004 - Zdravotechnické ins..." sheetId="5" r:id="rId5"/>
    <sheet name="005 - Gastro_objekt B" sheetId="6" r:id="rId6"/>
    <sheet name="006 - Elektromontáže_obje..." sheetId="7" r:id="rId7"/>
    <sheet name="007 - Vzduchotechnika_obj..." sheetId="8" r:id="rId8"/>
    <sheet name="008 - Ústřední vytápění_o..." sheetId="9" r:id="rId9"/>
    <sheet name="Pokyny pro vyplnění" sheetId="10" r:id="rId10"/>
  </sheets>
  <definedNames>
    <definedName name="_xlnm._FilterDatabase" localSheetId="1" hidden="1">'001 - Vedlejší a ostatní ...'!$C$80:$K$97</definedName>
    <definedName name="_xlnm._FilterDatabase" localSheetId="2" hidden="1">'002 - Elektromontáže_obje...'!$C$89:$K$371</definedName>
    <definedName name="_xlnm._FilterDatabase" localSheetId="3" hidden="1">'003 - Stavební práce_obje...'!$C$97:$K$1016</definedName>
    <definedName name="_xlnm._FilterDatabase" localSheetId="4" hidden="1">'004 - Zdravotechnické ins...'!$C$91:$K$296</definedName>
    <definedName name="_xlnm._FilterDatabase" localSheetId="5" hidden="1">'005 - Gastro_objekt B'!$C$79:$K$129</definedName>
    <definedName name="_xlnm._FilterDatabase" localSheetId="6" hidden="1">'006 - Elektromontáže_obje...'!$C$93:$K$457</definedName>
    <definedName name="_xlnm._FilterDatabase" localSheetId="7" hidden="1">'007 - Vzduchotechnika_obj...'!$C$81:$K$155</definedName>
    <definedName name="_xlnm._FilterDatabase" localSheetId="8" hidden="1">'008 - Ústřední vytápění_o...'!$C$81:$K$112</definedName>
    <definedName name="_xlnm.Print_Area" localSheetId="1">'001 - Vedlejší a ostatní ...'!$C$4:$J$39,'001 - Vedlejší a ostatní ...'!$C$45:$J$62,'001 - Vedlejší a ostatní ...'!$C$68:$K$97</definedName>
    <definedName name="_xlnm.Print_Area" localSheetId="2">'002 - Elektromontáže_obje...'!$C$4:$J$39,'002 - Elektromontáže_obje...'!$C$45:$J$71,'002 - Elektromontáže_obje...'!$C$77:$K$371</definedName>
    <definedName name="_xlnm.Print_Area" localSheetId="3">'003 - Stavební práce_obje...'!$C$4:$J$39,'003 - Stavební práce_obje...'!$C$45:$J$79,'003 - Stavební práce_obje...'!$C$85:$K$1016</definedName>
    <definedName name="_xlnm.Print_Area" localSheetId="4">'004 - Zdravotechnické ins...'!$C$4:$J$39,'004 - Zdravotechnické ins...'!$C$45:$J$73,'004 - Zdravotechnické ins...'!$C$79:$K$296</definedName>
    <definedName name="_xlnm.Print_Area" localSheetId="5">'005 - Gastro_objekt B'!$C$4:$J$39,'005 - Gastro_objekt B'!$C$45:$J$61,'005 - Gastro_objekt B'!$C$67:$K$129</definedName>
    <definedName name="_xlnm.Print_Area" localSheetId="6">'006 - Elektromontáže_obje...'!$C$4:$J$39,'006 - Elektromontáže_obje...'!$C$45:$J$75,'006 - Elektromontáže_obje...'!$C$81:$K$457</definedName>
    <definedName name="_xlnm.Print_Area" localSheetId="7">'007 - Vzduchotechnika_obj...'!$C$4:$J$39,'007 - Vzduchotechnika_obj...'!$C$45:$J$63,'007 - Vzduchotechnika_obj...'!$C$69:$K$155</definedName>
    <definedName name="_xlnm.Print_Area" localSheetId="8">'008 - Ústřední vytápění_o...'!$C$4:$J$39,'008 - Ústřední vytápění_o...'!$C$45:$J$63,'008 - Ústřední vytápění_o...'!$C$69:$K$112</definedName>
    <definedName name="_xlnm.Print_Area" localSheetId="9">'Pokyny pro vyplnění'!$B$2:$K$71,'Pokyny pro vyplnění'!$B$74:$K$118,'Pokyny pro vyplnění'!$B$121:$K$190,'Pokyny pro vyplnění'!$B$198:$K$218</definedName>
    <definedName name="_xlnm.Print_Area" localSheetId="0">'Rekapitulace stavby'!$D$4:$AO$36,'Rekapitulace stavby'!$C$42:$AQ$63</definedName>
    <definedName name="_xlnm.Print_Titles" localSheetId="0">'Rekapitulace stavby'!$52:$52</definedName>
    <definedName name="_xlnm.Print_Titles" localSheetId="1">'001 - Vedlejší a ostatní ...'!$80:$80</definedName>
    <definedName name="_xlnm.Print_Titles" localSheetId="2">'002 - Elektromontáže_obje...'!$89:$89</definedName>
    <definedName name="_xlnm.Print_Titles" localSheetId="3">'003 - Stavební práce_obje...'!$97:$97</definedName>
    <definedName name="_xlnm.Print_Titles" localSheetId="4">'004 - Zdravotechnické ins...'!$91:$91</definedName>
    <definedName name="_xlnm.Print_Titles" localSheetId="5">'005 - Gastro_objekt B'!$79:$79</definedName>
    <definedName name="_xlnm.Print_Titles" localSheetId="6">'006 - Elektromontáže_obje...'!$93:$93</definedName>
    <definedName name="_xlnm.Print_Titles" localSheetId="7">'007 - Vzduchotechnika_obj...'!$81:$81</definedName>
    <definedName name="_xlnm.Print_Titles" localSheetId="8">'008 - Ústřední vytápění_o...'!$81:$81</definedName>
  </definedNames>
  <calcPr calcId="145621"/>
</workbook>
</file>

<file path=xl/sharedStrings.xml><?xml version="1.0" encoding="utf-8"?>
<sst xmlns="http://schemas.openxmlformats.org/spreadsheetml/2006/main" count="19557" uniqueCount="2211">
  <si>
    <t>Export Komplet</t>
  </si>
  <si>
    <t>VZ</t>
  </si>
  <si>
    <t>2.0</t>
  </si>
  <si>
    <t>ZAMOK</t>
  </si>
  <si>
    <t>False</t>
  </si>
  <si>
    <t>{78932a95-6743-4f8c-b793-deec5473241e}</t>
  </si>
  <si>
    <t>0,01</t>
  </si>
  <si>
    <t>21</t>
  </si>
  <si>
    <t>15</t>
  </si>
  <si>
    <t>REKAPITULACE STAVBY</t>
  </si>
  <si>
    <t>v ---  níže se nacházejí doplnkové a pomocné údaje k sestavám  --- v</t>
  </si>
  <si>
    <t>Návod na vyplnění</t>
  </si>
  <si>
    <t>0,001</t>
  </si>
  <si>
    <t>Kód:</t>
  </si>
  <si>
    <t>03202020</t>
  </si>
  <si>
    <t>Měnit lze pouze buňky se žlutým podbarvením!
1) v Rekapitulaci stavby vyplňte údaje o Uchazeči (přenesou se do ostatních sestav i v jiných listech)
2) na vybraných listech vyplňte v sestavě Soupis prací ceny u položek</t>
  </si>
  <si>
    <t>Stavba:</t>
  </si>
  <si>
    <t>Rekonstrukce MŠ Srdíčko_objekt A, B</t>
  </si>
  <si>
    <t>0,1</t>
  </si>
  <si>
    <t>KSO:</t>
  </si>
  <si>
    <t/>
  </si>
  <si>
    <t>CC-CZ:</t>
  </si>
  <si>
    <t>1</t>
  </si>
  <si>
    <t>Místo:</t>
  </si>
  <si>
    <t>Palackého č.p. 176 a č. p. 144</t>
  </si>
  <si>
    <t>Datum:</t>
  </si>
  <si>
    <t>19. 3. 2020</t>
  </si>
  <si>
    <t>10</t>
  </si>
  <si>
    <t>100</t>
  </si>
  <si>
    <t>Zadavatel:</t>
  </si>
  <si>
    <t>IČ:</t>
  </si>
  <si>
    <t>Město Nový Bor</t>
  </si>
  <si>
    <t>DIČ:</t>
  </si>
  <si>
    <t>Uchazeč:</t>
  </si>
  <si>
    <t>Vyplň údaj</t>
  </si>
  <si>
    <t>Projektant:</t>
  </si>
  <si>
    <t xml:space="preserve"> </t>
  </si>
  <si>
    <t>Zpracovatel:</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</si>
  <si>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</si>
  <si>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</si>
  <si>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</si>
  <si>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</si>
  <si>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</si>
  <si>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</si>
  <si>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</si>
  <si>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</si>
  <si>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</si>
  <si>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</si>
  <si>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</si>
  <si>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</si>
  <si>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</si>
  <si>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</si>
  <si>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</si>
  <si>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</si>
  <si>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</si>
  <si>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</si>
  <si>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</si>
  <si>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</si>
  <si>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</si>
  <si>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</si>
  <si>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</si>
  <si>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</si>
  <si>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</si>
  <si>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</si>
  <si>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</si>
  <si>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</si>
  <si>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</si>
  <si>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</si>
  <si>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</si>
  <si>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</si>
  <si>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</si>
  <si>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</si>
  <si>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</si>
  <si>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</si>
  <si>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</si>
  <si>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</si>
  <si>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</si>
  <si>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</si>
  <si>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</si>
  <si>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</si>
  <si>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</si>
  <si>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Vedlejší a ostatní náklady_objekt A+ B</t>
  </si>
  <si>
    <t>STA</t>
  </si>
  <si>
    <t>{8a74610e-0c21-49a9-a7fb-96ee55b993f4}</t>
  </si>
  <si>
    <t>2</t>
  </si>
  <si>
    <t>002</t>
  </si>
  <si>
    <t>Elektromontáže_objekt A</t>
  </si>
  <si>
    <t>{cb4e83f7-2a94-4978-a0d1-074ea499c47a}</t>
  </si>
  <si>
    <t>003</t>
  </si>
  <si>
    <t>Stavební práce_objekt B</t>
  </si>
  <si>
    <t>{398c0d8c-2b5b-4955-ba50-415b2b12fb22}</t>
  </si>
  <si>
    <t>004</t>
  </si>
  <si>
    <t>Zdravotechnické instalace_objekt B</t>
  </si>
  <si>
    <t>{e3016b72-0ce4-4ba4-8e01-2a9516055ea2}</t>
  </si>
  <si>
    <t>005</t>
  </si>
  <si>
    <t>Gastro_objekt B</t>
  </si>
  <si>
    <t>{7a340dcd-c5ed-4247-a990-f59e94847d6c}</t>
  </si>
  <si>
    <t>006</t>
  </si>
  <si>
    <t>Elektromontáže_objekt B</t>
  </si>
  <si>
    <t>{bb56d8a5-6abc-4e38-ab30-c1674d856460}</t>
  </si>
  <si>
    <t>007</t>
  </si>
  <si>
    <t>Vzduchotechnika_objekt B</t>
  </si>
  <si>
    <t>{8d261eef-e9cb-4dca-be00-b2332b439d56}</t>
  </si>
  <si>
    <t>008</t>
  </si>
  <si>
    <t>Ústřední vytápění_objekt B</t>
  </si>
  <si>
    <t>{4e7d3120-c07a-4748-abb3-b2329723c134}</t>
  </si>
  <si>
    <t>KRYCÍ LIST SOUPISU PRACÍ</t>
  </si>
  <si>
    <t>Objekt:</t>
  </si>
  <si>
    <t>001 - Vedlejší a ostatní náklady_objekt A+ B</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</si>
  <si>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</si>
  <si>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</si>
  <si>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</si>
  <si>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</si>
  <si>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</si>
  <si>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</si>
  <si>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</si>
  <si>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</si>
  <si>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</si>
  <si>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</si>
  <si>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</si>
  <si>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</si>
  <si>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</si>
  <si>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</si>
  <si>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</si>
  <si>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</si>
  <si>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</si>
  <si>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</si>
  <si>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</si>
  <si>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</si>
  <si>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</si>
  <si>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</si>
  <si>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</si>
  <si>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005121 R</t>
  </si>
  <si>
    <t>Zařízení staveniště</t>
  </si>
  <si>
    <t>Soubor</t>
  </si>
  <si>
    <t>RTS 20/ I</t>
  </si>
  <si>
    <t>4</t>
  </si>
  <si>
    <t>PP</t>
  </si>
  <si>
    <t>Veškeré náklady spojené s vybudováním, provozem a odstraněním zařízení staveniště.</t>
  </si>
  <si>
    <t>3</t>
  </si>
  <si>
    <t>005124010R</t>
  </si>
  <si>
    <t>Koordinační činnost</t>
  </si>
  <si>
    <t>6</t>
  </si>
  <si>
    <t>Koordinace stavebních a technologických dodávek stavby.</t>
  </si>
  <si>
    <t>0051210222</t>
  </si>
  <si>
    <t>Měření umělého osvětlení a vystavení protokolu</t>
  </si>
  <si>
    <t>Vlastní</t>
  </si>
  <si>
    <t>8</t>
  </si>
  <si>
    <t>Opotřebení nebo pronájem kontejnerů pro skladování.
Opotřebení a údržba nebo pronájem sociálního zařízení – umývárny, toalety, šatny a kanceláří stavby.
Spotřeba vody a elektrické energie, nebo pohonných hmot pro potřebu sociálních zařízení a kanceláří stavby.</t>
  </si>
  <si>
    <t>ON</t>
  </si>
  <si>
    <t>Ostatní náklady</t>
  </si>
  <si>
    <t>005211010R</t>
  </si>
  <si>
    <t>Předání a převzetí staveniště</t>
  </si>
  <si>
    <t>12</t>
  </si>
  <si>
    <t>Náklady spojené s účastí zhotovitele na předání a převzetí staveniště.</t>
  </si>
  <si>
    <t>7</t>
  </si>
  <si>
    <t>005231040R</t>
  </si>
  <si>
    <t>Provozní řády</t>
  </si>
  <si>
    <t>14</t>
  </si>
  <si>
    <t>Náklady zhotovitele na vypracování provozních řádů pro zkušební či trvalý provoz včetně nákladů na předání všech návodů k obsluze a údržbě pro technologická zařízení a včetně zaškolení obsluhy objednatele.</t>
  </si>
  <si>
    <t>00523  R</t>
  </si>
  <si>
    <t>Zkoušky a revize</t>
  </si>
  <si>
    <t>hod</t>
  </si>
  <si>
    <t>16</t>
  </si>
  <si>
    <t>Náklady zhotovitele, související s prováděním zkoušek a revizí předepsaných technickými normami nebo objednatelem a které jsou pro provedení díla nezbytné.</t>
  </si>
  <si>
    <t>9</t>
  </si>
  <si>
    <t>0041110201</t>
  </si>
  <si>
    <t>Vypracování projektové dokumentace skutečného provedení stavby</t>
  </si>
  <si>
    <t>18</t>
  </si>
  <si>
    <t>Náklady spojené s vypracováním projektové dokumentace, většinou v obsahu a rozsahu projektové dokumentace pro provádění stavby, ale mohou zde být obsaženy i náklady na jiné stupně projektové dokumentace, pokud jsou součástí požadavků objednatele.</t>
  </si>
  <si>
    <t>002 - Elektromontáže_objekt A</t>
  </si>
  <si>
    <t>6 - Úpravy povrchů, podlahy a osazování výplní</t>
  </si>
  <si>
    <t>94 - Lešení</t>
  </si>
  <si>
    <t>96 - Bourání konstrukcí</t>
  </si>
  <si>
    <t>997 - Přesun sutě</t>
  </si>
  <si>
    <t>998 - Přesun hmot</t>
  </si>
  <si>
    <t>741 - Elektroinstalace - silnoproud</t>
  </si>
  <si>
    <t>D1 - Podružný rozvaděč RP2</t>
  </si>
  <si>
    <t>D2 - Podružný rozvaděč RP3</t>
  </si>
  <si>
    <t>742 - Elektroinstalace - slaboproud</t>
  </si>
  <si>
    <t>D3 - Datový (multimediální) rozváděč MD2</t>
  </si>
  <si>
    <t>784 - Dokončovací práce - malby a tapety</t>
  </si>
  <si>
    <t>Úpravy povrchů, podlahy a osazování výplní</t>
  </si>
  <si>
    <t>611135101</t>
  </si>
  <si>
    <t>Hrubá výplň rýh maltou jakékoli šířky rýhy ve stropech</t>
  </si>
  <si>
    <t>m2</t>
  </si>
  <si>
    <t>611325121</t>
  </si>
  <si>
    <t>Vápenocementová omítka rýh štuková ve stropech, šířky rýhy do 150 mm</t>
  </si>
  <si>
    <t>612135101</t>
  </si>
  <si>
    <t>Hrubá výplň rýh maltou jakékoli šířky rýhy ve stěnách</t>
  </si>
  <si>
    <t>612325121</t>
  </si>
  <si>
    <t>Vápenocementová omítka rýh štuková ve stěnách, šířky rýhy do 150 mm</t>
  </si>
  <si>
    <t>94</t>
  </si>
  <si>
    <t>Lešení</t>
  </si>
  <si>
    <t>5</t>
  </si>
  <si>
    <t>949101111</t>
  </si>
  <si>
    <t>Lešení pomocné pracovní pro objekty pozemních staveb pro zatížení do 150 kg/m2, o výšce lešeňové, podlahy do 1,9 m</t>
  </si>
  <si>
    <t>96</t>
  </si>
  <si>
    <t>Bourání konstrukcí</t>
  </si>
  <si>
    <t>971033231</t>
  </si>
  <si>
    <t>Vybourání otvorů ve zdivu základovém nebo nadzákladovém zcihel, tvárnic, příčkovek zcihel pálených, na maltu vápennou nebo vápenocementovou plochy do 0,0225 m2, tl. do 150 mm</t>
  </si>
  <si>
    <t>kus</t>
  </si>
  <si>
    <t>971033251</t>
  </si>
  <si>
    <t>Vybourání otvorů ve zdivu základovém nebo nadzákladovém zcihel, tvárnic, příčkovek zcihel pálených, na maltu vápennou nebo vápenocementovou plochy do 0,0225 m2, tl. do 450 mm</t>
  </si>
  <si>
    <t>972033261</t>
  </si>
  <si>
    <t>Vybourání otvorů v klenbách z cihel bez odstranění podlahy a násypu, plochy do 0,09 m2, tl. do 300, mm</t>
  </si>
  <si>
    <t>973031151</t>
  </si>
  <si>
    <t>Vysekání výklenků nebo kapes ve zdivu z cihel na maltu vápennou nebo vápenocementovou výklenků,, pohledové plochy přes 0,25 m2</t>
  </si>
  <si>
    <t>m3</t>
  </si>
  <si>
    <t>973031616</t>
  </si>
  <si>
    <t>Vysekání výklenků nebo kapes ve zdivu z cihel na maltu vápennou nebo vápenocementovou kapes pro, špalíky a krabice, velikosti do 100x100x50 mm</t>
  </si>
  <si>
    <t>20</t>
  </si>
  <si>
    <t>11</t>
  </si>
  <si>
    <t>974031121</t>
  </si>
  <si>
    <t>Vysekání rýh ve zdivu cihelném na maltu vápennou nebo vápenocementovou do hl. 30 mm a šířky do 30 mm</t>
  </si>
  <si>
    <t>m</t>
  </si>
  <si>
    <t>22</t>
  </si>
  <si>
    <t>974031132</t>
  </si>
  <si>
    <t>Vysekání rýh ve zdivu cihelném na maltu vápennou nebo vápenocementovou do hl. 50 mm a šířky do 70 mm</t>
  </si>
  <si>
    <t>24</t>
  </si>
  <si>
    <t>13</t>
  </si>
  <si>
    <t>974031144</t>
  </si>
  <si>
    <t>Vysekání rýh ve zdivu cihelném na maltu vápennou nebo vápenocementovou do hl. 70 mm a šířky do 150, mm</t>
  </si>
  <si>
    <t>26</t>
  </si>
  <si>
    <t>974082172</t>
  </si>
  <si>
    <t>Vysekání rýh pro vodiče v omítce vápenné nebo vápenocementové stropů nebo kleneb, šířky do 30 mm</t>
  </si>
  <si>
    <t>28</t>
  </si>
  <si>
    <t>997</t>
  </si>
  <si>
    <t>Přesun sutě</t>
  </si>
  <si>
    <t>997221611</t>
  </si>
  <si>
    <t>Nakládání na dopravní prostředky pro vodorovnou dopravu suti</t>
  </si>
  <si>
    <t>t</t>
  </si>
  <si>
    <t>30</t>
  </si>
  <si>
    <t>997013211</t>
  </si>
  <si>
    <t>Vnitrostaveništní doprava suti a vybouraných hmot vodorovně do 50 m svisle ručně pro budovy a haly, výšky do 6 m</t>
  </si>
  <si>
    <t>32</t>
  </si>
  <si>
    <t>17</t>
  </si>
  <si>
    <t>997013501</t>
  </si>
  <si>
    <t>Odvoz suti a vybouraných hmot na skládku nebo meziskládku se složením, na vzdálenost do 1 km</t>
  </si>
  <si>
    <t>34</t>
  </si>
  <si>
    <t>997013509</t>
  </si>
  <si>
    <t>Odvoz suti a vybouraných hmot na skládku nebo meziskládku se složením, na vzdálenost Příplatek k, ceně za každý další i započatý 1 km přes 1 km</t>
  </si>
  <si>
    <t>36</t>
  </si>
  <si>
    <t>19</t>
  </si>
  <si>
    <t>94621002</t>
  </si>
  <si>
    <t>poplatek za uložení stavebního odpadu cihelného zatříděného kódem 17 01 02 na recyklační skládku</t>
  </si>
  <si>
    <t>38</t>
  </si>
  <si>
    <t>998</t>
  </si>
  <si>
    <t>Přesun hmot</t>
  </si>
  <si>
    <t>998018001</t>
  </si>
  <si>
    <t>Přesun hmot pro budovy občanské výstavby, bydlení, výrobu a služby ruční - bez užití mechanizace, vodorovná dopravní vzdálenost do 100 m pro budovy sjakoukoliv nosnou konstrukcí výšky do 6 m</t>
  </si>
  <si>
    <t>40</t>
  </si>
  <si>
    <t>741</t>
  </si>
  <si>
    <t>Elektroinstalace - silnoproud</t>
  </si>
  <si>
    <t>741110062</t>
  </si>
  <si>
    <t>Montáž trubek elektroinstalačních s nasunutím nebo našroubováním do krabic plastových ohebných,, uložených pod omítku, vnější O přes 23 do 35 mm</t>
  </si>
  <si>
    <t>42</t>
  </si>
  <si>
    <t>34571073</t>
  </si>
  <si>
    <t>trubka elektroinstalační ohebná z PVC (EN) 2325</t>
  </si>
  <si>
    <t>44</t>
  </si>
  <si>
    <t>23</t>
  </si>
  <si>
    <t>34571074</t>
  </si>
  <si>
    <t>trubka elektroinstalační ohebná z PVC (EN) 2332</t>
  </si>
  <si>
    <t>46</t>
  </si>
  <si>
    <t>741112001</t>
  </si>
  <si>
    <t>Montáž krabic elektroinstalačních bez napojení na trubky a lišty, demontáže a montáže víčka a, přístroje protahovacích nebo odbočných zapuštěných plastových kruhových</t>
  </si>
  <si>
    <t>48</t>
  </si>
  <si>
    <t>25</t>
  </si>
  <si>
    <t>34571511</t>
  </si>
  <si>
    <t>krabice přístrojová instalační 500V, D 69mmx30mm</t>
  </si>
  <si>
    <t>50</t>
  </si>
  <si>
    <t>34571551</t>
  </si>
  <si>
    <t>víčko krabic z PH, D 80mm</t>
  </si>
  <si>
    <t>52</t>
  </si>
  <si>
    <t>27</t>
  </si>
  <si>
    <t>34562693</t>
  </si>
  <si>
    <t>svorkovnice krabicová bezšroubová s vodiči 2x2,5mm2, 400V 24A</t>
  </si>
  <si>
    <t>54</t>
  </si>
  <si>
    <t>34562695</t>
  </si>
  <si>
    <t>svorkovnice krabicová bezšroubová s vodiči 4x2,5mm2, 400V 24A</t>
  </si>
  <si>
    <t>56</t>
  </si>
  <si>
    <t>29</t>
  </si>
  <si>
    <t>34571519</t>
  </si>
  <si>
    <t>krabice univerzální odbočná z PH s víčkem, D 73,5mmx43mm</t>
  </si>
  <si>
    <t>58</t>
  </si>
  <si>
    <t>741120001</t>
  </si>
  <si>
    <t>Montáž vodičů izolovaných měděných bez ukončení uložených pod omítku plných a laněných (CY), průřezu, žíly 0,35 až 6 mm2</t>
  </si>
  <si>
    <t>60</t>
  </si>
  <si>
    <t>31</t>
  </si>
  <si>
    <t>34140844</t>
  </si>
  <si>
    <t>vodič izolovaný s Cu jádrem 6mm2</t>
  </si>
  <si>
    <t>62</t>
  </si>
  <si>
    <t>741120003</t>
  </si>
  <si>
    <t>Montáž vodičů izolovaných měděných bez ukončení uložených pod omítku plných a laněných (CY), průřezu, žíly 10 až 16 mm2</t>
  </si>
  <si>
    <t>64</t>
  </si>
  <si>
    <t>33</t>
  </si>
  <si>
    <t>34140846</t>
  </si>
  <si>
    <t>vodič izolovaný s Cu jádrem 10mm2</t>
  </si>
  <si>
    <t>66</t>
  </si>
  <si>
    <t>34140850</t>
  </si>
  <si>
    <t>vodič izolovaný s Cu jádrem 16mm2</t>
  </si>
  <si>
    <t>68</t>
  </si>
  <si>
    <t>35</t>
  </si>
  <si>
    <t>741122011</t>
  </si>
  <si>
    <t>Montáž kabelů měděných bez ukončení uložených pod omítku plných kulatých (CYKY), počtu a průřezu žil, 2x1,5 až 2,5 mm2</t>
  </si>
  <si>
    <t>70</t>
  </si>
  <si>
    <t>34111005</t>
  </si>
  <si>
    <t>kabel silový s Cu jádrem 1kV 2x1,5mm2</t>
  </si>
  <si>
    <t>72</t>
  </si>
  <si>
    <t>37</t>
  </si>
  <si>
    <t>741122015</t>
  </si>
  <si>
    <t>Montáž kabelů měděných bez ukončení uložených pod omítku plných kulatých (CYKY), počtu a průřezu žil, 3x1,5 mm2</t>
  </si>
  <si>
    <t>74</t>
  </si>
  <si>
    <t>34111030</t>
  </si>
  <si>
    <t>kabel silový s Cu jádrem 1kV 3x1,5mm2</t>
  </si>
  <si>
    <t>76</t>
  </si>
  <si>
    <t>39</t>
  </si>
  <si>
    <t>741122016</t>
  </si>
  <si>
    <t>Montáž kabelů měděných bez ukončení uložených pod omítku plných kulatých (CYKY), počtu a průřezu žil, 3x2,5 až 6 mm2</t>
  </si>
  <si>
    <t>78</t>
  </si>
  <si>
    <t>34111036</t>
  </si>
  <si>
    <t>kabel silový s Cu jádrem 1kV 3x2,5mm2</t>
  </si>
  <si>
    <t>80</t>
  </si>
  <si>
    <t>41</t>
  </si>
  <si>
    <t>741122031</t>
  </si>
  <si>
    <t>Montáž kabelů měděných bez ukončení uložených pod omítku plných kulatých (CYKY), počtu a průřezu žil, 5x1,5 až 2,5 mm2</t>
  </si>
  <si>
    <t>82</t>
  </si>
  <si>
    <t>34111090</t>
  </si>
  <si>
    <t>kabel silový s Cu jádrem 1kV 5x1,5mm2</t>
  </si>
  <si>
    <t>84</t>
  </si>
  <si>
    <t>43</t>
  </si>
  <si>
    <t>741122033</t>
  </si>
  <si>
    <t>Montáž kabelů měděných bez ukončení uložených pod omítku plných kulatých (CYKY), počtu a průřezu žil, 5x10mm2</t>
  </si>
  <si>
    <t>86</t>
  </si>
  <si>
    <t>1257430005</t>
  </si>
  <si>
    <t>KABEL CYKY-J 5x10, M</t>
  </si>
  <si>
    <t>88</t>
  </si>
  <si>
    <t>45</t>
  </si>
  <si>
    <t>741130001</t>
  </si>
  <si>
    <t>Ukončení vodičů izolovaných s označením a zapojením vrozváděči nebo na přístroji, průřezu žíly do 2,, 5 mm2</t>
  </si>
  <si>
    <t>90</t>
  </si>
  <si>
    <t>741130005</t>
  </si>
  <si>
    <t>Ukončení vodičů izolovaných s označením a zapojením vrozváděči nebo na přístroji, průřezu žíly do 10, mm2</t>
  </si>
  <si>
    <t>92</t>
  </si>
  <si>
    <t>47</t>
  </si>
  <si>
    <t>741130021</t>
  </si>
  <si>
    <t>Ukončení vodičů izolovaných s označením a zapojením na svorkovnici s otevřením a uzavřením krytu,, průřezu žíly do 2,5 mm2</t>
  </si>
  <si>
    <t>741130025</t>
  </si>
  <si>
    <t>Ukončení vodičů izolovaných s označením a zapojením na svorkovnici s otevřením a uzavřením krytu,, průřezu žíly do 16 mm2</t>
  </si>
  <si>
    <t>49</t>
  </si>
  <si>
    <t>8500164650</t>
  </si>
  <si>
    <t>Svorkovnice ekvipotenciální, EPS 2</t>
  </si>
  <si>
    <t>98</t>
  </si>
  <si>
    <t>741210001</t>
  </si>
  <si>
    <t>Montáž rozvodnic oceloplechových nebo plastových bez zapojení vodičů běžných, hmotnosti do 20 kg</t>
  </si>
  <si>
    <t>51</t>
  </si>
  <si>
    <t>741310001</t>
  </si>
  <si>
    <t>Montáž spínačů jedno nebo dvoupólových nástěnných se zapojením vodičů, pro prostředí normální, vypínačů, řazení 1-jednopólových</t>
  </si>
  <si>
    <t>102</t>
  </si>
  <si>
    <t>34535512</t>
  </si>
  <si>
    <t>spínač jednopólový 10A bílý</t>
  </si>
  <si>
    <t>104</t>
  </si>
  <si>
    <t>53</t>
  </si>
  <si>
    <t>741310101</t>
  </si>
  <si>
    <t>Montáž spínačů jedno nebo dvoupólových polozapuštěných nebo zapuštěných se zapojením vodičů, bezšroubové připojení vypínačů, řazení 1-jednopólových</t>
  </si>
  <si>
    <t>106</t>
  </si>
  <si>
    <t>34535515</t>
  </si>
  <si>
    <t>spínač jednopólový 10A bílý, slonová kost</t>
  </si>
  <si>
    <t>108</t>
  </si>
  <si>
    <t>55</t>
  </si>
  <si>
    <t>741310231</t>
  </si>
  <si>
    <t>Montáž spínačů jedno nebo dvoupólových polozapuštěných nebo zapuštěných se zapojením vodičů šroubové, připojení, pro prostředí normální přepínačů, řazení 5-sériových</t>
  </si>
  <si>
    <t>110</t>
  </si>
  <si>
    <t>34535575</t>
  </si>
  <si>
    <t>spínač řazení 5 10A bílý, slonová kost</t>
  </si>
  <si>
    <t>112</t>
  </si>
  <si>
    <t>57</t>
  </si>
  <si>
    <t>741310233</t>
  </si>
  <si>
    <t>Montáž spínačů jedno nebo dvoupólových polozapuštěných nebo zapuštěných se zapojením vodičů šroubové, připojení, pro prostředí normální přepínačů, řazení 6-střídavých</t>
  </si>
  <si>
    <t>114</t>
  </si>
  <si>
    <t>34535555</t>
  </si>
  <si>
    <t>přepínač střídavý řazení 6 10A bílý, slonová kost</t>
  </si>
  <si>
    <t>116</t>
  </si>
  <si>
    <t>59</t>
  </si>
  <si>
    <t>741310239</t>
  </si>
  <si>
    <t>Montáž spínačů jedno nebo dvoupólových polozapuštěných nebo zapuštěných se zapojením vodičů šroubové, připojení, pro prostředí normální přepínačů, řazení 7-křížových</t>
  </si>
  <si>
    <t>118</t>
  </si>
  <si>
    <t>34535713</t>
  </si>
  <si>
    <t>přepínač křížový řazení 7 10A bílý, slonová kost</t>
  </si>
  <si>
    <t>120</t>
  </si>
  <si>
    <t>61</t>
  </si>
  <si>
    <t>741313012</t>
  </si>
  <si>
    <t>Montáž zásuvek domovních se zapojením vodičů bezšroubové připojení chráněných v krabici 10/16 A, pro, prostředí normální, provedení 2P + PE dvojí zapojení pro průběžnou montáž</t>
  </si>
  <si>
    <t>122</t>
  </si>
  <si>
    <t>34555103</t>
  </si>
  <si>
    <t>zásuvka 1násobná 16A bílý, slonová kost</t>
  </si>
  <si>
    <t>124</t>
  </si>
  <si>
    <t>63</t>
  </si>
  <si>
    <t>ABB.5519AA02397B</t>
  </si>
  <si>
    <t>Zásuvka jednonás., chráněná, s clonkami, s víčkem, s bezšroub. sv.</t>
  </si>
  <si>
    <t>126</t>
  </si>
  <si>
    <t>34555123</t>
  </si>
  <si>
    <t>zásuvka 2násobná 16A bílá, slonová kost</t>
  </si>
  <si>
    <t>128</t>
  </si>
  <si>
    <t>65</t>
  </si>
  <si>
    <t>34536700</t>
  </si>
  <si>
    <t>rámeček pro spínače a zásuvky 3901A-B10 jednonásobný</t>
  </si>
  <si>
    <t>130</t>
  </si>
  <si>
    <t>741313082</t>
  </si>
  <si>
    <t>Montáž zásuvek domovních se zapojením vodičů šroubové připojení venkovní nebo mokré, provedení 2P +, PE</t>
  </si>
  <si>
    <t>132</t>
  </si>
  <si>
    <t>67</t>
  </si>
  <si>
    <t>34555101</t>
  </si>
  <si>
    <t>zásuvka 1násobná 16A bílý</t>
  </si>
  <si>
    <t>134</t>
  </si>
  <si>
    <t>741370101</t>
  </si>
  <si>
    <t>Montáž svítidel žárovkových se zapojením vodičů průmyslových stropních přisazených 1 zdroj bez koše</t>
  </si>
  <si>
    <t>136</t>
  </si>
  <si>
    <t>69</t>
  </si>
  <si>
    <t>348516-R</t>
  </si>
  <si>
    <t>Svítidlo LED Trevos Linea Round 3600/840</t>
  </si>
  <si>
    <t>138</t>
  </si>
  <si>
    <t>348517-R</t>
  </si>
  <si>
    <t>Svítidlo LED Fulgur IVA LED 12W/4000K</t>
  </si>
  <si>
    <t>140</t>
  </si>
  <si>
    <t>71</t>
  </si>
  <si>
    <t>348518-R</t>
  </si>
  <si>
    <t>Svítidlo nouzové LED 2W, 1 hod netrvalé IP40 (vč. zdroje)</t>
  </si>
  <si>
    <t>142</t>
  </si>
  <si>
    <t>741371104</t>
  </si>
  <si>
    <t>Montáž svítidel zářivkových se zapojením vodičů průmyslových stropních přisazených 2 zdroje s krytem</t>
  </si>
  <si>
    <t>144</t>
  </si>
  <si>
    <t>73</t>
  </si>
  <si>
    <t>348514-R</t>
  </si>
  <si>
    <t>Svítidlo LED lineární Trevos Linea 1.4ft 3200/840</t>
  </si>
  <si>
    <t>146</t>
  </si>
  <si>
    <t>741372062</t>
  </si>
  <si>
    <t>Montáž svítidel LED se zapojením vodičů bytových nebo společenských místností přisazených stropních, panelových, obsahu přes 0,09 do 0,36 m2</t>
  </si>
  <si>
    <t>148</t>
  </si>
  <si>
    <t>75</t>
  </si>
  <si>
    <t>348511-R</t>
  </si>
  <si>
    <t>LED panel vestavný ECOLITE LED-GPL44-45/3000°</t>
  </si>
  <si>
    <t>150</t>
  </si>
  <si>
    <t>348512-R</t>
  </si>
  <si>
    <t>LED panel vestavný ECOLITE LED-EXTRA44-45</t>
  </si>
  <si>
    <t>152</t>
  </si>
  <si>
    <t>77</t>
  </si>
  <si>
    <t>348513-R</t>
  </si>
  <si>
    <t>Rám pro přisazení LED panelu LED-GPL44-RAM</t>
  </si>
  <si>
    <t>154</t>
  </si>
  <si>
    <t>741410063</t>
  </si>
  <si>
    <t>Montáž uzemňovacího vedení s upevněním, propojením a připojením pomocí svorek doplňků ochranného, pospojování pláště kabelu s konstrukcí</t>
  </si>
  <si>
    <t>156</t>
  </si>
  <si>
    <t>79</t>
  </si>
  <si>
    <t>35442036</t>
  </si>
  <si>
    <t>svorka uzemnění nerez připojovací</t>
  </si>
  <si>
    <t>158</t>
  </si>
  <si>
    <t>58541250</t>
  </si>
  <si>
    <t>sádra bílá</t>
  </si>
  <si>
    <t>160</t>
  </si>
  <si>
    <t>81</t>
  </si>
  <si>
    <t>31412858</t>
  </si>
  <si>
    <t>hřebík stavební hlava zápustná mřížkovaná 4x100mm</t>
  </si>
  <si>
    <t>kg</t>
  </si>
  <si>
    <t>162</t>
  </si>
  <si>
    <t>741810002</t>
  </si>
  <si>
    <t>Zkoušky a prohlídky elektrických rozvodů a zařízení celková prohlídka a vyhotovení revizní zprávy, pro objem montážních prací přes 100 do 500 tis. Kč</t>
  </si>
  <si>
    <t>164</t>
  </si>
  <si>
    <t>83</t>
  </si>
  <si>
    <t>741820102</t>
  </si>
  <si>
    <t>Měření osvětlovacího zařízení intenzity osvětlení na pracovišti do 50 svítidel</t>
  </si>
  <si>
    <t>soubor</t>
  </si>
  <si>
    <t>166</t>
  </si>
  <si>
    <t>HZS2221</t>
  </si>
  <si>
    <t>Hodinové zúčtovací sazby profesí PSV provádění stavebních instalací elektrikář</t>
  </si>
  <si>
    <t>168</t>
  </si>
  <si>
    <t>demontáže</t>
  </si>
  <si>
    <t>85</t>
  </si>
  <si>
    <t>HZS2222</t>
  </si>
  <si>
    <t>Hodinové zúčtovací sazby profesí PSV provádění stavebních instalací elektrikář odborný</t>
  </si>
  <si>
    <t>170</t>
  </si>
  <si>
    <t>Montáž stávajících zařizovacích předmětů</t>
  </si>
  <si>
    <t>998741101</t>
  </si>
  <si>
    <t>Přesun hmot pro silnoproud stanovený zhmotnosti přesunovaného materiálu vodorovná dopravní, vzdálenost do 50 m v objektech výšky do 6 m</t>
  </si>
  <si>
    <t>172</t>
  </si>
  <si>
    <t>D1</t>
  </si>
  <si>
    <t>Podružný rozvaděč RP2</t>
  </si>
  <si>
    <t>87</t>
  </si>
  <si>
    <t>34140840</t>
  </si>
  <si>
    <t>vodič izolovaný s Cu jádrem 1,50mm2</t>
  </si>
  <si>
    <t>174</t>
  </si>
  <si>
    <t>176</t>
  </si>
  <si>
    <t>89</t>
  </si>
  <si>
    <t>35713134</t>
  </si>
  <si>
    <t>rozvodnice zapuštěná, neprůhledné dveře, 3 řady, šířka 14 modulárních jednotek</t>
  </si>
  <si>
    <t>178</t>
  </si>
  <si>
    <t>345626-R</t>
  </si>
  <si>
    <t>Přídavná svorkovnice rozdělení PEN (zž)</t>
  </si>
  <si>
    <t>180</t>
  </si>
  <si>
    <t>91</t>
  </si>
  <si>
    <t>345627-R</t>
  </si>
  <si>
    <t>Přídavná svorkovnice N (sm)</t>
  </si>
  <si>
    <t>182</t>
  </si>
  <si>
    <t>345628-R</t>
  </si>
  <si>
    <t>Hřebenová přípojnice 16mm2 pro 12 mod.(3-pól.)</t>
  </si>
  <si>
    <t>184</t>
  </si>
  <si>
    <t>93</t>
  </si>
  <si>
    <t>358895-R</t>
  </si>
  <si>
    <t>Svodič blesk. proudu tř. SPD I+II, 3x 12,5kA (10/350µs)</t>
  </si>
  <si>
    <t>186</t>
  </si>
  <si>
    <t>35889206</t>
  </si>
  <si>
    <t>chránič proudový 4pólový 25A pracovního proudu 0,03A</t>
  </si>
  <si>
    <t>188</t>
  </si>
  <si>
    <t>95</t>
  </si>
  <si>
    <t>358892-R</t>
  </si>
  <si>
    <t>chránič proudový 2pólový 25A pracovního proudu 0,03A</t>
  </si>
  <si>
    <t>190</t>
  </si>
  <si>
    <t>35822109</t>
  </si>
  <si>
    <t>jistič 1pólový-charakteristika B 10A</t>
  </si>
  <si>
    <t>192</t>
  </si>
  <si>
    <t>97</t>
  </si>
  <si>
    <t>35822111</t>
  </si>
  <si>
    <t>jistič 1pólový-charakteristika B 16A</t>
  </si>
  <si>
    <t>194</t>
  </si>
  <si>
    <t>35822403</t>
  </si>
  <si>
    <t>jistič 3pólový-charakteristika B 25A</t>
  </si>
  <si>
    <t>196</t>
  </si>
  <si>
    <t>99</t>
  </si>
  <si>
    <t>3582999R</t>
  </si>
  <si>
    <t>ostatní materiál</t>
  </si>
  <si>
    <t>OPN</t>
  </si>
  <si>
    <t>198</t>
  </si>
  <si>
    <t>HZS2222.1</t>
  </si>
  <si>
    <t>200</t>
  </si>
  <si>
    <t>D2</t>
  </si>
  <si>
    <t>Podružný rozvaděč RP3</t>
  </si>
  <si>
    <t>101</t>
  </si>
  <si>
    <t>202</t>
  </si>
  <si>
    <t>204</t>
  </si>
  <si>
    <t>103</t>
  </si>
  <si>
    <t>206</t>
  </si>
  <si>
    <t>208</t>
  </si>
  <si>
    <t>105</t>
  </si>
  <si>
    <t>210</t>
  </si>
  <si>
    <t>358896-R</t>
  </si>
  <si>
    <t>Přepěťová ochrana třídy SPD II, 4x 20kA (8/20µs)</t>
  </si>
  <si>
    <t>212</t>
  </si>
  <si>
    <t>107</t>
  </si>
  <si>
    <t>214</t>
  </si>
  <si>
    <t>216</t>
  </si>
  <si>
    <t>109</t>
  </si>
  <si>
    <t>35822107</t>
  </si>
  <si>
    <t>jistič 1pólový-charakteristika B 6A</t>
  </si>
  <si>
    <t>218</t>
  </si>
  <si>
    <t>220</t>
  </si>
  <si>
    <t>111</t>
  </si>
  <si>
    <t>222</t>
  </si>
  <si>
    <t>224</t>
  </si>
  <si>
    <t>113</t>
  </si>
  <si>
    <t>226</t>
  </si>
  <si>
    <t>228</t>
  </si>
  <si>
    <t>742</t>
  </si>
  <si>
    <t>Elektroinstalace - slaboproud</t>
  </si>
  <si>
    <t>115</t>
  </si>
  <si>
    <t>742121001</t>
  </si>
  <si>
    <t>Montáž kabelů sdělovacích pro vnitřní rozvody počtu žil do 15</t>
  </si>
  <si>
    <t>230</t>
  </si>
  <si>
    <t>1184269</t>
  </si>
  <si>
    <t>KABEL J-Y(ST)Y 5X2X0,8 SEDY</t>
  </si>
  <si>
    <t>232</t>
  </si>
  <si>
    <t>117</t>
  </si>
  <si>
    <t>1570938</t>
  </si>
  <si>
    <t>DATOVY KABEL UTP CAT 5E 305M S9121</t>
  </si>
  <si>
    <t>234</t>
  </si>
  <si>
    <t>742330001</t>
  </si>
  <si>
    <t>Montáž strukturované kabeláže rozvaděče nástěnného</t>
  </si>
  <si>
    <t>236</t>
  </si>
  <si>
    <t>včetně ukončení kabelu (18 kusů)</t>
  </si>
  <si>
    <t>119</t>
  </si>
  <si>
    <t>742330042</t>
  </si>
  <si>
    <t>Montáž strukturované kabeláže zásuvek datových pod omítku, do nábytku, do parapetního žlabu nebo, podlahové krabice dvouzásuvky</t>
  </si>
  <si>
    <t>238</t>
  </si>
  <si>
    <t>374512-R</t>
  </si>
  <si>
    <t>zásuvka data 2xRJ45 slonová kost</t>
  </si>
  <si>
    <t>240</t>
  </si>
  <si>
    <t>121</t>
  </si>
  <si>
    <t>242</t>
  </si>
  <si>
    <t>HZS3222</t>
  </si>
  <si>
    <t>Hodinové zúčtovací sazby montáží technologických zařízení na stavebních objektech montér, slaboproudých zařízení odborný</t>
  </si>
  <si>
    <t>244</t>
  </si>
  <si>
    <t>123</t>
  </si>
  <si>
    <t>998742101</t>
  </si>
  <si>
    <t>Přesun hmot pro slaboproud stanovený zhmotnosti přesunovaného materiálu vodorovná dopravní, vzdálenost do 50 m v objektech výšky do 6 m</t>
  </si>
  <si>
    <t>246</t>
  </si>
  <si>
    <t>D3</t>
  </si>
  <si>
    <t>Datový (multimediální) rozváděč MD2</t>
  </si>
  <si>
    <t>1001000</t>
  </si>
  <si>
    <t>Nástěnný rozváděč 19" 12U 600x500mm TRITON</t>
  </si>
  <si>
    <t>248</t>
  </si>
  <si>
    <t>125</t>
  </si>
  <si>
    <t>1001001</t>
  </si>
  <si>
    <t>Switch 24-port 10/100/1000BaseT/TX + 2x SPF</t>
  </si>
  <si>
    <t>250</t>
  </si>
  <si>
    <t>1001002</t>
  </si>
  <si>
    <t>Patch panel 24x RJ45 cat. 5e UTP s vyvaz. lištou</t>
  </si>
  <si>
    <t>252</t>
  </si>
  <si>
    <t>127</t>
  </si>
  <si>
    <t>1001003</t>
  </si>
  <si>
    <t>Vyvazovací panel 1U</t>
  </si>
  <si>
    <t>254</t>
  </si>
  <si>
    <t>1001004</t>
  </si>
  <si>
    <t>Sada spoj. materiálu SM6</t>
  </si>
  <si>
    <t>256</t>
  </si>
  <si>
    <t>129</t>
  </si>
  <si>
    <t>1001005</t>
  </si>
  <si>
    <t>Patch kabel UTP cat.5e, 0,5m</t>
  </si>
  <si>
    <t>258</t>
  </si>
  <si>
    <t>1001006</t>
  </si>
  <si>
    <t>Energobox - prodlužka 5 zásuvek s přeptovou ochranou</t>
  </si>
  <si>
    <t>260</t>
  </si>
  <si>
    <t>131</t>
  </si>
  <si>
    <t>262</t>
  </si>
  <si>
    <t>784</t>
  </si>
  <si>
    <t>Dokončovací práce - malby a tapety</t>
  </si>
  <si>
    <t>784111011</t>
  </si>
  <si>
    <t>Obroušení podkladu omítky v místnostech výšky do 3,80 m</t>
  </si>
  <si>
    <t>264</t>
  </si>
  <si>
    <t>133</t>
  </si>
  <si>
    <t>784221111</t>
  </si>
  <si>
    <t>Malby z malířských směsí otěruvzdorných za sucha dvojnásobné, bílé za sucha otěruvzdorné středně v, místnostech výšky do 3,80 m</t>
  </si>
  <si>
    <t>266</t>
  </si>
  <si>
    <t>784221131</t>
  </si>
  <si>
    <t>Malby z malířských směsí otěruvzdorných za sucha Příplatek k cenám dvojnásobných maleb za zvýšenou, pracnost při provádění malého rozsahu plochy do 5 m2</t>
  </si>
  <si>
    <t>268</t>
  </si>
  <si>
    <t>135</t>
  </si>
  <si>
    <t>784221141</t>
  </si>
  <si>
    <t>Malby z malířských směsí otěruvzdorných za sucha Příplatek k cenám dvojnásobných maleb za provádění, barevné malby tónované tónovacími přípravky</t>
  </si>
  <si>
    <t>270</t>
  </si>
  <si>
    <t>003 - Stavební práce_objekt B</t>
  </si>
  <si>
    <t>3 - Svislé a kompletní konstrukce</t>
  </si>
  <si>
    <t>61 - Úpravy povrchů vnitřní</t>
  </si>
  <si>
    <t>63 - Podlahy a podlahové konstrukce</t>
  </si>
  <si>
    <t>64 - Výplně otvorů</t>
  </si>
  <si>
    <t>95 - Dokončovací konstrukce na pozemních stavbách</t>
  </si>
  <si>
    <t>975 - Podchycování konstrukcí</t>
  </si>
  <si>
    <t>99 - Staveništní přesun hmot</t>
  </si>
  <si>
    <t>711 - Izolace proti vodě</t>
  </si>
  <si>
    <t>766 - Konstrukce truhlářské</t>
  </si>
  <si>
    <t>7661 - Truhlářské konstrukce - madla</t>
  </si>
  <si>
    <t>771 - Podlahy z dlaždic a obklady</t>
  </si>
  <si>
    <t>776 - Podlahy povlakové</t>
  </si>
  <si>
    <t>777 - Podlahy ze syntetických hmot</t>
  </si>
  <si>
    <t>781 - Obklady keramické</t>
  </si>
  <si>
    <t>783 - Nátěry</t>
  </si>
  <si>
    <t>784 - Malby</t>
  </si>
  <si>
    <t>786 - Zastiňující technika</t>
  </si>
  <si>
    <t>D96 - Přesuny suti a vybouraných hmot</t>
  </si>
  <si>
    <t>Svislé a kompletní konstrukce</t>
  </si>
  <si>
    <t>310239211RT2</t>
  </si>
  <si>
    <t>Zazdívka otvorů o ploše přes 1 m2 do 4 m2 ve zdivu nadzákladovém cihlami pálenými pro jakoukoliv maltu vápenocementovou včetně pomocného pracovního lešení</t>
  </si>
  <si>
    <t>VV</t>
  </si>
  <si>
    <t>pro překlad "c" :</t>
  </si>
  <si>
    <t>2,75*0,45*0,38</t>
  </si>
  <si>
    <t>Součet</t>
  </si>
  <si>
    <t>317234410RT2</t>
  </si>
  <si>
    <t>Vyzdívka mezi nosníky cementovou jakýmikoliv cihlami pálenými na jakoukoliv maltu,</t>
  </si>
  <si>
    <t>pro překlad "a" :</t>
  </si>
  <si>
    <t>4,35*0,3*0,25</t>
  </si>
  <si>
    <t xml:space="preserve">pro překlad "b" : </t>
  </si>
  <si>
    <t>1,9*0,3*0,15</t>
  </si>
  <si>
    <t xml:space="preserve">pro překlad "c" : </t>
  </si>
  <si>
    <t>1,7*0,45*0,15</t>
  </si>
  <si>
    <t>317941123RT2</t>
  </si>
  <si>
    <t>Osazení ocelových válcovaných nosníků na zdivu profil I, výšky 140 mm profilu I, nebo IE, nebo U, nebo UE, nebo L</t>
  </si>
  <si>
    <t>Včetně provaření nosníků navzájem ocelovými příložkami</t>
  </si>
  <si>
    <t>1,7*14,3*0,001</t>
  </si>
  <si>
    <t>1,5*14,3*0,001</t>
  </si>
  <si>
    <t>317941123RT6</t>
  </si>
  <si>
    <t>Osazení ocelových válcovaných nosníků na zdivu profil I, výšky 220 mm profilu I, nebo IE, nebo U, nebo UE, nebo L</t>
  </si>
  <si>
    <t xml:space="preserve">pro překlad "a" : </t>
  </si>
  <si>
    <t>4,15*31,1*0,001</t>
  </si>
  <si>
    <t>340238212RT2</t>
  </si>
  <si>
    <t>Zazdívka otvorů o ploše přes 0,25 m2 do 1 m2 v příčkách nebo stěnách cihlami  pálenými  tloušťky nad 100 mm včetně pomocného pracovního lešení</t>
  </si>
  <si>
    <t>Zazdívka otvorů o ploše přes 0,25 m2 do 1 m2 v příčkách nebo stěnách cihlami pálenými tloušťky nad 100 mm včetně pomocného pracovního lešení</t>
  </si>
  <si>
    <t xml:space="preserve">2.NP pro 5/L : </t>
  </si>
  <si>
    <t>(1,05*2,1-0,8*1,97)*2</t>
  </si>
  <si>
    <t>340239212RT2</t>
  </si>
  <si>
    <t>Zazdívka otvorů o ploše přes 1 m2 do 4 m2 v příčkách nebo stěnách cihlami  pálenými  tloušťky nad 100 mm včetně pomocného pracovního lešení</t>
  </si>
  <si>
    <t>Zazdívka otvorů o ploše přes 1 m2 do 4 m2 v příčkách nebo stěnách cihlami pálenými tloušťky nad 100 mm včetně pomocného pracovního lešení</t>
  </si>
  <si>
    <t xml:space="preserve">101/107 : </t>
  </si>
  <si>
    <t>2,75*1,35-0,9*1,97</t>
  </si>
  <si>
    <t>342261211RS1</t>
  </si>
  <si>
    <t>Příčky z desek sádrokartonových dvojité opláštění, jednoduchá konstrukce CW 50  tloušťka příčky 100 mm, desky standard, tloušťky 12,5 mm, tloušťka izolace 40 mm zřízení nosné konstrukce příčky, vložení tepelné izolace tl. do 5 cm, montáž desek, tmelení sp</t>
  </si>
  <si>
    <t>Příčky z desek sádrokartonových dvojité opláštění, jednoduchá konstrukce CW 50 tloušťka příčky 100 mm, desky standard, tloušťky 12,5 mm, tloušťka izolace 40 mm zřízení nosné konstrukce příčky, vložení tepelné izolace tl. do 5 cm, montáž desek, tmelení spár Q2 a úprava rohů. Včetně dodávek materiálu.</t>
  </si>
  <si>
    <t xml:space="preserve">104, 105 : </t>
  </si>
  <si>
    <t>3,1*(4,0+1,75)</t>
  </si>
  <si>
    <t xml:space="preserve">110, 111 : </t>
  </si>
  <si>
    <t>3,1*1,85</t>
  </si>
  <si>
    <t>59591060R</t>
  </si>
  <si>
    <t>deska sádrokartonová stavební impregnovaná proti vlhkosti; š = 1 250 mm; l = 2 600 mm; tl = 12,5 mm</t>
  </si>
  <si>
    <t xml:space="preserve">Dopočet SDK do místn. s mokrým provozem : </t>
  </si>
  <si>
    <t>Začátek provozního součtu</t>
  </si>
  <si>
    <t xml:space="preserve">  105 : 3,1*(2,65+1,95*2)</t>
  </si>
  <si>
    <t xml:space="preserve">  110, 111 : 3,1*(1,85*3+1,0+0,8)</t>
  </si>
  <si>
    <t xml:space="preserve">  Mezisoučet</t>
  </si>
  <si>
    <t>Konec provozního součtu</t>
  </si>
  <si>
    <t>43,09*2,1</t>
  </si>
  <si>
    <t>342261212RS1</t>
  </si>
  <si>
    <t>Příčky z desek sádrokartonových dvojité opláštění, jednoduchá konstrukce CW 75 tloušťka příčky 125 mm, desky standard, tloušťky12,5 mm, tloušťka izolace 40 mm, požární odolnost EI 60 zřízení nosné konstrukce příčky, vložení tepelné izolace tl. do 5 cm, mo</t>
  </si>
  <si>
    <t>Příčky z desek sádrokartonových dvojité opláštění, jednoduchá konstrukce CW 75 tloušťka příčky 125 mm, desky standard, tloušťky12,5 mm, tloušťka izolace 40 mm, požární odolnost EI 60 zřízení nosné konstrukce příčky, vložení tepelné izolace tl. do 5 cm, montáž desek, tmelení spár Q2 a úprava rohů. Včetně dodávek materiálu.</t>
  </si>
  <si>
    <t xml:space="preserve">109, 108 : </t>
  </si>
  <si>
    <t>3,1*(5,0+5,5*2-2,045)</t>
  </si>
  <si>
    <t xml:space="preserve">111 : </t>
  </si>
  <si>
    <t>3,1*(1,85+2,025)</t>
  </si>
  <si>
    <t>342248144R00</t>
  </si>
  <si>
    <t>Příčky z tvárnic pálených Příčky z tvárnic pálených tloušťky 140 mm, z děrovaných příčkovek, P 10, zděných na tenkovrstvou maltu jednoduché nebo příčky zděné do svislé dřevěné, cihelné, betonové nebo ocelové konstrukce na jakoukoliv maltu vápenocementovou</t>
  </si>
  <si>
    <t>Příčky z tvárnic pálených Příčky z tvárnic pálených tloušťky 140 mm, z děrovaných příčkovek, P 10, zděných na tenkovrstvou maltu jednoduché nebo příčky zděné do svislé dřevěné, cihelné, betonové nebo ocelové konstrukce na jakoukoliv maltu vápenocementovou (MVC) nebo cementovou (MC),</t>
  </si>
  <si>
    <t xml:space="preserve">101/105+106 : </t>
  </si>
  <si>
    <t>2,65*3,65-0,9*1,97</t>
  </si>
  <si>
    <t>342948111R00</t>
  </si>
  <si>
    <t>Kotvení příček ke konstrukci kotvami na hmoždinky včetně dodávky kotev a spojovacího materiálu.</t>
  </si>
  <si>
    <t>Kotvení příček ke konstrukci kotvami na hmoždinky včetně dodávky kotev i spojovacího materiálu.</t>
  </si>
  <si>
    <t xml:space="preserve">101/105+106+107 : </t>
  </si>
  <si>
    <t>3,65+1,35</t>
  </si>
  <si>
    <t>Úpravy povrchů vnitřní</t>
  </si>
  <si>
    <t>601011141RT3</t>
  </si>
  <si>
    <t>Omítka stropů a podhledů z hotových směsí vrstva štuková, vápenná,  , tloušťka vrstvy 4 mm, po jednotlivých vrstvách</t>
  </si>
  <si>
    <t>Omítka stropů a podhledů z hotových směsí vrstva štuková, vápenná, , tloušťka vrstvy 4 mm, po jednotlivých vrstvách včetně pomocného lešení.</t>
  </si>
  <si>
    <t xml:space="preserve">Odkaz na mn. položky pořadí 20 : </t>
  </si>
  <si>
    <t>58,31000</t>
  </si>
  <si>
    <t xml:space="preserve">Odkaz na mn. položky pořadí 19 : </t>
  </si>
  <si>
    <t>96,26000</t>
  </si>
  <si>
    <t xml:space="preserve">Odkaz na mn. položky pořadí 18 : </t>
  </si>
  <si>
    <t>298,28130</t>
  </si>
  <si>
    <t>601016191R00</t>
  </si>
  <si>
    <t>Omítka stropů a podhledů z hotových směsí Doplňkové práce pro omítky stropů z hotových směsí penetrační natěr stropů akrylátový po jednotlivých vrstvách</t>
  </si>
  <si>
    <t>602011141RT3</t>
  </si>
  <si>
    <t>Omítka stěn z hotových směsí vrstva štuková, vápenná,  , tloušťka vrstvy 4 mm, po jednotlivých vrstvách</t>
  </si>
  <si>
    <t>Omítka stěn z hotových směsí vrstva štuková, vápenná, , tloušťka vrstvy 4 mm, po jednotlivých vrstvách</t>
  </si>
  <si>
    <t xml:space="preserve">Odkaz na mn. položky pořadí 24 : </t>
  </si>
  <si>
    <t>41,86550</t>
  </si>
  <si>
    <t xml:space="preserve">Odkaz na mn. položky pořadí 23 : </t>
  </si>
  <si>
    <t>538,31050</t>
  </si>
  <si>
    <t>602016191R00</t>
  </si>
  <si>
    <t>Omítka stěn z hotových směsí Doplňkové práce pro omítky stěn z hotových směsí  penetrační nátěr stěn akrylátový po jednotlivých vrstvách</t>
  </si>
  <si>
    <t>Omítka stěn z hotových směsí Doplňkové práce pro omítky stěn z hotových směsí penetrační nátěr stěn akrylátový po jednotlivých vrstvách</t>
  </si>
  <si>
    <t xml:space="preserve">Odkaz na mn. položky pořadí 15 : </t>
  </si>
  <si>
    <t>580,17600</t>
  </si>
  <si>
    <t>610991111R00</t>
  </si>
  <si>
    <t>Zakrývání výplní vnitřních otvorů, předmětů apod. fólií Pe 0,05-0,2 mm které se zřizují před úpravami povrchu, a obalení osazených dveřních zárubní před znečištěním při úpravách povrchu nástřikem plastických maltovin včetně pozdějšího odkrytí,</t>
  </si>
  <si>
    <t xml:space="preserve">1.NP-dveře : </t>
  </si>
  <si>
    <t>1,97*(0,9*5+0,8*5)</t>
  </si>
  <si>
    <t xml:space="preserve">Okna : </t>
  </si>
  <si>
    <t>1,6*0,9*9</t>
  </si>
  <si>
    <t>1,85*1,05</t>
  </si>
  <si>
    <t>1,85*0,68</t>
  </si>
  <si>
    <t>1,85*0,55</t>
  </si>
  <si>
    <t>0,8*1,97*3</t>
  </si>
  <si>
    <t xml:space="preserve">Zakrytí obkladu stěn : </t>
  </si>
  <si>
    <t xml:space="preserve">m.č.205 : </t>
  </si>
  <si>
    <t>1,2*(4,8+0,3+2,05+3,89+3,03+4,35+1,7*2+1,65+3,35-0,9*5)</t>
  </si>
  <si>
    <t>1,2*(11,5+3,95+6,5+1,5)</t>
  </si>
  <si>
    <t>611421231RT2</t>
  </si>
  <si>
    <t>Oprava vnitřních vápenných omítek stropů železobetonových rovných tvárnicových a kleneb v množství opravované plochy  v množství opravované plochy přes 5 do 10 %, štukových</t>
  </si>
  <si>
    <t>Včetně pomocného pracovního lešení o výšce podlahy do 1900 mm a pro zatížení do 1,5 kPa.</t>
  </si>
  <si>
    <t xml:space="preserve">101 : </t>
  </si>
  <si>
    <t>5,0*1,18+5,6*1,75+1,35*1,1</t>
  </si>
  <si>
    <t xml:space="preserve">110+111+109+108 : </t>
  </si>
  <si>
    <t>5,0*5,625</t>
  </si>
  <si>
    <t xml:space="preserve">107 : </t>
  </si>
  <si>
    <t>6,5*3,95</t>
  </si>
  <si>
    <t xml:space="preserve">104+105+106 : </t>
  </si>
  <si>
    <t>3,9*4,0</t>
  </si>
  <si>
    <t xml:space="preserve">103,102 : </t>
  </si>
  <si>
    <t>1,3*(2,17+1,53)</t>
  </si>
  <si>
    <t xml:space="preserve">112 : </t>
  </si>
  <si>
    <t>(4,15+1,65)*0,5*1,15+4,15*2,59+2,55*1,76+0,4*1,15</t>
  </si>
  <si>
    <t xml:space="preserve">110,111 : </t>
  </si>
  <si>
    <t>1,85*(1,0+0,8)</t>
  </si>
  <si>
    <t xml:space="preserve">109,108 : </t>
  </si>
  <si>
    <t>(3,075+2,225)*5,5-1,975*2,025-2,045*0,425</t>
  </si>
  <si>
    <t xml:space="preserve">205 : </t>
  </si>
  <si>
    <t>4,18*4,35+(4,18+1,65)*0,5*1,15+3,836*1,15</t>
  </si>
  <si>
    <t>5,7*5,0+3,95*6,5</t>
  </si>
  <si>
    <t>611421411R00</t>
  </si>
  <si>
    <t>Oprava vnitřních vápenných omítek stropů železobetonových rovných tvárnicových a kleneb v množství opravované plochy  v množství opravované plochy přes 30 do 50 %, hrubých</t>
  </si>
  <si>
    <t xml:space="preserve">Schodiště - stěny : </t>
  </si>
  <si>
    <t>(1,8+3,3)*2,6</t>
  </si>
  <si>
    <t>2,7*4*(3,3+3,6)-2,7*1,8*0,5*2</t>
  </si>
  <si>
    <t xml:space="preserve">Schodišťové desky : </t>
  </si>
  <si>
    <t>1,15*3,15*2</t>
  </si>
  <si>
    <t xml:space="preserve">stropy ve schodišti : </t>
  </si>
  <si>
    <t>2,6*1,15+2,7*1,15</t>
  </si>
  <si>
    <t>611423421R00</t>
  </si>
  <si>
    <t>Oprava vnitřních vápenných omítek stropů s 1 x nebo 2 x rákosováním  v množství opravované plochy přes 30 do 50 %, hladkých</t>
  </si>
  <si>
    <t xml:space="preserve">m.č. 2.01-strop : </t>
  </si>
  <si>
    <t>5,6*1,75</t>
  </si>
  <si>
    <t xml:space="preserve">m.č. 2.01-stěny : </t>
  </si>
  <si>
    <t>3,3*(5,6+1,75)*2</t>
  </si>
  <si>
    <t>612401391R00</t>
  </si>
  <si>
    <t>Omítky malých ploch vnitřních stěn přes 0,25 do 1 m2, vápennou štukovou omítkou jakoukoliv maltou, z pomocného pracovního lešení o výšce podlahy do 1900 mm a pro zatížení do 1,5 kPa,</t>
  </si>
  <si>
    <t>2*2</t>
  </si>
  <si>
    <t>612409991RT2</t>
  </si>
  <si>
    <t>Začištění omítek kolem oken, dveří a obkladů apod. s použitím suché maltové směsi</t>
  </si>
  <si>
    <t xml:space="preserve">1.NP : </t>
  </si>
  <si>
    <t>(1,05+2*2,1)*2*3</t>
  </si>
  <si>
    <t xml:space="preserve">2.NP : </t>
  </si>
  <si>
    <t>(1,05+2*2,1)*2*2</t>
  </si>
  <si>
    <t>612421231RT2</t>
  </si>
  <si>
    <t>Oprava vnitřních vápenných omítek stěn v množství opravované plochy přes 5 do 10 %,  štukových</t>
  </si>
  <si>
    <t>Oprava vnitřních vápenných omítek stěn v množství opravované plochy přes 5 do 10 %, štukových</t>
  </si>
  <si>
    <t>3,1*(5,0+1,18+(5,6+1,75+1,35)*2-1,35)</t>
  </si>
  <si>
    <t>-2,75*1,18</t>
  </si>
  <si>
    <t>-1,97*(0,9*3+0,8*2)</t>
  </si>
  <si>
    <t>-1,97*(0,8+0,9)</t>
  </si>
  <si>
    <t>3,1*(1,3*2+2,17+1,53)*2</t>
  </si>
  <si>
    <t>-1,97*0,8*2</t>
  </si>
  <si>
    <t>0,15*(0,9+2,05*2)</t>
  </si>
  <si>
    <t>0,3*(0,9+2,05*2)</t>
  </si>
  <si>
    <t>3,1*(3,9+2*4,0)</t>
  </si>
  <si>
    <t>-1,97*0,9</t>
  </si>
  <si>
    <t>0,2*(1,05+2,05*2)</t>
  </si>
  <si>
    <t>3,1*(3,95+5,95+0,825+0,5)</t>
  </si>
  <si>
    <t>3,1*(5,0+2*5,5-3,45)</t>
  </si>
  <si>
    <t>3,1*(4,35+1,7*2+1,65+2,59+1,6+1,76+2,55)</t>
  </si>
  <si>
    <t xml:space="preserve">Odpočet oken : </t>
  </si>
  <si>
    <t>-1,6*0,9*8</t>
  </si>
  <si>
    <t>-(1,85+0,8-2,0)*1,05</t>
  </si>
  <si>
    <t>-(1,85+0,8-2,0)*0,68</t>
  </si>
  <si>
    <t>-(1,85+0,8-2,0)*0,55</t>
  </si>
  <si>
    <t xml:space="preserve">Dopočet ostění oken : </t>
  </si>
  <si>
    <t>0,3*(1,6*2+0,9)*9</t>
  </si>
  <si>
    <t>0,3*(1,85*2+1,05)</t>
  </si>
  <si>
    <t>0,3*(1,85*2+0,68)</t>
  </si>
  <si>
    <t>0,3*(1,85*2+0,55)</t>
  </si>
  <si>
    <t xml:space="preserve">  205 : </t>
  </si>
  <si>
    <t>3,03+4,35+1,7*2+1,65+3,35+3,836+1,15</t>
  </si>
  <si>
    <t xml:space="preserve"> 5,7*2+0,5*2+0,3+11,5+6,5</t>
  </si>
  <si>
    <t xml:space="preserve"> 6,85*2+5,5*2+4,7*2</t>
  </si>
  <si>
    <t>3,3*85,57</t>
  </si>
  <si>
    <t>-0,8*1,97*3</t>
  </si>
  <si>
    <t>0,2*(2,1*2*3+1,05+0,95+1,0)</t>
  </si>
  <si>
    <t>-1,6*0,9*9</t>
  </si>
  <si>
    <t>612421411R00</t>
  </si>
  <si>
    <t>Oprava vnitřních vápenných omítek stěn v množství opravované plochy přes 30 do 50 %, hrubých</t>
  </si>
  <si>
    <t>3,3*((5,6+1,75)*2-1,15)</t>
  </si>
  <si>
    <t>-0,8*1,97*4</t>
  </si>
  <si>
    <t>-1,18*1,85</t>
  </si>
  <si>
    <t>0,25*1,35+2*2,65</t>
  </si>
  <si>
    <t>612425931RT2</t>
  </si>
  <si>
    <t>Omítka vápenná vnitřního ostění omítkou štukovou okenního nebo dveřního, z pomocného pracovního lešení o výšce podlahy do 1900 mm a pro zatížení do 1,5 kPa,</t>
  </si>
  <si>
    <t>(2,75*2+1,18)*0,5</t>
  </si>
  <si>
    <t xml:space="preserve">105/107 : </t>
  </si>
  <si>
    <t>(2,75*2+3,625)*0,3</t>
  </si>
  <si>
    <t>(2,75*2+1,35)*0,3</t>
  </si>
  <si>
    <t>615481111R00</t>
  </si>
  <si>
    <t>Potažení válcovaných nosníků rabicovým pletivem jakékoliv výšky nosníků s postřikem cementovou maltou (s dodáním hmot),</t>
  </si>
  <si>
    <t>4,35*(0,3+2*0,25)</t>
  </si>
  <si>
    <t>1,9*(0,3+2*0,15)</t>
  </si>
  <si>
    <t>1,7*(0,45+2*0,15)</t>
  </si>
  <si>
    <t>Podlahy a podlahové konstrukce</t>
  </si>
  <si>
    <t>631311131R00</t>
  </si>
  <si>
    <t>Doplnění mazanin betonem prostým o ploše jednotlivě do 1 m2 tloušťky přes 80 mm prostým betonem (s dodáním hmot) bez potěru,</t>
  </si>
  <si>
    <t xml:space="preserve">Podlaha po vybouraných příčkách doplnit : </t>
  </si>
  <si>
    <t>0,15*(5,5+4,7+6,85)*0,1</t>
  </si>
  <si>
    <t>632411150RU1</t>
  </si>
  <si>
    <t>Potěr ze suchých směsí samonivelační anhydritový, tloušťky 50 mm, bez penetrace s rozprostřením a uhlazením</t>
  </si>
  <si>
    <t xml:space="preserve">m.č. 2.01 - tl. potěru se upřesní dle skutečnosti : </t>
  </si>
  <si>
    <t>632441491R00</t>
  </si>
  <si>
    <t>Potěr litý anhydritový broušení anhydritových potěrů dovoz směsi, doprava pomocí šnekového čerpadla, lití hadicí na plochu, dvojí (křížem vedené) rozvlnění hrazdami</t>
  </si>
  <si>
    <t xml:space="preserve">Nástupnice : </t>
  </si>
  <si>
    <t>18*1,15*0,3</t>
  </si>
  <si>
    <t xml:space="preserve">podstupnice : </t>
  </si>
  <si>
    <t>1,15*3,6</t>
  </si>
  <si>
    <t>Výplně otvorů</t>
  </si>
  <si>
    <t>642942111RT5</t>
  </si>
  <si>
    <t>Osazení zárubní dveřních ocelových bez dveřních křídel, do zdiva včetně kotvení, na jakoukoliv cementovou maltu, s vybetonováním prahu v zárubni a s osazením špalíků nebo latí pro dřevěný práh  včetně dodávky zárubní  90 x 197 x 11 cm</t>
  </si>
  <si>
    <t>Osazení zárubní dveřních ocelových bez dveřních křídel, do zdiva včetně kotvení, na jakoukoliv cementovou maltu, s vybetonováním prahu v zárubni a s osazením špalíků nebo latí pro dřevěný práh včetně dodávky zárubní 90 x 197 x 11 cm</t>
  </si>
  <si>
    <t xml:space="preserve">1/P : </t>
  </si>
  <si>
    <t>642942111RU5</t>
  </si>
  <si>
    <t>Osazení zárubní dveřních ocelových bez dveřních křídel, do zdiva včetně kotvení, na jakoukoliv cementovou maltu, s vybetonováním prahu v zárubni a s osazením špalíků nebo latí pro dřevěný práh  včetně dodávky zárubní  90 x 197 x 16 cm</t>
  </si>
  <si>
    <t>Osazení zárubní dveřních ocelových bez dveřních křídel, do zdiva včetně kotvení, na jakoukoliv cementovou maltu, s vybetonováním prahu v zárubni a s osazením špalíků nebo latí pro dřevěný práh včetně dodávky zárubní 90 x 197 x 16 cm</t>
  </si>
  <si>
    <t xml:space="preserve">2/L : </t>
  </si>
  <si>
    <t>642942212RT2</t>
  </si>
  <si>
    <t>Osazení zárubní dveřních ocelových do sádrokartonové příčky  tloušťky 100 mm  šířky 700 mm, s dodávkou zárubně</t>
  </si>
  <si>
    <t>Včetně kotvení rámů do zdiva a platí pro jakýkoliv způsob provádění (např. bodovým přivařením k obnažené výztuži, uklínováním, zalitím pracen apod.).</t>
  </si>
  <si>
    <t xml:space="preserve">4/P : </t>
  </si>
  <si>
    <t>642942213RT2</t>
  </si>
  <si>
    <t>Osazení zárubní dveřních ocelových do sádrokartonové příčky  tloušťky 125 mm  šířky 700 mm, s dodávkou zárubně</t>
  </si>
  <si>
    <t>642944121RT5</t>
  </si>
  <si>
    <t>Ocelové zárubně osazované dodatečně šířky 900 mm, výšky 1970 mm, hloubky 110 mm lisované nebo z úhelníků s vybetonováním prahu, z pomocného pracovního lešení o výšce podlahy do 1900 mm a pro zatížení do 1,5 kPa, včetně dodávky zárubně</t>
  </si>
  <si>
    <t xml:space="preserve">1/L : </t>
  </si>
  <si>
    <t>642944121RU4</t>
  </si>
  <si>
    <t>Ocelové zárubně osazované dodatečně šířky 800 mm, výšky 1970 mm, hloubky 160 mm lisované nebo z úhelníků s vybetonováním prahu, z pomocného pracovního lešení o výšce podlahy do 1900 mm a pro zatížení do 1,5 kPa, včetně dodávky zárubně</t>
  </si>
  <si>
    <t xml:space="preserve">3/P : </t>
  </si>
  <si>
    <t>642942213V01</t>
  </si>
  <si>
    <t>Osazení zárubně do sádrokarton. příčky tl. 125 mm, včetně dodávky zárubně 800/1970/125</t>
  </si>
  <si>
    <t xml:space="preserve">3/L : </t>
  </si>
  <si>
    <t>642953121RT4</t>
  </si>
  <si>
    <t>Dřevěné zárubně osazované dodatečně dýhované, šířky 800 mm, o tloušťce stěny 70 až 190 mm z pomocného pracovního lešení o výšce podlahy do 1900 mm a pro zatížení do 1,5 kPa včetně dodávky zárubně</t>
  </si>
  <si>
    <t xml:space="preserve">5/L : </t>
  </si>
  <si>
    <t>Dokončovací konstrukce na pozemních stavbách</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</si>
  <si>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</si>
  <si>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</si>
  <si>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</si>
  <si>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12,5*10,85+2,8*5,15+(5,15+2,08)*0,5*1,15-3,05*2,34</t>
  </si>
  <si>
    <t>12,5*10,85+2,8*5,15+(5,15+2,08)*0,5*1,15-3,05*3,5-6,1*4,5</t>
  </si>
  <si>
    <t>962031113R00</t>
  </si>
  <si>
    <t>Bourání příček z cihel pálených plných, tloušťky 65 mm nebo vybourání otvorů průřezové plochy přes 4 m2 v příčkách, včetně pomocného lešení o výšce podlahy do 1900 mm a pro zatížení do 1,5 kPa  (150 kg/m2),</t>
  </si>
  <si>
    <t>Bourání příček z cihel pálených plných, tloušťky 65 mm nebo vybourání otvorů průřezové plochy přes 4 m2 v příčkách, včetně pomocného lešení o výšce podlahy do 1900 mm a pro zatížení do 1,5 kPa (150 kg/m2),</t>
  </si>
  <si>
    <t>3,3*(6,85+5,5+4,7)</t>
  </si>
  <si>
    <t>962032231R00</t>
  </si>
  <si>
    <t>Bourání zdiva nadzákladového z cihel pálených nebo vápenopískových, na maltu vápenou nebo vápenocementovou nebo vybourání otvorů průřezové plochy přes 4 m2 ve zdivu nadzákladovém, včetně pomocného lešení o výšce podlahy do 1900 mm a pro zatížení do 1,5 kP</t>
  </si>
  <si>
    <t>Bourání zdiva nadzákladového z cihel pálených nebo vápenopískových, na maltu vápenou nebo vápenocementovou nebo vybourání otvorů průřezové plochy přes 4 m2 ve zdivu nadzákladovém, včetně pomocného lešení o výšce podlahy do 1900 mm a pro zatížení do 1,5 kPa (150 kg/m2)</t>
  </si>
  <si>
    <t>2,75*3,625*0,3</t>
  </si>
  <si>
    <t>965042141RT1</t>
  </si>
  <si>
    <t>Bourání podkladů pod dlažby nebo litých celistvých dlažeb a mazanin  betonových nebo z litého asfaltu, tloušťky do 100 mm, plochy přes 4 m2</t>
  </si>
  <si>
    <t>Bourání podkladů pod dlažby nebo litých celistvých dlažeb a mazanin betonových nebo z litého asfaltu, tloušťky do 100 mm, plochy přes 4 m2</t>
  </si>
  <si>
    <t xml:space="preserve">m.č. 2.01 : </t>
  </si>
  <si>
    <t>5,6*1,75*0,05</t>
  </si>
  <si>
    <t>965081713RT1</t>
  </si>
  <si>
    <t>Bourání podlah z keramických dlaždic, tloušťky do 10 mm, plochy přes 1 m2 bez podkladního lože, s jakoukoliv výplní spár</t>
  </si>
  <si>
    <t>967031132R00</t>
  </si>
  <si>
    <t>Přisekání rovných ostění ve zdivu cihelném na jakoukoliv maltu vápennou nebo vépenocementovou bez odstupu, po hrubém vybourání otvorů v jakémkoliv zdivu cihelném, včetně pomocného lešení o výšce podlahy do 1900 mm a pro zatížení do 1,5 kPa  (150 kg/m2),</t>
  </si>
  <si>
    <t>Přisekání rovných ostění ve zdivu cihelném na jakoukoliv maltu vápennou nebo vépenocementovou bez odstupu, po hrubém vybourání otvorů v jakémkoliv zdivu cihelném, včetně pomocného lešení o výšce podlahy do 1900 mm a pro zatížení do 1,5 kPa (150 kg/m2),</t>
  </si>
  <si>
    <t>2,75*0,5</t>
  </si>
  <si>
    <t>2,75*2*0,3</t>
  </si>
  <si>
    <t>968061125R00</t>
  </si>
  <si>
    <t>Vyvěšení nebo zavěšení dřevěných křídel dveří, plochy do 2 m2 oken, dveří a vrat, s uložením a opětovným zavěšením po provedení stavebních změn,</t>
  </si>
  <si>
    <t>2+3</t>
  </si>
  <si>
    <t>968072455R00</t>
  </si>
  <si>
    <t>Vybourání a vyjmutí kovových rámů a rolet rámů, včetně pomocného lešení o výšce podlahy do 1900 mm a pro zatížení do 1,5 kPa  (150 kg/m2) dveřních zárubní, plochy do 2 m2</t>
  </si>
  <si>
    <t>Vybourání a vyjmutí kovových rámů a rolet rámů, včetně pomocného lešení o výšce podlahy do 1900 mm a pro zatížení do 1,5 kPa (150 kg/m2) dveřních zárubní, plochy do 2 m2</t>
  </si>
  <si>
    <t>1,97*(0,9*2+0,8*2)</t>
  </si>
  <si>
    <t>1,97*0,8*(2+3)</t>
  </si>
  <si>
    <t>970031300T00</t>
  </si>
  <si>
    <t>Vrtání jádrové do zdiva cihelného do D 400 mm</t>
  </si>
  <si>
    <t>Pro odvětrání digestoří v kuchyni vybourat otvory pro vyústění potrubí do fasády prům. 400mm.</t>
  </si>
  <si>
    <t xml:space="preserve">ks : </t>
  </si>
  <si>
    <t>2*0,5</t>
  </si>
  <si>
    <t>971033641R00</t>
  </si>
  <si>
    <t>Vybourání otvorů ve zdivu cihelném z jakýchkoliv cihel pálených  na jakoukoliv maltu vápenou nebo vápenocementovou, plochy do 4 m2, tloušťky do 300 mm základovém nebo nadzákladovém,</t>
  </si>
  <si>
    <t>Včetně pomocného lešení o výšce podlahy do 1900 mm a pro zatížení do 1,5 kPa (150 kg/m2).</t>
  </si>
  <si>
    <t>2,75*1,35*0,3</t>
  </si>
  <si>
    <t>971033651R00</t>
  </si>
  <si>
    <t>Vybourání otvorů ve zdivu cihelném z jakýchkoliv cihel pálených  na jakoukoliv maltu vápenou nebo vápenocementovou, plochy do 4 m2, tloušťky do 600 mm základovém nebo nadzákladovém,</t>
  </si>
  <si>
    <t>2,75*0,5*0,45</t>
  </si>
  <si>
    <t>974031664R00</t>
  </si>
  <si>
    <t>Vysekání rýh v jakémkoliv zdivu cihelném pro vtahování nosníků do zdí, před vybouráním otvorů  do hloubky 150 mm, při výšce nosníku do 150 mm</t>
  </si>
  <si>
    <t>Vysekání rýh v jakémkoliv zdivu cihelném pro vtahování nosníků do zdí, před vybouráním otvorů do hloubky 150 mm, při výšce nosníku do 150 mm</t>
  </si>
  <si>
    <t>1,9*2</t>
  </si>
  <si>
    <t>0,8*2</t>
  </si>
  <si>
    <t>974031666R00</t>
  </si>
  <si>
    <t>Vysekání rýh v jakémkoliv zdivu cihelném pro vtahování nosníků do zdí, před vybouráním otvorů  do hloubky 150 mm, při výšce nosníku do 250 mm</t>
  </si>
  <si>
    <t>Vysekání rýh v jakémkoliv zdivu cihelném pro vtahování nosníků do zdí, před vybouráním otvorů do hloubky 150 mm, při výšce nosníku do 250 mm</t>
  </si>
  <si>
    <t>4,35*2</t>
  </si>
  <si>
    <t>978059519T00</t>
  </si>
  <si>
    <t>Odsekání vnitřních obkladů z keramických soklíků</t>
  </si>
  <si>
    <t>(5,6+1,75)*2-0,8*4-1,15</t>
  </si>
  <si>
    <t>975</t>
  </si>
  <si>
    <t>Podchycování konstrukcí</t>
  </si>
  <si>
    <t>975021211R00</t>
  </si>
  <si>
    <t>Podchycování nadzákladového zdiva pod stropem při tloušťce zdiva do 450 mm nad vybouraným otvorem pro jakoukoliv délku podchycení s vybouráním otvorů pro provléknutí vynášecích trámů pro podchycení zdi, oboustranného vynesení podchycené konstrukce,</t>
  </si>
  <si>
    <t>2,2*2</t>
  </si>
  <si>
    <t xml:space="preserve">105+101/107 : </t>
  </si>
  <si>
    <t>1,75+3,3+5,95</t>
  </si>
  <si>
    <t>Staveništní přesun hmot</t>
  </si>
  <si>
    <t>999281105R00</t>
  </si>
  <si>
    <t>Přesun hmot pro opravy a údržbu objektů pro opravy a údržbu dosavadních objektů včetně vnějších plášťů  výšky do 6 m, oborů 801, 803, 811 a 812</t>
  </si>
  <si>
    <t>Přesun hmot pro opravy a údržbu objektů pro opravy a údržbu dosavadních objektů včetně vnějších plášťů výšky do 6 m, oborů 801, 803, 811 a 812</t>
  </si>
  <si>
    <t>711</t>
  </si>
  <si>
    <t>Izolace proti vodě</t>
  </si>
  <si>
    <t>711212002RT1</t>
  </si>
  <si>
    <t>Izolace proti vodě stěrka hydroizolační  proti vlhkosti - dvouvrstvá</t>
  </si>
  <si>
    <t>Izolace proti vodě stěrka hydroizolační proti vlhkosti - dvouvrstvá</t>
  </si>
  <si>
    <t xml:space="preserve">Vytažení na stěny : </t>
  </si>
  <si>
    <t>105 :</t>
  </si>
  <si>
    <t>(2,65+1,95)*2-0,8*2</t>
  </si>
  <si>
    <t xml:space="preserve">106 : </t>
  </si>
  <si>
    <t>(4,0+1,95)*2-1,05+0,2*2</t>
  </si>
  <si>
    <t>(4,1+5,95+0,15)*2-0,9*2</t>
  </si>
  <si>
    <t>998711201R00</t>
  </si>
  <si>
    <t>Přesun hmot pro izolace proti vodě svisle do 6 m 50 m vodorovně měřeno od těžiště půdorysné plochy skládky do těžiště půdorysné plochy objektu</t>
  </si>
  <si>
    <t>%</t>
  </si>
  <si>
    <t>766</t>
  </si>
  <si>
    <t>Konstrukce truhlářské</t>
  </si>
  <si>
    <t>766411812R00</t>
  </si>
  <si>
    <t>Demontáž obložení stěn panely velikosti přes 1,5 m2</t>
  </si>
  <si>
    <t>Stávající dřevěný obklad stěn v.1,20m v místnostech určených původně pro pobyt dětí (celkem 28m2)</t>
  </si>
  <si>
    <t>1.NP</t>
  </si>
  <si>
    <t>2.NP</t>
  </si>
  <si>
    <t>19,43</t>
  </si>
  <si>
    <t>766411822R00</t>
  </si>
  <si>
    <t>Demontáž obložení stěn podkladových roštů</t>
  </si>
  <si>
    <t>Stávající rošt pro dřevěný obklad stěn v.1,20m v místnostech určených původně pro pobyt dětí</t>
  </si>
  <si>
    <t>47,43</t>
  </si>
  <si>
    <t>766661512R00</t>
  </si>
  <si>
    <t>Montáž dveřních křídel kompletizovaných otevíravých , z tvrdého dřeva nebo modřínu s polodrážkou, do ocelové nebo fošnové zárubně, jednokřídlových, šířky do 800 mm</t>
  </si>
  <si>
    <t>766661522R00</t>
  </si>
  <si>
    <t>Montáž dveřních křídel kompletizovaných otevíravých , z tvrdého dřeva nebo modřínu s polodrážkou, do ocelové nebo fošnové zárubně, jednokřídlových, šířky přes 800 mm</t>
  </si>
  <si>
    <t>611603_01</t>
  </si>
  <si>
    <t>Dveře vnitřní hladké plné 90x197 s polodrážkou, vysokotlaký laminát, jednokřídlé, vč dokování</t>
  </si>
  <si>
    <t>Popis výrobku viz výpis výplní otvorů</t>
  </si>
  <si>
    <t>611603_02</t>
  </si>
  <si>
    <t>Dveře vnitřní hladké plné 90x197 s polodrážkou, s podávacím oknem, vysokotlaký laminát, jednokřídlé, vč dokování</t>
  </si>
  <si>
    <t>611603_03</t>
  </si>
  <si>
    <t>Dveře vnitřní hladké z 1/3 zasklené matným sklem 80x197 s polodrážkou, vysokotlaký laminát, jednokřídlé, vč dokování</t>
  </si>
  <si>
    <t>611603_04</t>
  </si>
  <si>
    <t>Dveře vnitřní hladké plné 70x197 s polodrážkou, vysokotlaký laminát, jednokřídlé, vč dokování</t>
  </si>
  <si>
    <t>611603_05</t>
  </si>
  <si>
    <t>998766201R00</t>
  </si>
  <si>
    <t>Přesun hmot pro konstrukce truhlářské v objektech výšky do 6 m 50 m vodorovně</t>
  </si>
  <si>
    <t>7661</t>
  </si>
  <si>
    <t>Truhlářské konstrukce - madla</t>
  </si>
  <si>
    <t>766211200R00</t>
  </si>
  <si>
    <t>Montáž madel schodišťových dřevěných nebo verzalitových, průběžných,</t>
  </si>
  <si>
    <t>3,3*2*2+0,3</t>
  </si>
  <si>
    <t>61191425R</t>
  </si>
  <si>
    <t>madlo schodišťové; buk; š = 50 mm; l = 3 000,0 mm; tl = 50,0 mm</t>
  </si>
  <si>
    <t xml:space="preserve">Odkaz na mn. položky pořadí 66 : </t>
  </si>
  <si>
    <t>13,50000*1,2</t>
  </si>
  <si>
    <t>771</t>
  </si>
  <si>
    <t>Podlahy z dlaždic a obklady</t>
  </si>
  <si>
    <t>771101121R00</t>
  </si>
  <si>
    <t>Příprava podkladu před kladením dlažeb provedení penetrace podkladu</t>
  </si>
  <si>
    <t xml:space="preserve">Odkaz na mn. položky pořadí 70 : </t>
  </si>
  <si>
    <t>48,42</t>
  </si>
  <si>
    <t>771575109RT5</t>
  </si>
  <si>
    <t>Montáž podlah z dlaždic keramických 300 x 300 mm, režných nebo glazovaných, hladkých, kladených do flexibilního tmele</t>
  </si>
  <si>
    <t xml:space="preserve">104 : </t>
  </si>
  <si>
    <t>1,95*1,25+0,3*0,9</t>
  </si>
  <si>
    <t xml:space="preserve">105 : </t>
  </si>
  <si>
    <t>2,65*1,95</t>
  </si>
  <si>
    <t>1,95*4,0+0,2*1,05</t>
  </si>
  <si>
    <t>5,95*4,1</t>
  </si>
  <si>
    <t>24696906.AR</t>
  </si>
  <si>
    <t>penetrační hmota vodou ředitelná; úprava savosti podkladu, pod stěrkové hmoty, adhezní můstek</t>
  </si>
  <si>
    <t xml:space="preserve">Odkaz na mn. položky pořadí 69 : </t>
  </si>
  <si>
    <t>48,42000*1,4</t>
  </si>
  <si>
    <t>597642030R</t>
  </si>
  <si>
    <t>dlažba keramická š = 300 mm; l = 300 mm; h = 9,0 mm; povrch matný; pro interiér i exteriér</t>
  </si>
  <si>
    <t xml:space="preserve">Dlažby : </t>
  </si>
  <si>
    <t xml:space="preserve">  103,102 : 1,3*(2,17+1,53)</t>
  </si>
  <si>
    <t xml:space="preserve">  104 : 1,95*1,25+0,3*0,9</t>
  </si>
  <si>
    <t xml:space="preserve">  110,111 : 1,85*(1,0+0,8)</t>
  </si>
  <si>
    <t>10,85*1,1</t>
  </si>
  <si>
    <t>5976420310</t>
  </si>
  <si>
    <t>Dlažba keramická, brokovaná 300x300x9 mm</t>
  </si>
  <si>
    <t xml:space="preserve">  105 : 2,65*1,95</t>
  </si>
  <si>
    <t xml:space="preserve">  106 : 1,95*4,0+0,2*1,05</t>
  </si>
  <si>
    <t xml:space="preserve">  107 : 5,95*4,1</t>
  </si>
  <si>
    <t>37,57*1,1</t>
  </si>
  <si>
    <t>998771201R00</t>
  </si>
  <si>
    <t>Přesun hmot pro podlahy z dlaždic v objektech výšky do 6 m 50 m vodorovně</t>
  </si>
  <si>
    <t>776</t>
  </si>
  <si>
    <t>Podlahy povlakové</t>
  </si>
  <si>
    <t>776101121R00</t>
  </si>
  <si>
    <t>Přípravné práce penetrace podkladu položky neobsahují žádný materiál</t>
  </si>
  <si>
    <t xml:space="preserve">Odkaz na mn. položky pořadí 84 : </t>
  </si>
  <si>
    <t>153,76565</t>
  </si>
  <si>
    <t>776200810R00</t>
  </si>
  <si>
    <t>Demontáž povlakových podlah ze schodišťových stupňů lepených, bez podložky, z ploch přes 10 m2</t>
  </si>
  <si>
    <t>18*1,15</t>
  </si>
  <si>
    <t>776200830RT1</t>
  </si>
  <si>
    <t>Demontáž povlakových podlah ze schodišťových stupňů odstranění hran scodišťových stupňů a uložení na hromady,  ,</t>
  </si>
  <si>
    <t>Demontáž povlakových podlah ze schodišťových stupňů odstranění hran scodišťových stupňů a uložení na hromady, ,</t>
  </si>
  <si>
    <t xml:space="preserve">Odkaz na mn. položky pořadí 76 : </t>
  </si>
  <si>
    <t>20,70000</t>
  </si>
  <si>
    <t>776220110RU2</t>
  </si>
  <si>
    <t>Lepení podlah z plastů (PVC) na schodišťových stupních rovných, včetně podlahoviny, tloušťky 2,0 mm</t>
  </si>
  <si>
    <t>776220200RU2</t>
  </si>
  <si>
    <t>Lepení podlah z plastů (PVC) na schodišťových stupních podstupnice, včetně podlahoviny, tloušťky 2,0 mm</t>
  </si>
  <si>
    <t>776401800RT1</t>
  </si>
  <si>
    <t>Demontáž soklíků nebo lišt pryžových nebo PVC odstranění a uložení na hromady</t>
  </si>
  <si>
    <t>5,7*2+0,5*2+0,3+11,5+6,5</t>
  </si>
  <si>
    <t>6,85*2+5,5*2+4,7*2</t>
  </si>
  <si>
    <t>-0,8*9+0,2*2*3</t>
  </si>
  <si>
    <t>776421100RU1</t>
  </si>
  <si>
    <t>Lepení soklíků PVC a napojení krytiny na stěnu lepení podlahových soklíků z PVC a vinylu včetně dodávky soklíku</t>
  </si>
  <si>
    <t>(3,075+2,225+2*5,5)*2-0,8*2</t>
  </si>
  <si>
    <t>(4,35+1,7*2+1,65+2,59+1,6+1,76+2,55)</t>
  </si>
  <si>
    <t>-0,8+0,4*2-0,9</t>
  </si>
  <si>
    <t xml:space="preserve">  5,7*2+0,5*2+0,3+11,5+6,5</t>
  </si>
  <si>
    <t xml:space="preserve">  6,85*2+5,5*2+4,7*2</t>
  </si>
  <si>
    <t>-0,8*3</t>
  </si>
  <si>
    <t>0,2*2*3</t>
  </si>
  <si>
    <t xml:space="preserve">m.č.1.01 : </t>
  </si>
  <si>
    <t>(5,5+1,75+1,35+5,45)*2-0,95-0,9*3-0,8*3-0,7</t>
  </si>
  <si>
    <t xml:space="preserve">m.č. 1.13 mezipodesta : </t>
  </si>
  <si>
    <t>1,15*2+2,6</t>
  </si>
  <si>
    <t xml:space="preserve">Stupně : </t>
  </si>
  <si>
    <t>3,6*2</t>
  </si>
  <si>
    <t>0,3*18*2</t>
  </si>
  <si>
    <t>776511810R00</t>
  </si>
  <si>
    <t>Odstranění povlakových podlah z nášlapné plochy lepených, bez podložky, z ploch přes 20 m2</t>
  </si>
  <si>
    <t>1,15*2,6</t>
  </si>
  <si>
    <t>776511820RT1</t>
  </si>
  <si>
    <t>Odstranění povlakových podlah z nášlapné plochy lepených, s podložkou, z ploch přes 20 m2</t>
  </si>
  <si>
    <t>776521100RU2</t>
  </si>
  <si>
    <t>Lepení povlakových podlah z plastů  Lepení povlakových podlah z plastů - pásy z PVC, montáž včetně dodávky podlahoviny, tl. 2,0 mm</t>
  </si>
  <si>
    <t>Lepení povlakových podlah z plastů Lepení povlakových podlah z plastů - pásy z PVC, montáž včetně dodávky podlahoviny, tl. 2,0 mm</t>
  </si>
  <si>
    <t>5,5*1,75+1,1*1,35+5,45*1,18</t>
  </si>
  <si>
    <t>776572220R00</t>
  </si>
  <si>
    <t>Položení povlakových podlah textilních montáž - podlahová krytina textilní ve specifikaci  volně položených, ze čtverců textilních zátěžových všívaných a vpichovaných</t>
  </si>
  <si>
    <t>Položení povlakových podlah textilních montáž - podlahová krytina textilní ve specifikaci volně položených, ze čtverců textilních zátěžových všívaných a vpichovaných</t>
  </si>
  <si>
    <t>5,7*5,0</t>
  </si>
  <si>
    <t>776583110RT1</t>
  </si>
  <si>
    <t>Volné položení jakékoliv podložky pod podlahy pouze položení - podložka ve specifikaci</t>
  </si>
  <si>
    <t>776971509R00</t>
  </si>
  <si>
    <t>Čisticí zóny a rohože textilní rohož, ze 100% polyamidu, podklad Vinyl, tloušťky 9 mm</t>
  </si>
  <si>
    <t>1,5*0,8</t>
  </si>
  <si>
    <t>776976420R00</t>
  </si>
  <si>
    <t>Čisticí zóny a rohože lišta k rohožím, z pryže, šířky 20 mm</t>
  </si>
  <si>
    <t>(1,5+0,8)*2</t>
  </si>
  <si>
    <t xml:space="preserve">Odkaz na mn. položky pořadí 74: </t>
  </si>
  <si>
    <t>153,76565*1,4</t>
  </si>
  <si>
    <t>68543210R</t>
  </si>
  <si>
    <t>rohož, pas izolační pestrá, nevalchovaná; vlněné tkaniny a pleteniny; tl. 5,0 mm; obj. hmotnost 220,00 kg/m3</t>
  </si>
  <si>
    <t xml:space="preserve">  112 : </t>
  </si>
  <si>
    <t xml:space="preserve">  109,108 :</t>
  </si>
  <si>
    <t xml:space="preserve"> (3,075+2,225)*5,5-1,975*2,025-2,045*0,425</t>
  </si>
  <si>
    <t xml:space="preserve">  5,7*5,0+3,95*6,5</t>
  </si>
  <si>
    <t>Mezisoučet</t>
  </si>
  <si>
    <t>123,43*0,005*1,15*220,0</t>
  </si>
  <si>
    <t>69741116R</t>
  </si>
  <si>
    <t>koberec smyčkový; v rolích; PA; š = 4 000,0 mm; tl. 5,00 mm; v vlákna = 3,7 mm; třída zatížení 23, 32</t>
  </si>
  <si>
    <t xml:space="preserve">Odkaz na mn. položky pořadí 85 : </t>
  </si>
  <si>
    <t>54,44665*1,1</t>
  </si>
  <si>
    <t>998776201R00</t>
  </si>
  <si>
    <t>Přesun hmot pro podlahy povlakové v objektech výšky do 6 m vodorovně do 50 m</t>
  </si>
  <si>
    <t>777</t>
  </si>
  <si>
    <t>Podlahy ze syntetických hmot</t>
  </si>
  <si>
    <t>777531023R00</t>
  </si>
  <si>
    <t>Podlahy ze stěrky akrylátové s disperzí samonivelační hmota, tloušťky 3 mm včetně penetrace podkladu</t>
  </si>
  <si>
    <t>Nástupnice :</t>
  </si>
  <si>
    <t xml:space="preserve"> 18*1,15*0,3</t>
  </si>
  <si>
    <t xml:space="preserve">Mezipodesta : </t>
  </si>
  <si>
    <t>2,6*1,15</t>
  </si>
  <si>
    <t>777551482R00</t>
  </si>
  <si>
    <t>Podlahy ze stěrky silikátové s disperzí tloušťky 5 mm, samonivelační vyrovnávka pod keramiku, kámen, PVC, podklad - bez rozlišení</t>
  </si>
  <si>
    <t>RTS 19/ I</t>
  </si>
  <si>
    <t>48,42000</t>
  </si>
  <si>
    <t>998777201R00</t>
  </si>
  <si>
    <t>Přesun hmot pro podlahy syntetické v objektech výšky do 6 m 50 m vodorovně</t>
  </si>
  <si>
    <t>781</t>
  </si>
  <si>
    <t>Obklady keramické</t>
  </si>
  <si>
    <t>781101210RT1</t>
  </si>
  <si>
    <t>Příprava podkladu pod obklady penetrace podkladu pod obklady včetně dodávky materiálu.</t>
  </si>
  <si>
    <t xml:space="preserve">Odkaz na mn. položky pořadí 97 : </t>
  </si>
  <si>
    <t>4,98000*0,3</t>
  </si>
  <si>
    <t xml:space="preserve">Odkaz na mn. položky pořadí 99 : </t>
  </si>
  <si>
    <t>120,67400</t>
  </si>
  <si>
    <t>781320121R00</t>
  </si>
  <si>
    <t>Obkládání parapetů do tmele šířky přes 150 do 300 mm z obkladaček pórovinových, keramických, hutných i polohutných, do tmele,</t>
  </si>
  <si>
    <t>0,9*3+1,05+0,68+0,55</t>
  </si>
  <si>
    <t>781419706R00</t>
  </si>
  <si>
    <t>Montáž obkladů vnitřních z obkládaček pórovinových příplatky k položkám montáže obkladů vnitřních z obkladaček pórovinových příplatek za spárovací vodotěsnou hmotu - plošně</t>
  </si>
  <si>
    <t xml:space="preserve">Odkaz na mn. položky pořadí 98 : </t>
  </si>
  <si>
    <t>781475116R00</t>
  </si>
  <si>
    <t>Montáž obkladů vnitřních z dlaždic keramických kladených do tmele 300 x 300 mm,  , kladených do flexibilního tmele</t>
  </si>
  <si>
    <t>Montáž obkladů vnitřních z dlaždic keramických kladených do tmele 300 x 300 mm, , kladených do flexibilního tmele</t>
  </si>
  <si>
    <t xml:space="preserve">  103,102 : (1,3*2+2,17+1,53)*2-0,9*2</t>
  </si>
  <si>
    <t xml:space="preserve">  105, 104 : (2,65+1,25+1,95*2)*2-0,9-0,8*2</t>
  </si>
  <si>
    <t xml:space="preserve">  106 : (4,0+1,95)*2-1,05+0,2*2</t>
  </si>
  <si>
    <t xml:space="preserve">  107 : (4,1+5,95+0,15)*2-0,9*2</t>
  </si>
  <si>
    <t xml:space="preserve">  110, 111 : (1,85*2+1,0+0,8)*2-0,7*3</t>
  </si>
  <si>
    <t>2,0*62,65</t>
  </si>
  <si>
    <t>-(2,0-0,8)*(1,05+0,68+0,55)</t>
  </si>
  <si>
    <t>-(2,0-0,95)*0,9*2</t>
  </si>
  <si>
    <t>781497111RS3</t>
  </si>
  <si>
    <t>Lišty k obkladům profil ukončovací leštěný hliník, uložení do tmele, výška profilu 10 mm,</t>
  </si>
  <si>
    <t>2,0*8</t>
  </si>
  <si>
    <t>(2,0-0,95)*3*2</t>
  </si>
  <si>
    <t>(2,0-0,8)*3*2</t>
  </si>
  <si>
    <t>5978137000</t>
  </si>
  <si>
    <t>Obkládačka dle výběru investora</t>
  </si>
  <si>
    <t xml:space="preserve">Parapety : </t>
  </si>
  <si>
    <t>(0,9*3+1,05+0,68+0,55)*0,3*1,2</t>
  </si>
  <si>
    <t>120,67400*1,1</t>
  </si>
  <si>
    <t>998781201R00</t>
  </si>
  <si>
    <t>Přesun hmot pro obklady keramické v objektech výšky do 6 m</t>
  </si>
  <si>
    <t>783</t>
  </si>
  <si>
    <t>Nátěry</t>
  </si>
  <si>
    <t>783225100R00</t>
  </si>
  <si>
    <t>Nátěry kov.stavebních doplňk.konstrukcí syntetické dvojnásobné + 1x email, včetně pomocného lešení.</t>
  </si>
  <si>
    <t>3*(0,9+2*1,97)*(0,11+0,05*2)</t>
  </si>
  <si>
    <t>1*(0,9+2*1,97)*(0,16+0,05*2)</t>
  </si>
  <si>
    <t>4*(0,8+2*1,97)*(0,11+0,05*2)</t>
  </si>
  <si>
    <t>1*(0,8+2*1,97)*(0,16+0,05*2)</t>
  </si>
  <si>
    <t>1*(0,7+2*1,97)*(0,11+0,05*2)</t>
  </si>
  <si>
    <t>1*(0,7+2*1,97)*(0,125+0,05*2)</t>
  </si>
  <si>
    <t>783226100R00</t>
  </si>
  <si>
    <t>Nátěry kov.stavebních doplňk.konstrukcí syntetické základní,</t>
  </si>
  <si>
    <t xml:space="preserve">Odkaz na mn. položky pořadí 103 : </t>
  </si>
  <si>
    <t>11,54000</t>
  </si>
  <si>
    <t>783625300R00</t>
  </si>
  <si>
    <t>Nátěry truhlářských výrobků syntetické na vzduchu schnoucí, dvojnásobné + 2x email + 2x tmel, včetně montáže, dodávky a demontáže lešení.</t>
  </si>
  <si>
    <t>0,05*4*(3,3*2*2+0,3)</t>
  </si>
  <si>
    <t>783671101R00</t>
  </si>
  <si>
    <t>Nátěry truhlářských výrobků polyuretanové napuštěním</t>
  </si>
  <si>
    <t xml:space="preserve">Hodnota z odkazu. : </t>
  </si>
  <si>
    <t>29,244</t>
  </si>
  <si>
    <t>783671102R00</t>
  </si>
  <si>
    <t>Nátěry truhlářských výrobků polyuretanové 2x lakováním</t>
  </si>
  <si>
    <t xml:space="preserve">Odkaz na mn. položky pořadí 105 : </t>
  </si>
  <si>
    <t>29,24400</t>
  </si>
  <si>
    <t>Malby</t>
  </si>
  <si>
    <t>784402801R00</t>
  </si>
  <si>
    <t>Odstranění maleb oškrabáním, v místnostech do 3,8 m</t>
  </si>
  <si>
    <t xml:space="preserve">Stropy : </t>
  </si>
  <si>
    <t xml:space="preserve">Stěny : </t>
  </si>
  <si>
    <t>1,6*0,9*8</t>
  </si>
  <si>
    <t>784402804R00</t>
  </si>
  <si>
    <t>Odstranění maleb oškrabáním, na schodišti o výšce podlaží do 3,8 m</t>
  </si>
  <si>
    <t>784403801R00</t>
  </si>
  <si>
    <t>Odstranění maleb úplným omytím na sádrové omítce, v místnostech do 3,8 m</t>
  </si>
  <si>
    <t>784403804R00</t>
  </si>
  <si>
    <t>Odstranění maleb úplným omytím na sádrové omítce, na schodišti o výšce podlaží do 3,8 m</t>
  </si>
  <si>
    <t>784191201R00</t>
  </si>
  <si>
    <t>Příprava povrchu Penetrace (napouštění) podkladu disperzní, jednonásobná</t>
  </si>
  <si>
    <t xml:space="preserve">Odkaz na mn. položky pořadí 109 : </t>
  </si>
  <si>
    <t xml:space="preserve">Odkaz na mn. položky pořadí 108: </t>
  </si>
  <si>
    <t xml:space="preserve">Odpočet maby omyvatelná : </t>
  </si>
  <si>
    <t xml:space="preserve">Odkaz na mn. položky pořadí 113 : </t>
  </si>
  <si>
    <t>39,52000*-1</t>
  </si>
  <si>
    <t xml:space="preserve">Odkaz na mn. položky pořadí 107 : </t>
  </si>
  <si>
    <t>843,29715</t>
  </si>
  <si>
    <t xml:space="preserve">Dopočet malby na novém zdivu : </t>
  </si>
  <si>
    <t>3,1*(3,65+1,35)*2</t>
  </si>
  <si>
    <t xml:space="preserve">Dopočet malby na SDK : </t>
  </si>
  <si>
    <t xml:space="preserve">  104, 105 : 3,1*(4,0+1,75)</t>
  </si>
  <si>
    <t xml:space="preserve">  110, 111 : 3,1*1,85</t>
  </si>
  <si>
    <t xml:space="preserve">  109, 108 : 3,1*(5,0+5,5*2-2,045)</t>
  </si>
  <si>
    <t xml:space="preserve">  111 : 3,1*(1,85+2,025)</t>
  </si>
  <si>
    <t>2*78,83</t>
  </si>
  <si>
    <t xml:space="preserve">Odpočet obklady : </t>
  </si>
  <si>
    <t xml:space="preserve">  103,102 : (1,3*2+2,17+1,53)*2</t>
  </si>
  <si>
    <t xml:space="preserve">  105, 104 : (2,65+1,25+1,95*2)*2</t>
  </si>
  <si>
    <t xml:space="preserve">  110, 111 : (1,85*2+1,0+0,8)*2</t>
  </si>
  <si>
    <t>-2,0*69,05+4,0*8</t>
  </si>
  <si>
    <t>784195212R00</t>
  </si>
  <si>
    <t>Malby z malířských směsí otěruvzdorných,  , bělost 82 %, dvojnásobné</t>
  </si>
  <si>
    <t>Malby z malířských směsí otěruvzdorných, , bělost 82 %, dvojnásobné</t>
  </si>
  <si>
    <t xml:space="preserve">Odkaz na mn. položky pořadí 111 : </t>
  </si>
  <si>
    <t>1040,90715</t>
  </si>
  <si>
    <t>784442011RT2</t>
  </si>
  <si>
    <t>Malby z malířských směsí disperzních, v místnostech do 3,8 m, jednobarevné, dvojnásobné + 1x penetrace</t>
  </si>
  <si>
    <t xml:space="preserve">Omyvatelná malba : </t>
  </si>
  <si>
    <t>(1,15*2+2,6)*1,3</t>
  </si>
  <si>
    <t>2,7*4*1,3</t>
  </si>
  <si>
    <t>1,3*(5,6+1,75)*2</t>
  </si>
  <si>
    <t>786</t>
  </si>
  <si>
    <t>Zastiňující technika</t>
  </si>
  <si>
    <t>786612200R00</t>
  </si>
  <si>
    <t>Montáž zastiňujících rolet textilních,</t>
  </si>
  <si>
    <t xml:space="preserve">1. NP : </t>
  </si>
  <si>
    <t>1,6*0,9*3</t>
  </si>
  <si>
    <t>5*1,6*0,9</t>
  </si>
  <si>
    <t>695PPS-01</t>
  </si>
  <si>
    <t>Látková roleta na okenní křídlo, 900/1600</t>
  </si>
  <si>
    <t>ks</t>
  </si>
  <si>
    <t>998786202R00</t>
  </si>
  <si>
    <t>Přesun hmot pro čalounické úpravy v objektech výšky do 12 m 50 m vodorovně</t>
  </si>
  <si>
    <t>D96</t>
  </si>
  <si>
    <t>Přesuny suti a vybouraných hmot</t>
  </si>
  <si>
    <t>979990181R00</t>
  </si>
  <si>
    <t>Poplatek za skládku suti - PVC podlahová krytina</t>
  </si>
  <si>
    <t xml:space="preserve">Příplatek za poplatek : </t>
  </si>
  <si>
    <t xml:space="preserve">Odkaz na dem. hmot. položky pořadí 79 : </t>
  </si>
  <si>
    <t>0,00000</t>
  </si>
  <si>
    <t xml:space="preserve">Odkaz na dem. hmot. položky pořadí 82 : </t>
  </si>
  <si>
    <t>0,08012</t>
  </si>
  <si>
    <t>979081111R00</t>
  </si>
  <si>
    <t>Odvoz suti a vybouraných hmot na skládku do 1 km, včetně naložení na dopravní prostředek a složení na skládku, bez poplatku za skládku.</t>
  </si>
  <si>
    <t>979081121R00</t>
  </si>
  <si>
    <t>Odvoz suti a vybouraných hmot na skládku příplatek za každý další 1 km</t>
  </si>
  <si>
    <t>979082111R00</t>
  </si>
  <si>
    <t>Vnitrostaveništní doprava suti a vybouraných hmot do 10 m</t>
  </si>
  <si>
    <t>979082121R00</t>
  </si>
  <si>
    <t>Vnitrostaveništní doprava suti a vybouraných hmot příplatek k ceně za každých dalších 5 m</t>
  </si>
  <si>
    <t>979990001R00</t>
  </si>
  <si>
    <t>Poplatek za skládku stavební suti</t>
  </si>
  <si>
    <t>004 - Zdravotechnické instalace_objekt B</t>
  </si>
  <si>
    <t>1 - Zemní práce</t>
  </si>
  <si>
    <t>386 - Odlučovače</t>
  </si>
  <si>
    <t>4 - Vodorovné konstrukce</t>
  </si>
  <si>
    <t>721 - Vnitřní kanalizace</t>
  </si>
  <si>
    <t>722 - Vnitřní vodovod</t>
  </si>
  <si>
    <t>723 - Vnitřní plynovod</t>
  </si>
  <si>
    <t>725 - Zařizovací předměty</t>
  </si>
  <si>
    <t>726 - Instalační prefabrikáty</t>
  </si>
  <si>
    <t>Zemní práce</t>
  </si>
  <si>
    <t>139711101R00</t>
  </si>
  <si>
    <t>Vykopávka v uzavřených prostorách v hornině 1-4 s naložením výkopku na dopravní prostředek</t>
  </si>
  <si>
    <t xml:space="preserve">Výkopy pro odlučovač : </t>
  </si>
  <si>
    <t xml:space="preserve">Rýhy celkem v podlaze pro položení kanalizace bm : </t>
  </si>
  <si>
    <t>20,0*0,6*0,7</t>
  </si>
  <si>
    <t>162701105R00</t>
  </si>
  <si>
    <t>Vodorovné přemístění výkopku z horniny 1 až 4, na vzdálenost přes 9 000  do 10 000 m po suchu, bez naložení výkopku, avšak se složením bez rozhrnutí, zpáteční cesta vozidla.</t>
  </si>
  <si>
    <t>Vodorovné přemístění výkopku z horniny 1 až 4, na vzdálenost přes 9 000 do 10 000 m po suchu, bez naložení výkopku, avšak se složením bez rozhrnutí, zpáteční cesta vozidla.</t>
  </si>
  <si>
    <t>171201201R00</t>
  </si>
  <si>
    <t>Uložení sypaniny na dočasnou skládku tak, že na 1 m2 plochy připadá přes 2 m3 výkopku nebo ornice</t>
  </si>
  <si>
    <t xml:space="preserve">Odkaz na mn. položky pořadí 2 : </t>
  </si>
  <si>
    <t>8,40000</t>
  </si>
  <si>
    <t>174101102R00</t>
  </si>
  <si>
    <t>Zásyp sypaninou se zhutněním v uzavřených prostorách s urovnáním povrchu zásypu s ručním zhutněním z jakékoliv horniny s uložením výkopku po vrstvách,</t>
  </si>
  <si>
    <t xml:space="preserve">Obsyp pro odlučovač : </t>
  </si>
  <si>
    <t>175101101RT2</t>
  </si>
  <si>
    <t>Obsyp potrubí bez prohození sypaniny, s dodáním štěrkopísku frakce 0 - 22 mm sypaninou z vhodných hornin tř. 1 - 4 nebo materiálem připraveným podél výkopu ve vzdálenosti do 3 m od jeho kraje, pro jakoukoliv hloubku výkopu a jakoukoliv míru zhutnění,</t>
  </si>
  <si>
    <t>20,0*(0,6*0,6-3,14*0,3*0,3)</t>
  </si>
  <si>
    <t>199000002R00</t>
  </si>
  <si>
    <t>Poplatky za skládku horniny 1- 4</t>
  </si>
  <si>
    <t>386</t>
  </si>
  <si>
    <t>Odlučovače</t>
  </si>
  <si>
    <t>386942112R00</t>
  </si>
  <si>
    <t>Montáž odlučovačů odlučovačů benzinu a olejů , velikosti T 3 nebo T 4</t>
  </si>
  <si>
    <t>900      RT2</t>
  </si>
  <si>
    <t>HZS, Práce v tarifní třídě 5 (např. tesař)</t>
  </si>
  <si>
    <t>h</t>
  </si>
  <si>
    <t xml:space="preserve">Demontáž odlučovače : </t>
  </si>
  <si>
    <t>1*6</t>
  </si>
  <si>
    <t>56241530R</t>
  </si>
  <si>
    <t>odlučovač tuků rozměry 900x600x1010 mm; objem lapáku 430 l; objem kal. prostoru 100,0 l; max. průtok 1,0 l/s; poklop 3,5 t</t>
  </si>
  <si>
    <t>Vodorovné konstrukce</t>
  </si>
  <si>
    <t>451573111R00</t>
  </si>
  <si>
    <t>Lože pod potrubí, stoky a drobné objekty z písku a štěrkopísku  do 65 mm v otevřeném výkopu,</t>
  </si>
  <si>
    <t>Lože pod potrubí, stoky a drobné objekty z písku a štěrkopísku do 65 mm v otevřeném výkopu,</t>
  </si>
  <si>
    <t>20,0*0,6*0,1</t>
  </si>
  <si>
    <t>612403386RV1</t>
  </si>
  <si>
    <t>Hrubá výplň rýh ve stěnách, jakoukoliv maltou maltou ze suchých směsí  100 x 100 mm jakékoliv šířky rýhy,</t>
  </si>
  <si>
    <t>Hrubá výplň rýh ve stěnách, jakoukoliv maltou maltou ze suchých směsí 100 x 100 mm jakékoliv šířky rýhy,</t>
  </si>
  <si>
    <t xml:space="preserve">Rýhy pro kanalizaci : </t>
  </si>
  <si>
    <t>10,0</t>
  </si>
  <si>
    <t>631312131R00</t>
  </si>
  <si>
    <t>Doplnění mazanin betonem prostým o ploše jednotlivě přes 1 do 4 m2  tloušťky přes 80 mm prostým betonem (s dodáním hmot) bez potěru,</t>
  </si>
  <si>
    <t>Doplnění mazanin betonem prostým o ploše jednotlivě přes 1 do 4 m2 tloušťky přes 80 mm prostým betonem (s dodáním hmot) bez potěru,</t>
  </si>
  <si>
    <t xml:space="preserve">Zaplnění drážek v podlaze pro položení kanalizace bm : </t>
  </si>
  <si>
    <t>20,0*0,6*0,15</t>
  </si>
  <si>
    <t>974031153R00</t>
  </si>
  <si>
    <t>Vysekání rýh v jakémkoliv zdivu cihelném v ploše  do hloubky 100 mm, šířky do 100 mm</t>
  </si>
  <si>
    <t>974042567R00</t>
  </si>
  <si>
    <t>Vysekání rýh v betonové a jiné monolitické dlažbě do hloubky 150 mm, šířky do 300 mm s betonovým podkladem,</t>
  </si>
  <si>
    <t xml:space="preserve">Dážky celkem v podlaze pro položení kanalizace bm : </t>
  </si>
  <si>
    <t>20,0</t>
  </si>
  <si>
    <t>974042569R00</t>
  </si>
  <si>
    <t>Vysekání rýh v betonové a jiné monolitické dlažbě příplatek k ceně  za každých dalších 100 mm šířky rýhy hloubky do 150 mm s betonovým podkladem,</t>
  </si>
  <si>
    <t>Vysekání rýh v betonové a jiné monolitické dlažbě příplatek k ceně za každých dalších 100 mm šířky rýhy hloubky do 150 mm s betonovým podkladem,</t>
  </si>
  <si>
    <t>20,0*3</t>
  </si>
  <si>
    <t>721</t>
  </si>
  <si>
    <t>Vnitřní kanalizace</t>
  </si>
  <si>
    <t>721171803R00</t>
  </si>
  <si>
    <t>Demontáž potrubí z novodurových trub do D 75 mm odpadního nebo připojovacího,</t>
  </si>
  <si>
    <t>721176103R00</t>
  </si>
  <si>
    <t>Potrubí HT připojovací vnější průměr D 50 mm, tloušťka stěny 1,8 mm, DN 50 včetně tvarovek, objímek. Bez zednických výpomocí.</t>
  </si>
  <si>
    <t>Potrubí včetně tvarovek. Bez zednických výpomocí.</t>
  </si>
  <si>
    <t>721176104R00</t>
  </si>
  <si>
    <t>Potrubí HT připojovací vnější průměr D 75 mm, tloušťka stěny 1,9 mm, DN 70 včetně tvarovek, objímek. Bez zednických výpomocí.</t>
  </si>
  <si>
    <t>721176124R00</t>
  </si>
  <si>
    <t>Potrubí HT svodné (ležaté) v zemi vnější průměr D 75 mm, tloušťka stěny 2,7 mm, DN 70 včetně tvarovek, objímek. Bez zednických výpomocí.</t>
  </si>
  <si>
    <t>721176125R00</t>
  </si>
  <si>
    <t>Potrubí HT svodné (ležaté) v zemi vnější průměr D 110 mm, tloušťka stěny 2,7 mm, DN 100 včetně tvarovek, objímek. Bez zednických výpomocí.</t>
  </si>
  <si>
    <t>721176212R00</t>
  </si>
  <si>
    <t>Potrubí KG odpadní svislé vnější průměr D 110 mm, tloušťka stěny 3,2 mm, DN 100 včetně tvarovek, objímek. Bez zednických výpomocí.</t>
  </si>
  <si>
    <t>Potrubí včetně tvarovek, objímek a vložek pro tlumení hluku. Bez zednických výpomocí.
Včetně zřízení a demontáže pomocného lešení.</t>
  </si>
  <si>
    <t>721194104R00</t>
  </si>
  <si>
    <t>Zřízení přípojek na potrubí D 40 mm, materiál ve specifikaci vyvedení a upevnění odpadních výpustek,</t>
  </si>
  <si>
    <t>721194105R00</t>
  </si>
  <si>
    <t>Zřízení přípojek na potrubí D 50 mm, materiál ve specifikaci vyvedení a upevnění odpadních výpustek,</t>
  </si>
  <si>
    <t>721194109R00</t>
  </si>
  <si>
    <t>Zřízení přípojek na potrubí D 110  mm, materiál ve specifikaci vyvedení a upevnění odpadních výpustek,</t>
  </si>
  <si>
    <t>Zřízení přípojek na potrubí D 110 mm, materiál ve specifikaci vyvedení a upevnění odpadních výpustek,</t>
  </si>
  <si>
    <t>721223425R00</t>
  </si>
  <si>
    <t>Vpusť podlahová se zápachovou uzávěrkou průměr 50, 75 mm, balkonové, terasové s otočným kloubem na odtoku, s izolační přírubou,123x123mm/115x115mm,, včetně dodávky materiálu</t>
  </si>
  <si>
    <t>721223425RT1</t>
  </si>
  <si>
    <t>721290111R00</t>
  </si>
  <si>
    <t>Zkouška těsnosti kanalizace v objektech vodou, DN 125</t>
  </si>
  <si>
    <t>721286154</t>
  </si>
  <si>
    <t>Zátka zaslepení DN 50</t>
  </si>
  <si>
    <t>998721201R00</t>
  </si>
  <si>
    <t>Přesun hmot pro vnitřní kanalizaci v objektech výšky do 6 m 50 m vodorovně, měřeno od těžiště půdorysné plochy skládky do těžiště půdorysné plochy objektu</t>
  </si>
  <si>
    <t>722</t>
  </si>
  <si>
    <t>Vnitřní vodovod</t>
  </si>
  <si>
    <t>722170801R00</t>
  </si>
  <si>
    <t>Demontáž potrubí z trubek z PH tlakových do D 32 mm</t>
  </si>
  <si>
    <t>722181213RT8</t>
  </si>
  <si>
    <t>Izolace vodovodního potrubí návleková z trubic z pěnového polyetylenu, tloušťka stěny 13 mm, d 25 mm</t>
  </si>
  <si>
    <t>V položce je kalkulována dodávka izolační trubice, spon a lepicí pásky.</t>
  </si>
  <si>
    <t>722181213RT9</t>
  </si>
  <si>
    <t>Izolace vodovodního potrubí návleková z trubic z pěnového polyetylenu, tloušťka stěny 13 mm, d 28 mm</t>
  </si>
  <si>
    <t>722181213RW4</t>
  </si>
  <si>
    <t>Izolace vodovodního potrubí návleková z trubic z pěnového polyetylenu, tloušťka stěny 13 mm, d 48 mm</t>
  </si>
  <si>
    <t>722181214RT8</t>
  </si>
  <si>
    <t>Izolace vodovodního potrubí návleková z trubic z pěnového polyetylenu, tloušťka stěny 20 mm, d 25 mm</t>
  </si>
  <si>
    <t>722181214RT9</t>
  </si>
  <si>
    <t>Izolace vodovodního potrubí návleková z trubic z pěnového polyetylenu, tloušťka stěny 20 mm, d 28 mm</t>
  </si>
  <si>
    <t>722181214RV9</t>
  </si>
  <si>
    <t>Izolace vodovodního potrubí návleková z trubic z pěnového polyetylenu, tloušťka stěny 20 mm, d 40 mm</t>
  </si>
  <si>
    <t>722190401R00</t>
  </si>
  <si>
    <t>Vyvedení a upevnění výpustek DN 15</t>
  </si>
  <si>
    <t>722236142R00</t>
  </si>
  <si>
    <t>Kohout kulový s vypouštěním, mosazný, vnitřní-vnitřní závit, DN 20, PN 40, včetně dodávky materiálu</t>
  </si>
  <si>
    <t>722236143R00</t>
  </si>
  <si>
    <t>Kohout kulový s vypouštěním, mosazný, vnitřní-vnitřní závit, DN 25, PN 40, včetně dodávky materiálu</t>
  </si>
  <si>
    <t>722280108R00</t>
  </si>
  <si>
    <t>Tlakové zkoušky vodovodního potrubí přes DN 40 do DN 50</t>
  </si>
  <si>
    <t>Včetně dodávky vody, uzavření a zabezpečení konců potrubí.</t>
  </si>
  <si>
    <t>60+35+6</t>
  </si>
  <si>
    <t>725814106R00</t>
  </si>
  <si>
    <t>Ventil  rohový, mosazný, s filtrem, bez matky, DN 15 x DN 15, včetně dodávky materiálu</t>
  </si>
  <si>
    <t>Ventil rohový, mosazný, s filtrem, bez matky, DN 15 x DN 15, včetně dodávky materiálu</t>
  </si>
  <si>
    <t>725814122R00</t>
  </si>
  <si>
    <t>Ventil  pračkový, mosazný, se zpětnou klapkou, DN 15 x DN 20, včetně dodávky materiálu</t>
  </si>
  <si>
    <t>Ventil pračkový, mosazný, se zpětnou klapkou, DN 15 x DN 20, včetně dodávky materiálu</t>
  </si>
  <si>
    <t>7221724000</t>
  </si>
  <si>
    <t>Potrubí z PP RCT, D 20 x 2,8 mm, PN 20, vč.zed.výpom.</t>
  </si>
  <si>
    <t>Potrubí včetně tvarovek a zednických výpomocí.
Včetně pomocného lešení o výšce podlahy do 1900 mm a pro zatížení do 1,5 kPa.</t>
  </si>
  <si>
    <t>7221724001</t>
  </si>
  <si>
    <t>Potrubí z PP RCT, D 25 x 3,5 mm, PN 20, vč.zed.výpom.</t>
  </si>
  <si>
    <t>7221724003</t>
  </si>
  <si>
    <t>Potrubí z PP RCT, D 32 x 4,4 mm, PN 20, vč.zed.výpom.</t>
  </si>
  <si>
    <t>72222011111</t>
  </si>
  <si>
    <t>PPR, pro výtokový ventil G 1/2</t>
  </si>
  <si>
    <t>Včetněi vyvedení a upevnění výpustek.</t>
  </si>
  <si>
    <t>722220122222</t>
  </si>
  <si>
    <t>PPR, pro baterii G 3/4</t>
  </si>
  <si>
    <t>pár</t>
  </si>
  <si>
    <t>998722201R00</t>
  </si>
  <si>
    <t>Přesun hmot pro vnitřní vodovod v objektech výšky do 6 m vodorovně do 50 m</t>
  </si>
  <si>
    <t>723</t>
  </si>
  <si>
    <t>Vnitřní plynovod</t>
  </si>
  <si>
    <t>723120203R00</t>
  </si>
  <si>
    <t>Potrubí z trubek černých závitových svařovaných DN 20 bezešvých ČSN 42 0250 a běžných ČSN 42 5710 - jakost 11353.0,</t>
  </si>
  <si>
    <t>723120204R00</t>
  </si>
  <si>
    <t>Potrubí z trubek černých závitových svařovaných DN 25 bezešvých ČSN 42 0250 a běžných ČSN 42 5710 - jakost 11353.0,</t>
  </si>
  <si>
    <t>723120205R00</t>
  </si>
  <si>
    <t>Potrubí z trubek černých závitových svařovaných DN 32 bezešvých ČSN 42 0250 a běžných ČSN 42 5710 - jakost 11353.0,</t>
  </si>
  <si>
    <t>723120805R00</t>
  </si>
  <si>
    <t>Demontáž potrubí svařovaného z trubek závitových přes 25 do DN 50</t>
  </si>
  <si>
    <t>723190909R00</t>
  </si>
  <si>
    <t>Opravy plynovodního potrubí doplňkové práce  neúřední tlaková zkouška dosavadního potrubí</t>
  </si>
  <si>
    <t>Opravy plynovodního potrubí doplňkové práce neúřední tlaková zkouška dosavadního potrubí</t>
  </si>
  <si>
    <t>723235111R00</t>
  </si>
  <si>
    <t>Kohout kulový  , mosazný, závit vnitřní-vnitřní, DN 15, PN 8, včetně dodávky materiálu</t>
  </si>
  <si>
    <t>Kohout kulový , mosazný, závit vnitřní-vnitřní, DN 15, PN 8, včetně dodávky materiálu</t>
  </si>
  <si>
    <t>723235114R00</t>
  </si>
  <si>
    <t>Kohout kulový  , mosazný, závit vnitřní-vnitřní, DN 32, PN 8, včetně dodávky materiálu</t>
  </si>
  <si>
    <t>Kohout kulový , mosazný, závit vnitřní-vnitřní, DN 32, PN 8, včetně dodávky materiálu</t>
  </si>
  <si>
    <t>998723201R00</t>
  </si>
  <si>
    <t>Přesun hmot pro vnitřní plynovod v objektech výšky do 6 m vodorovně do 50 m</t>
  </si>
  <si>
    <t>725</t>
  </si>
  <si>
    <t>Zařizovací předměty</t>
  </si>
  <si>
    <t>725014131R00</t>
  </si>
  <si>
    <t>Klozetové mísy závěsné, bilé, hluboké splachování, zadní, včetně sedátka, šířka 360 mm, hloubka 510 mm, výška 400 mm</t>
  </si>
  <si>
    <t>725017164R00</t>
  </si>
  <si>
    <t>Umyvadlo na šrouby, bílé, šířka 650 mm, hloubka 520 mm</t>
  </si>
  <si>
    <t>725019101R00</t>
  </si>
  <si>
    <t>Výlevka diturvitová s plastovou mřížkou, stojící</t>
  </si>
  <si>
    <t>725814105R00</t>
  </si>
  <si>
    <t>Ventil  rohový, mosazný, s filtrem, s maticí, DN 15 x DN 10, včetně dodávky materiálu</t>
  </si>
  <si>
    <t>Ventil rohový, mosazný, s filtrem, s maticí, DN 15 x DN 10, včetně dodávky materiálu</t>
  </si>
  <si>
    <t>725823111RT1</t>
  </si>
  <si>
    <t>Baterie umyvadlové a dřezové umyvadlová, stojánková, ruční ovládání bez otvírání odpadu, standardní, včetně dodávky materiálu</t>
  </si>
  <si>
    <t>725823111RT2</t>
  </si>
  <si>
    <t>Baterie umyvadlové a dřezové umyvadlová, stojánková, ruční ovládání bez otvírání odpadu, nadstandardní, včetně dodávky materiálu</t>
  </si>
  <si>
    <t>725825114RT1</t>
  </si>
  <si>
    <t>Baterie umyvadlové a dřezové dřezová, nástěnná, ruční ovládání, standardní, včetně dodávky materiálu</t>
  </si>
  <si>
    <t>725869204R00</t>
  </si>
  <si>
    <t>Montáž zápachové uzávěrky pro zařiz. předměty dřezovýé jednoduché, D 40</t>
  </si>
  <si>
    <t>55162324.AR</t>
  </si>
  <si>
    <t>uzávěrka zápachová DN 40 x 6/4"; pro dřezy; PP; příslušenství stavitelný kulový kloub</t>
  </si>
  <si>
    <t>998725201R00</t>
  </si>
  <si>
    <t>Přesun hmot pro zařizovací předměty v objektech výšky do 6 m vodorovně do 50 m</t>
  </si>
  <si>
    <t>726</t>
  </si>
  <si>
    <t>Instalační prefabrikáty</t>
  </si>
  <si>
    <t>726211121R00</t>
  </si>
  <si>
    <t>Klozet montážní prvek pro zavěšené WC s nádržkou, pro instalaci s mokrými procesy do masivních zděných konstrukcí nebo pro předstěnovou instalaci s předezděním, včetně soupravy na tlumení hluku, bez ovládacího tlačitka, ovládání zepředu, stavební výška 10</t>
  </si>
  <si>
    <t>Včetně dodávky a připevnění montážního prvku vč. napojení na kanalizační popř. vodovodní potrubí.</t>
  </si>
  <si>
    <t>998726221R00</t>
  </si>
  <si>
    <t>Přesun hmot pro předstěnové systémy v objektech výšky do 6 m vodorovně do 50 m</t>
  </si>
  <si>
    <t>Odvoz suti a vybouraných hmot na skládku do 1 km</t>
  </si>
  <si>
    <t>Včetně naložení na dopravní prostředek a složení na skládku, bez poplatku za skládku.</t>
  </si>
  <si>
    <t>005 - Gastro_objekt B</t>
  </si>
  <si>
    <t>791 - Vybavení velkokuchyní</t>
  </si>
  <si>
    <t>791</t>
  </si>
  <si>
    <t>Vybavení velkokuchyní</t>
  </si>
  <si>
    <t>791010001</t>
  </si>
  <si>
    <t>Pracovní stůl s vodovodním raménkem</t>
  </si>
  <si>
    <t>- použitý materiál : nerezový plech tl.1mm, povrch scotchbrite, pracovní deska tl.40mm
- bez lemů
- základní výška stolu 900 mm
- police ve výšce 150mm
 - raménko s baterií
ca 600 x 900 x 900 mm</t>
  </si>
  <si>
    <t>791010002</t>
  </si>
  <si>
    <t>Pl. sporák 4-plotýnkový s troubou</t>
  </si>
  <si>
    <t>- 1 x hořák 4 kW, 2 x hořák 7 kW, 1 x hořák 10 kW
- trouba pro GN 2/1
ca 800 x 900 x 900 mm
příkon el. ca 7 kW / 400V, příkon plynu ca 28 kW</t>
  </si>
  <si>
    <t>791010004</t>
  </si>
  <si>
    <t>El. sklopná pánev 50 lt.</t>
  </si>
  <si>
    <t>- celonerezová vana i dno
- nerezové odklopné víko
- automatické sklápění elektrické
- přívod vody
ca 800 x 700 x 900 mm
příkon el. ca 11 kW / 400V</t>
  </si>
  <si>
    <t>791010005</t>
  </si>
  <si>
    <t>Pracovní stůl ca 900 x 700 x 900 mm</t>
  </si>
  <si>
    <t>- použitý materiál : nerezový plech tl.1mm, povrch scotchbrite, pracovní deska tl.40mm
- základní výška stolu 900 mm
- police ve výšce 150mm
- zásuvka
- zadní lem</t>
  </si>
  <si>
    <t>791010006</t>
  </si>
  <si>
    <t>El. parní konvektomat pro 6 x GN 1/1</t>
  </si>
  <si>
    <t>- základní provozní režimy:
- pára 30°C - 130°C, horký vzduch 30°C - 300°C, kombinace horký vzduch a pára
30°C - 250°C
- regenerace 30°C -180°C
- dynamická výroba páry
- funkce předehřátí / zchlazení varné komory
- řídící jednotka množství páry
- automatická regulace vlhkosti ve varném prostoru
- sonda teploty jádra
- program ručního čištění
- integrovaná ruční sprcha s automatickým navíjením
- digitální zobrazení času a teploty
- zabudovaný systém odlučování tuků bez nutnosti tukového filtru
- automatické čištění za pomoci speciálních kartuší
- vč. příslušenství, podstavec se vsuny pro GN nádoby, změkčovač vody
ca 1000 x 800 x 800 mm
příkon el. 11 kW / 400V</t>
  </si>
  <si>
    <t>791010007</t>
  </si>
  <si>
    <t>Pracovní stůl se žulovou deskou</t>
  </si>
  <si>
    <t>- použitý materiál : nerezový plech tl.1mm, povrch scotchbrite, žulová pracovní deska
- základní výška stolu 900 mm
- police ve výšce 150mm
- zadní lem
ca 950 x 600 x 900 mm</t>
  </si>
  <si>
    <t>791010009</t>
  </si>
  <si>
    <t>Pracovní stůl s dřezem</t>
  </si>
  <si>
    <t>- použitý materiál : nerezový plech tl.1mm, povrch scotchbrite, pracovní deska tl.40mm
- dvojitý zadní lem v=40mm
- základní výška stolu 900 mm
- plná police
- dřez 290 x 400 mm vpravo
- zásuvka
- vč. stojánkové baterie
ca 1550 x 700 x 900 mm</t>
  </si>
  <si>
    <t>791010010</t>
  </si>
  <si>
    <t>Pracovní stůl ca 1500 x 600 x 900 mm</t>
  </si>
  <si>
    <t>- použitý materiál : nerezový plech tl.1mm, povrch scotchbrite, pracovní deska tl.40mm
- základní výška stolu 900 mm
- police ve výšce 150mm
- prostor pro chladicí skříň
- zadní lem
- odsazení zadních nohou (kvůli tělesům ÚT)</t>
  </si>
  <si>
    <t>791010012</t>
  </si>
  <si>
    <t>Pracovní stůl s dřezem ca 1350 x 600 x 900 mm</t>
  </si>
  <si>
    <t>- použitý materiál : nerezový plech tl.1mm, povrch scotchbrite, pracovní deska tl.40mm
- dvojitý zadní lem v=40mm
- základní výška stolu 900 mm
- plná police
- dřez 290 x 400 mm vlevo
- vč. stojánkové baterie
- el. zásuvka
- odsazení zadních nohou (kvůli tělesům ÚT)</t>
  </si>
  <si>
    <t>791010013</t>
  </si>
  <si>
    <t>Regál na nádobí a GN nádoby</t>
  </si>
  <si>
    <t>- použitý materiál : nerezový plech tl.1mm, povrch scotchbrite
- základní výška regálu 1800mm
- výšková stavitelnost +45mm
- 4x plná police
- max.celoplošné zatížení jedné police 80kg
- zadní nohy opatřeny uzemňovacími šrouby
ca 850 x 500 x 1800 mm</t>
  </si>
  <si>
    <t>791010014</t>
  </si>
  <si>
    <t>Pracovní stůl s dřezem ca 1700 x 650 x 900 mm</t>
  </si>
  <si>
    <t>- použitý materiál : nerezový plech tl.1mm, povrch scotchbrite, pracovní deska tl.40mm
- dvojitý zadní lem v=40mm
- základní výška stolu 900 mm
- roštová police
- dřez min. 600 x 500 mm
- vč. oplach. sprchy s baterií</t>
  </si>
  <si>
    <t>791010015</t>
  </si>
  <si>
    <t>Mycí stroj na nádobí</t>
  </si>
  <si>
    <t>- odolná kontrukce z nerezové oceli (AISI 304)
- dávkovací čerpadlo mycího a oplachového prostředku
- eliptické mycí rameno
- 4- násobný filtrační systém se senzorem zakalení
- regulace tlaku vody
- dotykový panel
ca 600 x 600 x 820 mm
příkon el. ca 6 kW / 400V</t>
  </si>
  <si>
    <t>791010016</t>
  </si>
  <si>
    <t>Podstavec pod mycí stroj</t>
  </si>
  <si>
    <t>- nerezový
ca 600 x 600 mm</t>
  </si>
  <si>
    <t>791010017</t>
  </si>
  <si>
    <t>Pracovní stůl s dřezem ca 950 x 650 x 900 mm</t>
  </si>
  <si>
    <t>- použitý materiál : nerezový plech tl.1mm, povrch scotchbrite, pracovní deska tl.40mm
- dvojitý zadní lem v=40mm
- základní výška stolu 900 mm
- roštová police
- dřez 400 x 400 mm vlevo
- vč. oplach. sprchy s baterií</t>
  </si>
  <si>
    <t>791010018</t>
  </si>
  <si>
    <t>Manipulační vozík</t>
  </si>
  <si>
    <t>- nerezový
- 2 x police
ca 600 x 650 x 900 mm</t>
  </si>
  <si>
    <t>791010019</t>
  </si>
  <si>
    <t>Pojízdná vyhřívaná vana pro 2 x GN 1/1</t>
  </si>
  <si>
    <t>- plná police ve výšce 150mm
- max.celoplošné zatížení police 80kg
- 2x lisovaná vana GN 1/1, 1x madlo
- samostatné ovládání každé vany
- regulace teploty +30°C až +90°C
- vč. GN nádob
ca 800 x 700 x 900 mm
příkon el. ca 2 kW / 230V</t>
  </si>
  <si>
    <t>791010020</t>
  </si>
  <si>
    <t>Skladový regál ca 750 x 450 x 1800 mm</t>
  </si>
  <si>
    <t>- komaxit</t>
  </si>
  <si>
    <t>791010021</t>
  </si>
  <si>
    <t>791010023</t>
  </si>
  <si>
    <t>Chladicí skříň</t>
  </si>
  <si>
    <t>- bílé provedení
- ventilované chlazení
- digitální termostat
- teplotní rozsah od -2°C do +8°C
- 4 výškově nastavitelné rošty
- zabudovaný zámek
- přední nastavitelné nožičky
- zadní kolečka
- lze vložit přepravku nebo GN 2/1
ca 750 x 715 x 1800 mm
příkon el. ca 0,2 kW / 230V</t>
  </si>
  <si>
    <t>791010024</t>
  </si>
  <si>
    <t>Pracovní stůl s dřezem ca 1950 x 700 x 900 mm</t>
  </si>
  <si>
    <t>- použitý materiál : nerezový plech tl.1mm, povrch scotchbrite, pracovní deska tl.40mm
- dvojitý zadní lem v=40mm
- základní výška stolu 900 mm
- plná police
- dřez 400 x 400 mm vlevo
- zásuvka
- vč. stojánkové baterie</t>
  </si>
  <si>
    <t>791010027</t>
  </si>
  <si>
    <t>Mrazicí skříň</t>
  </si>
  <si>
    <t>- bílé provedení
- digitální termostat
- 4 výškově nastavitelné rošty
- zabudovaný zámek
- přední nastavitelné nožičky
- zadní kolečka
ca 600 x 600 x 1800 mm
příkon el. ca 0,3 kW / 230V</t>
  </si>
  <si>
    <t>791010028</t>
  </si>
  <si>
    <t>Skladový regál</t>
  </si>
  <si>
    <t>- komaxit
ca 1300 x 500 x 1800 mm</t>
  </si>
  <si>
    <t>791010029</t>
  </si>
  <si>
    <t>- bílé provedení
- 4 výškově nastavitelné rošty
- přední nastavitelné nožičky
- zadní kolečka
ca 600 x 600 x 1800 mm
příkon el. ca 0,2 kW / 230V</t>
  </si>
  <si>
    <t>791010030</t>
  </si>
  <si>
    <t>Montáž, doprava a zaškolení obsluhy</t>
  </si>
  <si>
    <t>komplet</t>
  </si>
  <si>
    <t>006 - Elektromontáže_objekt B</t>
  </si>
  <si>
    <t>97 - Přesuny suti a vybouraných hmot</t>
  </si>
  <si>
    <t>M2101 - Vnitřní elektroinstalace - hrubé rozvody</t>
  </si>
  <si>
    <t>M2102 - Vnitřní elektroinstalace silnoproudu - kompletace mimo spotřebiče</t>
  </si>
  <si>
    <t>M2103 - Vnitřní elektroinstalace - svítidla a zařízení jiných profesí, spotřebiče</t>
  </si>
  <si>
    <t>M2104 - Vnitřní elektroinstalace slaboproudu - kompletace</t>
  </si>
  <si>
    <t>M2105 - A.- Elektroměrová rozvodnice RE</t>
  </si>
  <si>
    <t>M2106 - B.- Hlavní rozváděč RH</t>
  </si>
  <si>
    <t>M2107 - C. - Podružný rozvaděč RP1</t>
  </si>
  <si>
    <t>M2108 - D. - Datový (multimediální) rozváděč MD</t>
  </si>
  <si>
    <t>M2109 - Podružný rozvaděč vzduchotechniky RG</t>
  </si>
  <si>
    <t>M2110 - Vnitřní elektroinstalace vzduchotechniky</t>
  </si>
  <si>
    <t>612403380RV1</t>
  </si>
  <si>
    <t>Hrubá výplň rýh ve stěnách, jakoukoliv maltou maltou ze suchých směsí  30 x 30 mm jakékoliv šířky rýhy,</t>
  </si>
  <si>
    <t>Hrubá výplň rýh ve stěnách, jakoukoliv maltou maltou ze suchých směsí 30 x 30 mm jakékoliv šířky rýhy,</t>
  </si>
  <si>
    <t>612403384RV1</t>
  </si>
  <si>
    <t>Hrubá výplň rýh ve stěnách, jakoukoliv maltou maltou ze suchých směsí  70 x 70 mm jakékoliv šířky rýhy,</t>
  </si>
  <si>
    <t>Hrubá výplň rýh ve stěnách, jakoukoliv maltou maltou ze suchých směsí 70 x 70 mm jakékoliv šířky rýhy,</t>
  </si>
  <si>
    <t>612403388RV1</t>
  </si>
  <si>
    <t>Hrubá výplň rýh ve stěnách, jakoukoliv maltou maltou ze suchých směsí  150 x 150 mm jakékoliv šířky rýhy,</t>
  </si>
  <si>
    <t>Hrubá výplň rýh ve stěnách, jakoukoliv maltou maltou ze suchých směsí 150 x 150 mm jakékoliv šířky rýhy,</t>
  </si>
  <si>
    <t>971033231R00</t>
  </si>
  <si>
    <t>Vybourání otvorů ve zdivu cihelném z jakýchkoliv cihel pálených  na jakoukoliv maltu vápenou nebo vápenocementovou, plochy do 0,0225 m2, tloušťky do 150 mm základovém nebo nadzákladovém,</t>
  </si>
  <si>
    <t>Vybourání otvorů ve zdivu cihelném z jakýchkoliv cihel pálených na jakoukoliv maltu vápenou nebo vápenocementovou, plochy do 0,0225 m2, tloušťky do 150 mm základovém nebo nadzákladovém,</t>
  </si>
  <si>
    <t>971033251R00</t>
  </si>
  <si>
    <t>Vybourání otvorů ve zdivu cihelném z jakýchkoliv cihel pálených  na jakoukoliv maltu vápenou nebo vápenocementovou, plochy do 0,0225 m2, tloušťky do 450 mm základovém nebo nadzákladovém,</t>
  </si>
  <si>
    <t>972044251R00</t>
  </si>
  <si>
    <t>Vybourání otvorů ve stropechnebo klenbách  z dutých tvárnic plochy do 0,09 m2, tloušťky přes 100 mm bez odstranění podlahy a násypu,</t>
  </si>
  <si>
    <t>Vybourání otvorů ve stropechnebo klenbách z dutých tvárnic plochy do 0,09 m2, tloušťky přes 100 mm bez odstranění podlahy a násypu,</t>
  </si>
  <si>
    <t>973031616R00</t>
  </si>
  <si>
    <t>Vysekání v cihelném zdivu výklenků a kapes kapes pro špalíky a krabice  na jakoukoliv maltu vápennou nebo vápenocementovou, velilkosti do 100x100x50 mm</t>
  </si>
  <si>
    <t>974031121R00</t>
  </si>
  <si>
    <t>Vysekání rýh v jakémkoliv zdivu cihelném v ploše  do hloubky 30 mm, šířky do 30 mm</t>
  </si>
  <si>
    <t>974031132R00</t>
  </si>
  <si>
    <t>Vysekání rýh v jakémkoliv zdivu cihelném v ploše  do hloubky 50 mm, šířky do 70 mm</t>
  </si>
  <si>
    <t>974031144R00</t>
  </si>
  <si>
    <t>Vysekání rýh v jakémkoliv zdivu cihelném v ploše  do hloubky 70 mm, šířky do 150 mm</t>
  </si>
  <si>
    <t>974052513R00</t>
  </si>
  <si>
    <t>Frézování drážek pro instalace ve stropu betonovém hloubky do 30 mm, šířky do 30 mm</t>
  </si>
  <si>
    <t>M2101</t>
  </si>
  <si>
    <t>Vnitřní elektroinstalace - hrubé rozvody</t>
  </si>
  <si>
    <t>210010001</t>
  </si>
  <si>
    <t>Trubka ohebná o25mm MONOFLEX 1425</t>
  </si>
  <si>
    <t>210010002</t>
  </si>
  <si>
    <t>Trubka ohebná o32mm MONOFLEX 1432</t>
  </si>
  <si>
    <t>210010003</t>
  </si>
  <si>
    <t>Vodič CY 6mm2 zž pospojování</t>
  </si>
  <si>
    <t>210010004</t>
  </si>
  <si>
    <t>Vodič CY 10mm2 zž pospojování</t>
  </si>
  <si>
    <t>210010005</t>
  </si>
  <si>
    <t>Vodič CY 16mm2 zž pospojování</t>
  </si>
  <si>
    <t>210010006</t>
  </si>
  <si>
    <t>Sdělovací kabel J-Y(St)Y 5x2x0,8mm</t>
  </si>
  <si>
    <t>210010007</t>
  </si>
  <si>
    <t>Datový kabel cat.5e UTP</t>
  </si>
  <si>
    <t>210010008</t>
  </si>
  <si>
    <t>Kabel CYKY-O 3x 1,5mm2 (3A)</t>
  </si>
  <si>
    <t>210010009</t>
  </si>
  <si>
    <t>Kabel CYKY-J 3x 1,5mm2 (3C)</t>
  </si>
  <si>
    <t>210010010</t>
  </si>
  <si>
    <t>Kabel CYKY-J 5x 1,5mm2 (5C)</t>
  </si>
  <si>
    <t>210010011</t>
  </si>
  <si>
    <t>Kabel CYKY-J 3x 2,5mm2 (3C)</t>
  </si>
  <si>
    <t>210010012</t>
  </si>
  <si>
    <t>Kabel CYKY-J 5x 2,5mm2 (5C)</t>
  </si>
  <si>
    <t>210010013</t>
  </si>
  <si>
    <t>Kabel CYKY-J 5x 4mm2 (5C)</t>
  </si>
  <si>
    <t>210010014</t>
  </si>
  <si>
    <t>Kabel CYKY-J 4x 16mm2 (4B)</t>
  </si>
  <si>
    <t>210010015</t>
  </si>
  <si>
    <t>Kabel 1-AYKY-J 4x 50mm2 (4B)</t>
  </si>
  <si>
    <t>210010016</t>
  </si>
  <si>
    <t>Šňůra CGSG-G 5x 2,5mm2 (5C)</t>
  </si>
  <si>
    <t>210010017</t>
  </si>
  <si>
    <t>Šňůra CGSG-G 5x 4mm2 (5C)</t>
  </si>
  <si>
    <t>210010018</t>
  </si>
  <si>
    <t>Prořez, 5%</t>
  </si>
  <si>
    <t>KS</t>
  </si>
  <si>
    <t>210010019</t>
  </si>
  <si>
    <t>Sádra stavební bílá</t>
  </si>
  <si>
    <t>210010020</t>
  </si>
  <si>
    <t>Osazení vany rozv. plastové zapuštěné do 48mod</t>
  </si>
  <si>
    <t>210010021</t>
  </si>
  <si>
    <t>Osazení vany rozv. OCEP zapuštěné do 160mod, hl. 160</t>
  </si>
  <si>
    <t>210010022</t>
  </si>
  <si>
    <t>Krabice KU68 1901 (pod přístroj, univerzální spodek)</t>
  </si>
  <si>
    <t>210010023</t>
  </si>
  <si>
    <t>Krabice KR97 (pouze spodek)</t>
  </si>
  <si>
    <t>210010024</t>
  </si>
  <si>
    <t>Krabice KO125E (pouze spodek)</t>
  </si>
  <si>
    <t>210010025</t>
  </si>
  <si>
    <t>Krabice KT250/L (pouze spodek)</t>
  </si>
  <si>
    <t>210010026</t>
  </si>
  <si>
    <t>Podružný materiál, 3%</t>
  </si>
  <si>
    <t>210010027</t>
  </si>
  <si>
    <t>HZS Demontáže</t>
  </si>
  <si>
    <t>210010028</t>
  </si>
  <si>
    <t>PPV (zajištění, zednické výpomoci, manipulace), 5%</t>
  </si>
  <si>
    <t>M2102</t>
  </si>
  <si>
    <t>Vnitřní elektroinstalace silnoproudu - kompletace mimo spotřebiče</t>
  </si>
  <si>
    <t>210020001</t>
  </si>
  <si>
    <t>Kompletace rozvodnice plastové do 48mod</t>
  </si>
  <si>
    <t>210020002</t>
  </si>
  <si>
    <t>Kompletace rozvodnice OCEP do 160mod</t>
  </si>
  <si>
    <t>210020003</t>
  </si>
  <si>
    <t>Ukončení vodiče Cu do 4mm2 v rozváděči</t>
  </si>
  <si>
    <t>210020004</t>
  </si>
  <si>
    <t>Ukončení vodiče Cu do 16mm2 v rozváděči</t>
  </si>
  <si>
    <t>210020005</t>
  </si>
  <si>
    <t>Ukončení vodiče Al do 50mm2 v rozváděči</t>
  </si>
  <si>
    <t>210020006</t>
  </si>
  <si>
    <t>Víčko ke krabici 68</t>
  </si>
  <si>
    <t>210020007</t>
  </si>
  <si>
    <t>Víčko ke krabici 97</t>
  </si>
  <si>
    <t>210020008</t>
  </si>
  <si>
    <t>Svorkovnice S-66</t>
  </si>
  <si>
    <t>210020009</t>
  </si>
  <si>
    <t>Svorkovnice SP-96</t>
  </si>
  <si>
    <t>210020010</t>
  </si>
  <si>
    <t>Pružinová svorka pro plné vodiče do 2x 2,5mm2</t>
  </si>
  <si>
    <t>210020011</t>
  </si>
  <si>
    <t>Pružinová svorka pro plné vodiče do 4x 2,5mm2</t>
  </si>
  <si>
    <t>210020012</t>
  </si>
  <si>
    <t>Přístroj domovního spínače řaz. 1</t>
  </si>
  <si>
    <t>210020013</t>
  </si>
  <si>
    <t>Přístroj domovního spínače řaz. 5</t>
  </si>
  <si>
    <t>210020014</t>
  </si>
  <si>
    <t>Přístroj domovního spínače řaz. 6</t>
  </si>
  <si>
    <t>210020015</t>
  </si>
  <si>
    <t>Přístroj domovního spínače řaz. 6+6</t>
  </si>
  <si>
    <t>210020016</t>
  </si>
  <si>
    <t>Přístroj domovního spínače řaz. 7</t>
  </si>
  <si>
    <t>210020017</t>
  </si>
  <si>
    <t>Kolébka domovního spínače jednoduchá</t>
  </si>
  <si>
    <t>210020018</t>
  </si>
  <si>
    <t>Kolébka domovního spínače dvojitá</t>
  </si>
  <si>
    <t>210020019</t>
  </si>
  <si>
    <t>Domovní zásuvka bez rámečku, s clonkami</t>
  </si>
  <si>
    <t>210020020</t>
  </si>
  <si>
    <t>Domovní dvojzásuvka s rámečkem komplet, s clonkami</t>
  </si>
  <si>
    <t>210020021</t>
  </si>
  <si>
    <t>Rámeček jednoduchý pro domovní přístroje</t>
  </si>
  <si>
    <t>210020022</t>
  </si>
  <si>
    <t>Domovní spínač řaz. 1/6 IP44, komplet</t>
  </si>
  <si>
    <t>210020023</t>
  </si>
  <si>
    <t>Domovní spínač řaz. 5 IP44, komplet</t>
  </si>
  <si>
    <t>210020024</t>
  </si>
  <si>
    <t>Domovní zásuvka IP44 s víčkem komplet</t>
  </si>
  <si>
    <t>210020025</t>
  </si>
  <si>
    <t>Vačkový spínač nástěnný bezpečnostní čtyřpólový 25A, IP55</t>
  </si>
  <si>
    <t>210020026</t>
  </si>
  <si>
    <t>Zásuvka průmyslová 5-pól 16A</t>
  </si>
  <si>
    <t>210020027</t>
  </si>
  <si>
    <t>Svorka pospojování na potrubí ZSA 16</t>
  </si>
  <si>
    <t>210020028</t>
  </si>
  <si>
    <t>Ekvipotenciální svorkovnice EPS 2</t>
  </si>
  <si>
    <t>210020029</t>
  </si>
  <si>
    <t>210020030</t>
  </si>
  <si>
    <t>M2103</t>
  </si>
  <si>
    <t>Vnitřní elektroinstalace - svítidla a zařízení jiných profesí, spotřebiče</t>
  </si>
  <si>
    <t>210030001</t>
  </si>
  <si>
    <t>(A) LED panel přisazený MODUS US4000A_KN/1050/840</t>
  </si>
  <si>
    <t>210030002</t>
  </si>
  <si>
    <t>(B) Svítidlo LED lineární Trevos Futura 2.5ft Al8000/840</t>
  </si>
  <si>
    <t>210030003</t>
  </si>
  <si>
    <t>(C) Svítidlo LED lineární Trevos Linea 1.4ft 3200/840</t>
  </si>
  <si>
    <t>210030004</t>
  </si>
  <si>
    <t>(D) Svítidlo LED Trevos Linea Round 3600/840</t>
  </si>
  <si>
    <t>210030005</t>
  </si>
  <si>
    <t>(E) Svítidlo LED fasádní dekorativní hliník 15W senzor</t>
  </si>
  <si>
    <t>210030006</t>
  </si>
  <si>
    <t>(N) Svítidlo nouzové LED 2W, 1 hod netrvalé IP40 (vč. zdroje)</t>
  </si>
  <si>
    <t>210030007</t>
  </si>
  <si>
    <t>Připojení zařizovacích předmětů</t>
  </si>
  <si>
    <t>210030008</t>
  </si>
  <si>
    <t>210030010</t>
  </si>
  <si>
    <t>M2104</t>
  </si>
  <si>
    <t>Vnitřní elektroinstalace slaboproudu - kompletace</t>
  </si>
  <si>
    <t>210040001</t>
  </si>
  <si>
    <t>Sestava zásuvky 2x RJ45 s krytem bez rámečku</t>
  </si>
  <si>
    <t>210040002</t>
  </si>
  <si>
    <t>210040003</t>
  </si>
  <si>
    <t>210040004</t>
  </si>
  <si>
    <t>HZS Opětovná montáž domácího videotelefonu</t>
  </si>
  <si>
    <t>210040005</t>
  </si>
  <si>
    <t>M2105</t>
  </si>
  <si>
    <t>A.- Elektroměrová rozvodnice RE</t>
  </si>
  <si>
    <t>210050001</t>
  </si>
  <si>
    <t>Skříň rozváděčová pro 1 měř. místo 63A zákl. výzbroj</t>
  </si>
  <si>
    <t>Subdodávka kompletně vyzbrojeného rozváděče dle projektu,
včetně schématu zapojení, výrobního štítku a prohlášení o shodě.
Rozváděč bude vyzbrojen dle připojovacích podmínek ČEZ</t>
  </si>
  <si>
    <t>210050002</t>
  </si>
  <si>
    <t>Jistič 10kA, 1-pólový 2A, char. C</t>
  </si>
  <si>
    <t>210050003</t>
  </si>
  <si>
    <t>Jistič 16kA, 3-pólový 63A, char. B</t>
  </si>
  <si>
    <t>M2106</t>
  </si>
  <si>
    <t>B.- Hlavní rozváděč RH</t>
  </si>
  <si>
    <t>210060001</t>
  </si>
  <si>
    <t>Vodič CY 1,5mm2 ovládací vodiče drátování</t>
  </si>
  <si>
    <t>210060002</t>
  </si>
  <si>
    <t>Vodič CYA 10mm2 slaněný drátování rozváděče</t>
  </si>
  <si>
    <t>210060003</t>
  </si>
  <si>
    <t>Skříň rozváděčová OCEP zapuštěná 180mod</t>
  </si>
  <si>
    <t>Subdodávka kompletně vyzbrojeného rozváděče dle projektu,
včetně schématu zapojení, výrobního štítku a prohlášení o shodě.</t>
  </si>
  <si>
    <t>210060004</t>
  </si>
  <si>
    <t>210060005</t>
  </si>
  <si>
    <t>210060006</t>
  </si>
  <si>
    <t>210060007</t>
  </si>
  <si>
    <t>Dutinka - ukončení vodiče 10mm2</t>
  </si>
  <si>
    <t>210060008</t>
  </si>
  <si>
    <t>Spínač modulový 63A 3-pólový</t>
  </si>
  <si>
    <t>210060009</t>
  </si>
  <si>
    <t>Svodič blesk. proudu tř. SPD I+II, 3x 25kA (10/350µs)</t>
  </si>
  <si>
    <t>210060010</t>
  </si>
  <si>
    <t>Instalační stykač 230V~, 1Z, 25A</t>
  </si>
  <si>
    <t>210060011</t>
  </si>
  <si>
    <t>Proudový chránič 4-pólový 25A/-/AC/0,3A</t>
  </si>
  <si>
    <t>210060012</t>
  </si>
  <si>
    <t>Proudový chránič 4-pólový 63A/-/AC/0,03A</t>
  </si>
  <si>
    <t>210060013</t>
  </si>
  <si>
    <t>Jistič 6kA, 1-pólový 6A, char. B</t>
  </si>
  <si>
    <t>210060014</t>
  </si>
  <si>
    <t>Jistič 6kA, 1-pólový 10A, char. B</t>
  </si>
  <si>
    <t>210060015</t>
  </si>
  <si>
    <t>Jistič 6kA, 1-pólový 16A, char. B</t>
  </si>
  <si>
    <t>210060016</t>
  </si>
  <si>
    <t>Jistič 6kA, 3-pólový 16A, char. B</t>
  </si>
  <si>
    <t>210060017</t>
  </si>
  <si>
    <t>Jistič 6kA, 3-pólový 20A, char. B</t>
  </si>
  <si>
    <t>210060018</t>
  </si>
  <si>
    <t>Jistič 6kA, 3-pólový 25A, char. B</t>
  </si>
  <si>
    <t>210060019</t>
  </si>
  <si>
    <t>Podružný materiál 3%</t>
  </si>
  <si>
    <t>210060020</t>
  </si>
  <si>
    <t>HZS Kontrola, kusová zkouška; protokol, typový štítek</t>
  </si>
  <si>
    <t>M2107</t>
  </si>
  <si>
    <t>C. - Podružný rozvaděč RP1</t>
  </si>
  <si>
    <t>210070001</t>
  </si>
  <si>
    <t>Vodič CY 6mm2 drátování rozváděče</t>
  </si>
  <si>
    <t>210070002</t>
  </si>
  <si>
    <t>Skříň rozváděčová plastová do 63A zapuštěná 36mod</t>
  </si>
  <si>
    <t>210070003</t>
  </si>
  <si>
    <t>210070004</t>
  </si>
  <si>
    <t>Propojovací lišta 16mm2 pro 12 mod.</t>
  </si>
  <si>
    <t>210070005</t>
  </si>
  <si>
    <t>210070006</t>
  </si>
  <si>
    <t>Spínač modulový 25A 3-pólový</t>
  </si>
  <si>
    <t>210070007</t>
  </si>
  <si>
    <t>210070008</t>
  </si>
  <si>
    <t>Proudový chránič 2-pólový 25A/-/AC/0,03A</t>
  </si>
  <si>
    <t>210070009</t>
  </si>
  <si>
    <t>210070010</t>
  </si>
  <si>
    <t>210070011</t>
  </si>
  <si>
    <t>210070012</t>
  </si>
  <si>
    <t>M2108</t>
  </si>
  <si>
    <t>D. - Datový (multimediální) rozváděč MD</t>
  </si>
  <si>
    <t>210080001</t>
  </si>
  <si>
    <t>Subdodávka vyzbrojeného rozváděče strukturované kabeláže
předvyzbrojeného pasivními prvky, včetně technické dokumentace
a prohlášení o shodě.</t>
  </si>
  <si>
    <t>210080002</t>
  </si>
  <si>
    <t>210080003</t>
  </si>
  <si>
    <t>210080004</t>
  </si>
  <si>
    <t>210080005</t>
  </si>
  <si>
    <t>210080006</t>
  </si>
  <si>
    <t>210080007</t>
  </si>
  <si>
    <t>210080008</t>
  </si>
  <si>
    <t>210080009</t>
  </si>
  <si>
    <t>HZS Kontrola, odzkoušení, dokumentace</t>
  </si>
  <si>
    <t>M2109</t>
  </si>
  <si>
    <t>Podružný rozvaděč vzduchotechniky RG</t>
  </si>
  <si>
    <t>Skříň rozváděčová OCEP P 300x500x160mm prázdná</t>
  </si>
  <si>
    <t>Montážní deska 250x450mm</t>
  </si>
  <si>
    <t>Spínač modulový 40A 4-pólový</t>
  </si>
  <si>
    <t>Instalační stykač 230V~, 3Z, 16A</t>
  </si>
  <si>
    <t>272</t>
  </si>
  <si>
    <t>137</t>
  </si>
  <si>
    <t>Instalační stykač 230V~, 3Z, 25A</t>
  </si>
  <si>
    <t>274</t>
  </si>
  <si>
    <t>Pomocný kontakt stykače 1Z</t>
  </si>
  <si>
    <t>276</t>
  </si>
  <si>
    <t>139</t>
  </si>
  <si>
    <t>Jistič 6kA, 3-pólový 2A, char. D</t>
  </si>
  <si>
    <t>278</t>
  </si>
  <si>
    <t>280</t>
  </si>
  <si>
    <t>141</t>
  </si>
  <si>
    <t>Jistič 6kA, 3-pólový 32A, char. B</t>
  </si>
  <si>
    <t>282</t>
  </si>
  <si>
    <t>Tlačítkový ovladač do panelu, přepínací kontakt, otvor</t>
  </si>
  <si>
    <t>284</t>
  </si>
  <si>
    <t>143</t>
  </si>
  <si>
    <t>Otočný přepínač do panelu, otvor</t>
  </si>
  <si>
    <t>286</t>
  </si>
  <si>
    <t>LED kontrolka bílá 230V~ do panelu, otvor</t>
  </si>
  <si>
    <t>288</t>
  </si>
  <si>
    <t>145</t>
  </si>
  <si>
    <t>Potenciometr otočný 10k/N do panelu, otvor, knoflík</t>
  </si>
  <si>
    <t>290</t>
  </si>
  <si>
    <t>Svornice řadová RSA4</t>
  </si>
  <si>
    <t>292</t>
  </si>
  <si>
    <t>147</t>
  </si>
  <si>
    <t>294</t>
  </si>
  <si>
    <t>HZS Kontrola, kompletace na stanovišti</t>
  </si>
  <si>
    <t>296</t>
  </si>
  <si>
    <t>149</t>
  </si>
  <si>
    <t>298</t>
  </si>
  <si>
    <t>Podružný materiál</t>
  </si>
  <si>
    <t>300</t>
  </si>
  <si>
    <t>151</t>
  </si>
  <si>
    <t>Změna jističe v RH z 3x 16A na 3x 40A</t>
  </si>
  <si>
    <t>302</t>
  </si>
  <si>
    <t>M2110</t>
  </si>
  <si>
    <t>Vnitřní elektroinstalace vzduchotechniky</t>
  </si>
  <si>
    <t>Lišta vkládací LHD 20x20mm</t>
  </si>
  <si>
    <t>304</t>
  </si>
  <si>
    <t>153</t>
  </si>
  <si>
    <t>Lišta vkládací LHD 40x20mm</t>
  </si>
  <si>
    <t>306</t>
  </si>
  <si>
    <t>Sdělovací kabel J-Y(St)Y 2x2x0,8mm</t>
  </si>
  <si>
    <t>308</t>
  </si>
  <si>
    <t>155</t>
  </si>
  <si>
    <t>310</t>
  </si>
  <si>
    <t>312</t>
  </si>
  <si>
    <t>157</t>
  </si>
  <si>
    <t>Kabel CYKY-J 5x 6mm2 (5C)</t>
  </si>
  <si>
    <t>314</t>
  </si>
  <si>
    <t>Kabel CYKY-J 5x 10mm2 (5C)</t>
  </si>
  <si>
    <t>316</t>
  </si>
  <si>
    <t>159</t>
  </si>
  <si>
    <t>Osazení rozv. OCEP nástěnné do 10kg</t>
  </si>
  <si>
    <t>318</t>
  </si>
  <si>
    <t>320</t>
  </si>
  <si>
    <t>161</t>
  </si>
  <si>
    <t>322</t>
  </si>
  <si>
    <t>Připojení ventilátoru do 1kW + tepelná pojistka</t>
  </si>
  <si>
    <t>324</t>
  </si>
  <si>
    <t>163</t>
  </si>
  <si>
    <t>Připojení el. ohřívače VZT potrubí, tepel. pojistka, regulace</t>
  </si>
  <si>
    <t>326</t>
  </si>
  <si>
    <t>Připojení digestoře - osvětlení</t>
  </si>
  <si>
    <t>328</t>
  </si>
  <si>
    <t>165</t>
  </si>
  <si>
    <t>HZS Kontrolní činnosti, předání pracoviště</t>
  </si>
  <si>
    <t>330</t>
  </si>
  <si>
    <t>332</t>
  </si>
  <si>
    <t>167</t>
  </si>
  <si>
    <t>Prořez</t>
  </si>
  <si>
    <t>334</t>
  </si>
  <si>
    <t>336</t>
  </si>
  <si>
    <t>169</t>
  </si>
  <si>
    <t>PPV (zajištění, zednické výpomoci, manipulace)</t>
  </si>
  <si>
    <t>338</t>
  </si>
  <si>
    <t>340</t>
  </si>
  <si>
    <t>171</t>
  </si>
  <si>
    <t>342</t>
  </si>
  <si>
    <t>344</t>
  </si>
  <si>
    <t>173</t>
  </si>
  <si>
    <t>346</t>
  </si>
  <si>
    <t>348</t>
  </si>
  <si>
    <t>007 - Vzduchotechnika_objekt B</t>
  </si>
  <si>
    <t>9 - Ostatní konstrukce a práce, bourání</t>
  </si>
  <si>
    <t>713 - Izolace tepelné</t>
  </si>
  <si>
    <t>751 - Vzduchotechnika</t>
  </si>
  <si>
    <t>Ostatní konstrukce a práce, bourání</t>
  </si>
  <si>
    <t>971042999</t>
  </si>
  <si>
    <t>Stavební přípomoci pro VZT - vybourání otvorů pro rozvody - vč. odvozu suti na skládku a následného, zapravení a výmalby</t>
  </si>
  <si>
    <t>713</t>
  </si>
  <si>
    <t>Izolace tepelné</t>
  </si>
  <si>
    <t>71349291R</t>
  </si>
  <si>
    <t>Tepelná izolace pro vzduchotechniku - izolační pásy tl. 25 mm</t>
  </si>
  <si>
    <t>URS</t>
  </si>
  <si>
    <t xml:space="preserve">7*3,14*0,355 : </t>
  </si>
  <si>
    <t>7,803</t>
  </si>
  <si>
    <t>998713101</t>
  </si>
  <si>
    <t>Přesun hmot tonážní pro izolace tepelné v objektech v do 6 m</t>
  </si>
  <si>
    <t>751</t>
  </si>
  <si>
    <t>Vzduchotechnika</t>
  </si>
  <si>
    <t>751122094</t>
  </si>
  <si>
    <t>Mtž vent rad ntl potrubního základního D do 400 mm</t>
  </si>
  <si>
    <t>75112R101</t>
  </si>
  <si>
    <t>zvukově izolovaný radiální ventilátor pro kuchyně IP 55, např. typ CHVT/4-4000/355, vzduchový výkon, 3350 m3/hod (250 Pa), el. příkon 520 W (400 V), akust. tlak 64 db(A)</t>
  </si>
  <si>
    <t>751311112</t>
  </si>
  <si>
    <t>Mtž vyústi čtyřhranné na kruhové potrubí do 0,080 m2</t>
  </si>
  <si>
    <t>75131R105</t>
  </si>
  <si>
    <t>vyústka komfortní - dvouřadá přívodní - 500 x 100 mm</t>
  </si>
  <si>
    <t>751355012</t>
  </si>
  <si>
    <t>Montáž ohřívače elektrického potrubí D do 400 mm</t>
  </si>
  <si>
    <t>75135R104</t>
  </si>
  <si>
    <t>elektrický ohřívač do kruhového potrubí s regulací - pr. 355 mm, topný výkon 18 kW (400 V)</t>
  </si>
  <si>
    <t>751366013</t>
  </si>
  <si>
    <t>Mtž filtru kazetového na potrubí D do 500 mm</t>
  </si>
  <si>
    <t>75136R103</t>
  </si>
  <si>
    <t>filtrační kazeta EU 3 (G4) - do kruhového potrubí - pr. 355 mm</t>
  </si>
  <si>
    <t>751377022</t>
  </si>
  <si>
    <t>Mtž odsávacího zákrytu (digestoř) průmyslového nástěnného do 1,5 m2</t>
  </si>
  <si>
    <t>75137R107</t>
  </si>
  <si>
    <t>nástěnná kuchyňská digestoř (vč. osvětlení a tukových filtrů) - 1250 x 1200 mm, výstupní hrdlo pr., 150 mm, odsávané množství 275 m3/hod</t>
  </si>
  <si>
    <t>751377043</t>
  </si>
  <si>
    <t>Mtž odsávacího zákrytu (digestoř) průmyslového závěsného do 3,5 m2</t>
  </si>
  <si>
    <t>75137R106</t>
  </si>
  <si>
    <t>kuchyňská digestoř s přívodem vzduchu (vč. osvětlení a tukových filtrů) - 2500 x 1400 mm, vstupní, hrdlo pr. 280 mm, výstupní hrdlo pr. 355 mm, odsávané množství 2965 m3/hod</t>
  </si>
  <si>
    <t>751398042</t>
  </si>
  <si>
    <t>Mtž protidešťové žaluzie potrubí D do 400 mm</t>
  </si>
  <si>
    <t>75139R111</t>
  </si>
  <si>
    <t>protidešťová žaluzie - pr. 400 mm</t>
  </si>
  <si>
    <t>75139R112</t>
  </si>
  <si>
    <t>žaluziová klapka - pr. 355 mm</t>
  </si>
  <si>
    <t>751510042</t>
  </si>
  <si>
    <t>Vzduchotechnické potrubí pozink kruhové spirálně vinuté D do 200 mm</t>
  </si>
  <si>
    <t>751510043</t>
  </si>
  <si>
    <t>Vzduchotechnické potrubí pozink kruhové spirálně vinuté D do 300 mm</t>
  </si>
  <si>
    <t>751510044</t>
  </si>
  <si>
    <t>Vzduchotechnické potrubí pozink kruhové spirálně vinuté D do 400 mm</t>
  </si>
  <si>
    <t xml:space="preserve">6,5+3+7 : </t>
  </si>
  <si>
    <t>16,5</t>
  </si>
  <si>
    <t>751514679</t>
  </si>
  <si>
    <t>Mtž škrtící klapky do plech potrubí kruhové bez příruby D do 200 mm</t>
  </si>
  <si>
    <t>75151R110</t>
  </si>
  <si>
    <t>regulační klapka ruční - kruhová - pr. 150 mm</t>
  </si>
  <si>
    <t>751514680</t>
  </si>
  <si>
    <t>Mtž škrtící klapky do plech potrubí kruhové bez příruby D do 300 mm</t>
  </si>
  <si>
    <t>75151R109</t>
  </si>
  <si>
    <t>regulační klapka ruční - kruhová - pr. 280 mm</t>
  </si>
  <si>
    <t>751514681</t>
  </si>
  <si>
    <t>Mtž škrtící klapky do plech potrubí kruhové bez příruby D do 400 mm</t>
  </si>
  <si>
    <t>75151R102</t>
  </si>
  <si>
    <t>uzavírací klapka se servopohonem - kruhová - pr. 355 mm</t>
  </si>
  <si>
    <t>75151R108</t>
  </si>
  <si>
    <t>regulační klapka ruční - kruhová - pr. 355 mm</t>
  </si>
  <si>
    <t>7515720R2</t>
  </si>
  <si>
    <t>Uchycení potrubí kruhového na konstrukci z nosníků kotvenou do zdiva D do 200 mm</t>
  </si>
  <si>
    <t>7515720R3</t>
  </si>
  <si>
    <t>Uchycení potrubí kruhového na konstrukci z nosníků kotvenou do zdiva D do 300 mm</t>
  </si>
  <si>
    <t>7515720R4</t>
  </si>
  <si>
    <t>Uchycení potrubí kruhového na konstrukci z nosníků kotvenou do zdiva D do 400 mm</t>
  </si>
  <si>
    <t>75199998R</t>
  </si>
  <si>
    <t>Vyregulování systému</t>
  </si>
  <si>
    <t>kpl</t>
  </si>
  <si>
    <t>008 - Ústřední vytápění_objekt B</t>
  </si>
  <si>
    <t>733 - Rozvod potrubí</t>
  </si>
  <si>
    <t>734 - Armatury</t>
  </si>
  <si>
    <t>735 - Otopná tělesa</t>
  </si>
  <si>
    <t>733</t>
  </si>
  <si>
    <t>Rozvod potrubí</t>
  </si>
  <si>
    <t>722181243RT5</t>
  </si>
  <si>
    <t>Izolace vodovodního potrubí návleková z trubic z pěnového polyetylenu s povrchovou ochrannou polyetylenovou tkaninou, tloušťka stěny 13 mm, d 15 mm</t>
  </si>
  <si>
    <t>733163102R00</t>
  </si>
  <si>
    <t>Potrubí z měděných trubek měděné potrubí, D 15 mm, s 1,0 mm, pájení pomocí kapilárních pájecích tvarovek včetně tvarovek, bez zednických výpomocí</t>
  </si>
  <si>
    <t>Včetně pomocného lešení o výšce podlahy do 1900 mm a pro zatížení do 1,5 kPa.</t>
  </si>
  <si>
    <t>998733201R00</t>
  </si>
  <si>
    <t>Přesun hmot pro rozvody potrubí v objektech výšky do 6 m</t>
  </si>
  <si>
    <t>734</t>
  </si>
  <si>
    <t>Armatury</t>
  </si>
  <si>
    <t>734291962T00</t>
  </si>
  <si>
    <t>Montáž termostatické hlavice</t>
  </si>
  <si>
    <t>734209999</t>
  </si>
  <si>
    <t>Montáž armatur OT</t>
  </si>
  <si>
    <t>422159991</t>
  </si>
  <si>
    <t>Armatura pro spodní připojení OT typ " H"</t>
  </si>
  <si>
    <t>551200166</t>
  </si>
  <si>
    <t>Hlavice termostatická</t>
  </si>
  <si>
    <t>998734201R00</t>
  </si>
  <si>
    <t>Přesun hmot pro armatury v objektech výšky do 6 m</t>
  </si>
  <si>
    <t>735</t>
  </si>
  <si>
    <t>Otopná tělesa</t>
  </si>
  <si>
    <t>735131810R00</t>
  </si>
  <si>
    <t>Demontáž radiátorů hliníkových článkových</t>
  </si>
  <si>
    <t xml:space="preserve">deskové těleso 22VK-600/1000 : </t>
  </si>
  <si>
    <t>0,6*1,0*2</t>
  </si>
  <si>
    <t>735157562R00</t>
  </si>
  <si>
    <t>Otopná tělesa panelová počet desek 2, počet přídavných přestupných ploch 1, výška 600 mm, délka 600 mm, provedení ventil kompakt, pravé spodní připojení, s nuceným oběhem, čelní deska profilovaná, včetně dodávky materiálu</t>
  </si>
  <si>
    <t>735157563R00</t>
  </si>
  <si>
    <t>Otopná tělesa panelová počet desek 2, počet přídavných přestupných ploch 1, výška 600 mm, délka 700 mm, provedení ventil kompakt, pravé spodní připojení, s nuceným oběhem, čelní deska profilovaná, včetně dodávky materiálu</t>
  </si>
  <si>
    <t>998735201R00</t>
  </si>
  <si>
    <t>Přesun hmot pro otopná tělesa v objektech výšky do 6 m</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</si>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</sst>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3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1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0" xfId="0" applyFont="1" applyBorder="1" applyAlignment="1">
      <alignment horizontal="center" vertical="center"/>
    </xf>
    <xf numFmtId="0" fontId="36" fillId="0" borderId="0" xfId="0" applyFont="1" applyBorder="1" applyAlignment="1">
      <alignment horizontal="lef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165" fontId="3" fillId="0" borderId="0" xfId="0" applyNumberFormat="1" applyFont="1" applyAlignment="1" applyProtection="1">
      <alignment horizontal="left" vertical="center"/>
      <protection/>
    </xf>
    <xf numFmtId="4" fontId="24" fillId="0" borderId="0" xfId="0" applyNumberFormat="1" applyFont="1" applyAlignment="1" applyProtection="1">
      <alignment vertical="center"/>
      <protection/>
    </xf>
    <xf numFmtId="0" fontId="3"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0" fontId="22"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9" fillId="0" borderId="0" xfId="0" applyFont="1" applyBorder="1" applyAlignment="1">
      <alignment horizontal="left" vertical="center" wrapText="1"/>
    </xf>
    <xf numFmtId="0" fontId="37" fillId="0" borderId="0" xfId="0" applyFont="1" applyBorder="1" applyAlignment="1">
      <alignment horizontal="center" vertical="center" wrapText="1"/>
    </xf>
    <xf numFmtId="0" fontId="38" fillId="0" borderId="29" xfId="0" applyFont="1" applyBorder="1" applyAlignment="1">
      <alignment horizontal="left" wrapText="1"/>
    </xf>
    <xf numFmtId="0" fontId="37" fillId="0" borderId="0" xfId="0" applyFont="1" applyBorder="1" applyAlignment="1">
      <alignment horizontal="center" vertical="center"/>
    </xf>
    <xf numFmtId="49" fontId="39" fillId="0" borderId="0" xfId="0" applyNumberFormat="1"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left" vertical="center"/>
    </xf>
    <xf numFmtId="0" fontId="38" fillId="0" borderId="29" xfId="0" applyFont="1" applyBorder="1" applyAlignment="1">
      <alignment horizontal="left"/>
    </xf>
    <xf numFmtId="49"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protection/>
    </xf>
    <xf numFmtId="0" fontId="30" fillId="0" borderId="0" xfId="0" applyFont="1" applyAlignment="1" applyProtection="1">
      <alignment horizontal="lef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3" fillId="2" borderId="0" xfId="0" applyFont="1" applyFill="1" applyAlignment="1" applyProtection="1">
      <alignment horizontal="left" vertical="center"/>
      <protection/>
    </xf>
    <xf numFmtId="0" fontId="3" fillId="2" borderId="0" xfId="0" applyFont="1" applyFill="1" applyAlignment="1" applyProtection="1">
      <alignment horizontal="left" vertical="center"/>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18" fillId="0" borderId="0" xfId="0" applyFont="1" applyAlignment="1" applyProtection="1">
      <alignment horizontal="left" vertical="center"/>
      <protection/>
    </xf>
    <xf numFmtId="0" fontId="21"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5" fillId="4" borderId="6" xfId="0" applyFont="1" applyFill="1" applyBorder="1" applyAlignment="1" applyProtection="1">
      <alignment horizontal="left" vertical="center"/>
      <protection/>
    </xf>
    <xf numFmtId="0" fontId="5" fillId="4" borderId="7" xfId="0" applyFont="1" applyFill="1" applyBorder="1" applyAlignment="1" applyProtection="1">
      <alignment horizontal="right" vertical="center"/>
      <protection/>
    </xf>
    <xf numFmtId="0" fontId="5" fillId="4" borderId="7" xfId="0" applyFont="1" applyFill="1" applyBorder="1" applyAlignment="1" applyProtection="1">
      <alignment horizontal="center" vertical="center"/>
      <protection/>
    </xf>
    <xf numFmtId="4" fontId="5" fillId="4" borderId="7" xfId="0" applyNumberFormat="1" applyFont="1" applyFill="1" applyBorder="1" applyAlignment="1" applyProtection="1">
      <alignment vertical="center"/>
      <protection/>
    </xf>
    <xf numFmtId="0" fontId="0" fillId="4" borderId="13" xfId="0" applyFont="1" applyFill="1" applyBorder="1" applyAlignment="1" applyProtection="1">
      <alignment vertical="center"/>
      <protection/>
    </xf>
    <xf numFmtId="0" fontId="0" fillId="0" borderId="0" xfId="0" applyFont="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0" xfId="0" applyAlignment="1" applyProtection="1">
      <alignment horizontal="center" vertical="center" wrapText="1"/>
      <protection/>
    </xf>
    <xf numFmtId="4" fontId="33" fillId="0" borderId="0" xfId="0" applyNumberFormat="1" applyFont="1" applyAlignment="1" applyProtection="1">
      <alignment vertical="center"/>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23" fillId="2" borderId="18" xfId="0" applyFont="1" applyFill="1" applyBorder="1" applyAlignment="1" applyProtection="1">
      <alignment horizontal="left" vertical="center"/>
      <protection/>
    </xf>
    <xf numFmtId="0" fontId="22"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4" fillId="0" borderId="0" xfId="0" applyFont="1" applyBorder="1" applyAlignment="1" applyProtection="1">
      <alignment horizontal="left" vertical="center"/>
      <protection/>
    </xf>
    <xf numFmtId="0" fontId="35" fillId="0" borderId="0" xfId="0" applyFont="1" applyBorder="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tabSelected="1" workbookViewId="0" topLeftCell="A1">
      <selection activeCell="E14" sqref="E14:AJ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9" t="s">
        <v>0</v>
      </c>
      <c r="AZ1" s="9" t="s">
        <v>1</v>
      </c>
      <c r="BA1" s="9" t="s">
        <v>2</v>
      </c>
      <c r="BB1" s="9" t="s">
        <v>3</v>
      </c>
      <c r="BT1" s="9" t="s">
        <v>4</v>
      </c>
      <c r="BU1" s="9" t="s">
        <v>4</v>
      </c>
      <c r="BV1" s="9" t="s">
        <v>5</v>
      </c>
    </row>
    <row r="2" spans="44:72" s="1" customFormat="1" ht="36.95" customHeight="1">
      <c r="AR2" s="252"/>
      <c r="AS2" s="252"/>
      <c r="AT2" s="252"/>
      <c r="AU2" s="252"/>
      <c r="AV2" s="252"/>
      <c r="AW2" s="252"/>
      <c r="AX2" s="252"/>
      <c r="AY2" s="252"/>
      <c r="AZ2" s="252"/>
      <c r="BA2" s="252"/>
      <c r="BB2" s="252"/>
      <c r="BC2" s="252"/>
      <c r="BD2" s="252"/>
      <c r="BE2" s="252"/>
      <c r="BS2" s="10" t="s">
        <v>6</v>
      </c>
      <c r="BT2" s="10" t="s">
        <v>7</v>
      </c>
    </row>
    <row r="3" spans="2:72" s="1" customFormat="1" ht="6.95"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3"/>
      <c r="BS3" s="10" t="s">
        <v>6</v>
      </c>
      <c r="BT3" s="10" t="s">
        <v>8</v>
      </c>
    </row>
    <row r="4" spans="2:71" s="1" customFormat="1" ht="24.95" customHeight="1">
      <c r="B4" s="14"/>
      <c r="C4" s="15"/>
      <c r="D4" s="16" t="s">
        <v>9</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3"/>
      <c r="AS4" s="17" t="s">
        <v>10</v>
      </c>
      <c r="BE4" s="18" t="s">
        <v>11</v>
      </c>
      <c r="BS4" s="10" t="s">
        <v>12</v>
      </c>
    </row>
    <row r="5" spans="2:71" s="1" customFormat="1" ht="12" customHeight="1">
      <c r="B5" s="14"/>
      <c r="C5" s="15"/>
      <c r="D5" s="19" t="s">
        <v>13</v>
      </c>
      <c r="E5" s="15"/>
      <c r="F5" s="15"/>
      <c r="G5" s="15"/>
      <c r="H5" s="15"/>
      <c r="I5" s="15"/>
      <c r="J5" s="15"/>
      <c r="K5" s="263" t="s">
        <v>14</v>
      </c>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15"/>
      <c r="AQ5" s="15"/>
      <c r="AR5" s="13"/>
      <c r="BE5" s="260" t="s">
        <v>15</v>
      </c>
      <c r="BS5" s="10" t="s">
        <v>6</v>
      </c>
    </row>
    <row r="6" spans="2:71" s="1" customFormat="1" ht="36.95" customHeight="1">
      <c r="B6" s="14"/>
      <c r="C6" s="15"/>
      <c r="D6" s="21" t="s">
        <v>16</v>
      </c>
      <c r="E6" s="15"/>
      <c r="F6" s="15"/>
      <c r="G6" s="15"/>
      <c r="H6" s="15"/>
      <c r="I6" s="15"/>
      <c r="J6" s="15"/>
      <c r="K6" s="265" t="s">
        <v>17</v>
      </c>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15"/>
      <c r="AQ6" s="15"/>
      <c r="AR6" s="13"/>
      <c r="BE6" s="261"/>
      <c r="BS6" s="10" t="s">
        <v>18</v>
      </c>
    </row>
    <row r="7" spans="2:71" s="1" customFormat="1" ht="12" customHeight="1">
      <c r="B7" s="14"/>
      <c r="C7" s="15"/>
      <c r="D7" s="22" t="s">
        <v>19</v>
      </c>
      <c r="E7" s="15"/>
      <c r="F7" s="15"/>
      <c r="G7" s="15"/>
      <c r="H7" s="15"/>
      <c r="I7" s="15"/>
      <c r="J7" s="15"/>
      <c r="K7" s="20" t="s">
        <v>20</v>
      </c>
      <c r="L7" s="15"/>
      <c r="M7" s="15"/>
      <c r="N7" s="15"/>
      <c r="O7" s="15"/>
      <c r="P7" s="15"/>
      <c r="Q7" s="15"/>
      <c r="R7" s="15"/>
      <c r="S7" s="15"/>
      <c r="T7" s="15"/>
      <c r="U7" s="15"/>
      <c r="V7" s="15"/>
      <c r="W7" s="15"/>
      <c r="X7" s="15"/>
      <c r="Y7" s="15"/>
      <c r="Z7" s="15"/>
      <c r="AA7" s="15"/>
      <c r="AB7" s="15"/>
      <c r="AC7" s="15"/>
      <c r="AD7" s="15"/>
      <c r="AE7" s="15"/>
      <c r="AF7" s="15"/>
      <c r="AG7" s="15"/>
      <c r="AH7" s="15"/>
      <c r="AI7" s="15"/>
      <c r="AJ7" s="15"/>
      <c r="AK7" s="22" t="s">
        <v>21</v>
      </c>
      <c r="AL7" s="15"/>
      <c r="AM7" s="15"/>
      <c r="AN7" s="20" t="s">
        <v>20</v>
      </c>
      <c r="AO7" s="15"/>
      <c r="AP7" s="15"/>
      <c r="AQ7" s="15"/>
      <c r="AR7" s="13"/>
      <c r="BE7" s="261"/>
      <c r="BS7" s="10" t="s">
        <v>22</v>
      </c>
    </row>
    <row r="8" spans="2:71" s="1" customFormat="1" ht="12" customHeight="1">
      <c r="B8" s="14"/>
      <c r="C8" s="15"/>
      <c r="D8" s="22" t="s">
        <v>23</v>
      </c>
      <c r="E8" s="15"/>
      <c r="F8" s="15"/>
      <c r="G8" s="15"/>
      <c r="H8" s="15"/>
      <c r="I8" s="15"/>
      <c r="J8" s="15"/>
      <c r="K8" s="20" t="s">
        <v>24</v>
      </c>
      <c r="L8" s="15"/>
      <c r="M8" s="15"/>
      <c r="N8" s="15"/>
      <c r="O8" s="15"/>
      <c r="P8" s="15"/>
      <c r="Q8" s="15"/>
      <c r="R8" s="15"/>
      <c r="S8" s="15"/>
      <c r="T8" s="15"/>
      <c r="U8" s="15"/>
      <c r="V8" s="15"/>
      <c r="W8" s="15"/>
      <c r="X8" s="15"/>
      <c r="Y8" s="15"/>
      <c r="Z8" s="15"/>
      <c r="AA8" s="15"/>
      <c r="AB8" s="15"/>
      <c r="AC8" s="15"/>
      <c r="AD8" s="15"/>
      <c r="AE8" s="15"/>
      <c r="AF8" s="15"/>
      <c r="AG8" s="15"/>
      <c r="AH8" s="15"/>
      <c r="AI8" s="15"/>
      <c r="AJ8" s="15"/>
      <c r="AK8" s="22" t="s">
        <v>25</v>
      </c>
      <c r="AL8" s="15"/>
      <c r="AM8" s="15"/>
      <c r="AN8" s="23" t="s">
        <v>26</v>
      </c>
      <c r="AO8" s="15"/>
      <c r="AP8" s="15"/>
      <c r="AQ8" s="15"/>
      <c r="AR8" s="13"/>
      <c r="BE8" s="261"/>
      <c r="BS8" s="10" t="s">
        <v>27</v>
      </c>
    </row>
    <row r="9" spans="2:71" s="1" customFormat="1" ht="14.45" customHeight="1">
      <c r="B9" s="14"/>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3"/>
      <c r="BE9" s="261"/>
      <c r="BS9" s="10" t="s">
        <v>28</v>
      </c>
    </row>
    <row r="10" spans="2:71" s="1" customFormat="1" ht="12" customHeight="1">
      <c r="B10" s="14"/>
      <c r="C10" s="15"/>
      <c r="D10" s="22" t="s">
        <v>29</v>
      </c>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22" t="s">
        <v>30</v>
      </c>
      <c r="AL10" s="15"/>
      <c r="AM10" s="15"/>
      <c r="AN10" s="20" t="s">
        <v>20</v>
      </c>
      <c r="AO10" s="15"/>
      <c r="AP10" s="15"/>
      <c r="AQ10" s="15"/>
      <c r="AR10" s="13"/>
      <c r="BE10" s="261"/>
      <c r="BS10" s="10" t="s">
        <v>18</v>
      </c>
    </row>
    <row r="11" spans="2:71" s="1" customFormat="1" ht="18.4" customHeight="1">
      <c r="B11" s="14"/>
      <c r="C11" s="15"/>
      <c r="D11" s="15"/>
      <c r="E11" s="20" t="s">
        <v>31</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22" t="s">
        <v>32</v>
      </c>
      <c r="AL11" s="15"/>
      <c r="AM11" s="15"/>
      <c r="AN11" s="20" t="s">
        <v>20</v>
      </c>
      <c r="AO11" s="15"/>
      <c r="AP11" s="15"/>
      <c r="AQ11" s="15"/>
      <c r="AR11" s="13"/>
      <c r="BE11" s="261"/>
      <c r="BS11" s="10" t="s">
        <v>18</v>
      </c>
    </row>
    <row r="12" spans="2:71" s="1" customFormat="1" ht="6.95" customHeight="1">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3"/>
      <c r="BE12" s="261"/>
      <c r="BS12" s="10" t="s">
        <v>18</v>
      </c>
    </row>
    <row r="13" spans="2:71" s="1" customFormat="1" ht="12" customHeight="1">
      <c r="B13" s="14"/>
      <c r="C13" s="15"/>
      <c r="D13" s="22" t="s">
        <v>33</v>
      </c>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22" t="s">
        <v>30</v>
      </c>
      <c r="AL13" s="15"/>
      <c r="AM13" s="15"/>
      <c r="AN13" s="24" t="s">
        <v>34</v>
      </c>
      <c r="AO13" s="15"/>
      <c r="AP13" s="15"/>
      <c r="AQ13" s="15"/>
      <c r="AR13" s="13"/>
      <c r="BE13" s="261"/>
      <c r="BS13" s="10" t="s">
        <v>18</v>
      </c>
    </row>
    <row r="14" spans="2:71" ht="12.75">
      <c r="B14" s="14"/>
      <c r="C14" s="15"/>
      <c r="D14" s="15"/>
      <c r="E14" s="302" t="s">
        <v>34</v>
      </c>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2" t="s">
        <v>32</v>
      </c>
      <c r="AL14" s="15"/>
      <c r="AM14" s="15"/>
      <c r="AN14" s="303" t="s">
        <v>34</v>
      </c>
      <c r="AO14" s="15"/>
      <c r="AP14" s="15"/>
      <c r="AQ14" s="15"/>
      <c r="AR14" s="13"/>
      <c r="BE14" s="261"/>
      <c r="BS14" s="10" t="s">
        <v>18</v>
      </c>
    </row>
    <row r="15" spans="2:71" s="1" customFormat="1" ht="6.95" customHeight="1">
      <c r="B15" s="1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3"/>
      <c r="BE15" s="261"/>
      <c r="BS15" s="10" t="s">
        <v>4</v>
      </c>
    </row>
    <row r="16" spans="2:71" s="1" customFormat="1" ht="12" customHeight="1">
      <c r="B16" s="14"/>
      <c r="C16" s="15"/>
      <c r="D16" s="22" t="s">
        <v>35</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22" t="s">
        <v>30</v>
      </c>
      <c r="AL16" s="15"/>
      <c r="AM16" s="15"/>
      <c r="AN16" s="20" t="s">
        <v>20</v>
      </c>
      <c r="AO16" s="15"/>
      <c r="AP16" s="15"/>
      <c r="AQ16" s="15"/>
      <c r="AR16" s="13"/>
      <c r="BE16" s="261"/>
      <c r="BS16" s="10" t="s">
        <v>4</v>
      </c>
    </row>
    <row r="17" spans="2:71" s="1" customFormat="1" ht="18.4" customHeight="1">
      <c r="B17" s="14"/>
      <c r="C17" s="15"/>
      <c r="D17" s="15"/>
      <c r="E17" s="20" t="s">
        <v>36</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22" t="s">
        <v>32</v>
      </c>
      <c r="AL17" s="15"/>
      <c r="AM17" s="15"/>
      <c r="AN17" s="20" t="s">
        <v>20</v>
      </c>
      <c r="AO17" s="15"/>
      <c r="AP17" s="15"/>
      <c r="AQ17" s="15"/>
      <c r="AR17" s="13"/>
      <c r="BE17" s="261"/>
      <c r="BS17" s="10" t="s">
        <v>4</v>
      </c>
    </row>
    <row r="18" spans="2:71" s="1" customFormat="1" ht="6.95" customHeight="1">
      <c r="B18" s="14"/>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3"/>
      <c r="BE18" s="261"/>
      <c r="BS18" s="10" t="s">
        <v>6</v>
      </c>
    </row>
    <row r="19" spans="2:71" s="1" customFormat="1" ht="12" customHeight="1">
      <c r="B19" s="14"/>
      <c r="C19" s="15"/>
      <c r="D19" s="22" t="s">
        <v>37</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22" t="s">
        <v>30</v>
      </c>
      <c r="AL19" s="15"/>
      <c r="AM19" s="15"/>
      <c r="AN19" s="20" t="s">
        <v>20</v>
      </c>
      <c r="AO19" s="15"/>
      <c r="AP19" s="15"/>
      <c r="AQ19" s="15"/>
      <c r="AR19" s="13"/>
      <c r="BE19" s="261"/>
      <c r="BS19" s="10" t="s">
        <v>18</v>
      </c>
    </row>
    <row r="20" spans="2:71" s="1" customFormat="1" ht="18.4" customHeight="1">
      <c r="B20" s="14"/>
      <c r="C20" s="15"/>
      <c r="D20" s="15"/>
      <c r="E20" s="20" t="s">
        <v>36</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22" t="s">
        <v>32</v>
      </c>
      <c r="AL20" s="15"/>
      <c r="AM20" s="15"/>
      <c r="AN20" s="20" t="s">
        <v>20</v>
      </c>
      <c r="AO20" s="15"/>
      <c r="AP20" s="15"/>
      <c r="AQ20" s="15"/>
      <c r="AR20" s="13"/>
      <c r="BE20" s="261"/>
      <c r="BS20" s="10" t="s">
        <v>38</v>
      </c>
    </row>
    <row r="21" spans="2:57" s="1" customFormat="1" ht="6.95" customHeight="1">
      <c r="B21" s="14"/>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3"/>
      <c r="BE21" s="261"/>
    </row>
    <row r="22" spans="2:57" s="1" customFormat="1" ht="12" customHeight="1">
      <c r="B22" s="14"/>
      <c r="C22" s="15"/>
      <c r="D22" s="22" t="s">
        <v>39</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3"/>
      <c r="BE22" s="261"/>
    </row>
    <row r="23" spans="2:57" s="1" customFormat="1" ht="47.25" customHeight="1">
      <c r="B23" s="14"/>
      <c r="C23" s="15"/>
      <c r="D23" s="15"/>
      <c r="E23" s="267" t="s">
        <v>40</v>
      </c>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15"/>
      <c r="AP23" s="15"/>
      <c r="AQ23" s="15"/>
      <c r="AR23" s="13"/>
      <c r="BE23" s="261"/>
    </row>
    <row r="24" spans="2:57" s="1" customFormat="1" ht="6.9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3"/>
      <c r="BE24" s="261"/>
    </row>
    <row r="25" spans="2:57" s="1" customFormat="1" ht="6.95" customHeight="1">
      <c r="B25" s="14"/>
      <c r="C25" s="1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15"/>
      <c r="AQ25" s="15"/>
      <c r="AR25" s="13"/>
      <c r="BE25" s="261"/>
    </row>
    <row r="26" spans="1:57" s="2" customFormat="1" ht="25.9" customHeight="1">
      <c r="A26" s="26"/>
      <c r="B26" s="27"/>
      <c r="C26" s="28"/>
      <c r="D26" s="29" t="s">
        <v>41</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68">
        <f>ROUNDUP(AG54,2)</f>
        <v>0</v>
      </c>
      <c r="AL26" s="269"/>
      <c r="AM26" s="269"/>
      <c r="AN26" s="269"/>
      <c r="AO26" s="269"/>
      <c r="AP26" s="28"/>
      <c r="AQ26" s="28"/>
      <c r="AR26" s="31"/>
      <c r="BE26" s="261"/>
    </row>
    <row r="27" spans="1:57" s="2" customFormat="1" ht="6.95" customHeight="1">
      <c r="A27" s="26"/>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31"/>
      <c r="BE27" s="261"/>
    </row>
    <row r="28" spans="1:57" s="2" customFormat="1" ht="12.75">
      <c r="A28" s="26"/>
      <c r="B28" s="27"/>
      <c r="C28" s="28"/>
      <c r="D28" s="28"/>
      <c r="E28" s="28"/>
      <c r="F28" s="28"/>
      <c r="G28" s="28"/>
      <c r="H28" s="28"/>
      <c r="I28" s="28"/>
      <c r="J28" s="28"/>
      <c r="K28" s="28"/>
      <c r="L28" s="270" t="s">
        <v>42</v>
      </c>
      <c r="M28" s="270"/>
      <c r="N28" s="270"/>
      <c r="O28" s="270"/>
      <c r="P28" s="270"/>
      <c r="Q28" s="28"/>
      <c r="R28" s="28"/>
      <c r="S28" s="28"/>
      <c r="T28" s="28"/>
      <c r="U28" s="28"/>
      <c r="V28" s="28"/>
      <c r="W28" s="270" t="s">
        <v>43</v>
      </c>
      <c r="X28" s="270"/>
      <c r="Y28" s="270"/>
      <c r="Z28" s="270"/>
      <c r="AA28" s="270"/>
      <c r="AB28" s="270"/>
      <c r="AC28" s="270"/>
      <c r="AD28" s="270"/>
      <c r="AE28" s="270"/>
      <c r="AF28" s="28"/>
      <c r="AG28" s="28"/>
      <c r="AH28" s="28"/>
      <c r="AI28" s="28"/>
      <c r="AJ28" s="28"/>
      <c r="AK28" s="270" t="s">
        <v>44</v>
      </c>
      <c r="AL28" s="270"/>
      <c r="AM28" s="270"/>
      <c r="AN28" s="270"/>
      <c r="AO28" s="270"/>
      <c r="AP28" s="28"/>
      <c r="AQ28" s="28"/>
      <c r="AR28" s="31"/>
      <c r="BE28" s="261"/>
    </row>
    <row r="29" spans="2:57" s="3" customFormat="1" ht="14.45" customHeight="1">
      <c r="B29" s="32"/>
      <c r="C29" s="33"/>
      <c r="D29" s="22" t="s">
        <v>45</v>
      </c>
      <c r="E29" s="33"/>
      <c r="F29" s="22" t="s">
        <v>46</v>
      </c>
      <c r="G29" s="33"/>
      <c r="H29" s="33"/>
      <c r="I29" s="33"/>
      <c r="J29" s="33"/>
      <c r="K29" s="33"/>
      <c r="L29" s="255">
        <v>0.21</v>
      </c>
      <c r="M29" s="254"/>
      <c r="N29" s="254"/>
      <c r="O29" s="254"/>
      <c r="P29" s="254"/>
      <c r="Q29" s="33"/>
      <c r="R29" s="33"/>
      <c r="S29" s="33"/>
      <c r="T29" s="33"/>
      <c r="U29" s="33"/>
      <c r="V29" s="33"/>
      <c r="W29" s="253">
        <f>ROUNDUP(AZ54,2)</f>
        <v>0</v>
      </c>
      <c r="X29" s="254"/>
      <c r="Y29" s="254"/>
      <c r="Z29" s="254"/>
      <c r="AA29" s="254"/>
      <c r="AB29" s="254"/>
      <c r="AC29" s="254"/>
      <c r="AD29" s="254"/>
      <c r="AE29" s="254"/>
      <c r="AF29" s="33"/>
      <c r="AG29" s="33"/>
      <c r="AH29" s="33"/>
      <c r="AI29" s="33"/>
      <c r="AJ29" s="33"/>
      <c r="AK29" s="253">
        <f>ROUNDUP(AV54,2)</f>
        <v>0</v>
      </c>
      <c r="AL29" s="254"/>
      <c r="AM29" s="254"/>
      <c r="AN29" s="254"/>
      <c r="AO29" s="254"/>
      <c r="AP29" s="33"/>
      <c r="AQ29" s="33"/>
      <c r="AR29" s="34"/>
      <c r="BE29" s="262"/>
    </row>
    <row r="30" spans="2:57" s="3" customFormat="1" ht="14.45" customHeight="1">
      <c r="B30" s="32"/>
      <c r="C30" s="33"/>
      <c r="D30" s="33"/>
      <c r="E30" s="33"/>
      <c r="F30" s="22" t="s">
        <v>47</v>
      </c>
      <c r="G30" s="33"/>
      <c r="H30" s="33"/>
      <c r="I30" s="33"/>
      <c r="J30" s="33"/>
      <c r="K30" s="33"/>
      <c r="L30" s="255">
        <v>0.15</v>
      </c>
      <c r="M30" s="254"/>
      <c r="N30" s="254"/>
      <c r="O30" s="254"/>
      <c r="P30" s="254"/>
      <c r="Q30" s="33"/>
      <c r="R30" s="33"/>
      <c r="S30" s="33"/>
      <c r="T30" s="33"/>
      <c r="U30" s="33"/>
      <c r="V30" s="33"/>
      <c r="W30" s="253">
        <f>ROUNDUP(BA54,2)</f>
        <v>0</v>
      </c>
      <c r="X30" s="254"/>
      <c r="Y30" s="254"/>
      <c r="Z30" s="254"/>
      <c r="AA30" s="254"/>
      <c r="AB30" s="254"/>
      <c r="AC30" s="254"/>
      <c r="AD30" s="254"/>
      <c r="AE30" s="254"/>
      <c r="AF30" s="33"/>
      <c r="AG30" s="33"/>
      <c r="AH30" s="33"/>
      <c r="AI30" s="33"/>
      <c r="AJ30" s="33"/>
      <c r="AK30" s="253">
        <f>ROUNDUP(AW54,2)</f>
        <v>0</v>
      </c>
      <c r="AL30" s="254"/>
      <c r="AM30" s="254"/>
      <c r="AN30" s="254"/>
      <c r="AO30" s="254"/>
      <c r="AP30" s="33"/>
      <c r="AQ30" s="33"/>
      <c r="AR30" s="34"/>
      <c r="BE30" s="262"/>
    </row>
    <row r="31" spans="2:57" s="3" customFormat="1" ht="14.45" customHeight="1" hidden="1">
      <c r="B31" s="32"/>
      <c r="C31" s="33"/>
      <c r="D31" s="33"/>
      <c r="E31" s="33"/>
      <c r="F31" s="22" t="s">
        <v>48</v>
      </c>
      <c r="G31" s="33"/>
      <c r="H31" s="33"/>
      <c r="I31" s="33"/>
      <c r="J31" s="33"/>
      <c r="K31" s="33"/>
      <c r="L31" s="255">
        <v>0.21</v>
      </c>
      <c r="M31" s="254"/>
      <c r="N31" s="254"/>
      <c r="O31" s="254"/>
      <c r="P31" s="254"/>
      <c r="Q31" s="33"/>
      <c r="R31" s="33"/>
      <c r="S31" s="33"/>
      <c r="T31" s="33"/>
      <c r="U31" s="33"/>
      <c r="V31" s="33"/>
      <c r="W31" s="253">
        <f>ROUNDUP(BB54,2)</f>
        <v>0</v>
      </c>
      <c r="X31" s="254"/>
      <c r="Y31" s="254"/>
      <c r="Z31" s="254"/>
      <c r="AA31" s="254"/>
      <c r="AB31" s="254"/>
      <c r="AC31" s="254"/>
      <c r="AD31" s="254"/>
      <c r="AE31" s="254"/>
      <c r="AF31" s="33"/>
      <c r="AG31" s="33"/>
      <c r="AH31" s="33"/>
      <c r="AI31" s="33"/>
      <c r="AJ31" s="33"/>
      <c r="AK31" s="253">
        <v>0</v>
      </c>
      <c r="AL31" s="254"/>
      <c r="AM31" s="254"/>
      <c r="AN31" s="254"/>
      <c r="AO31" s="254"/>
      <c r="AP31" s="33"/>
      <c r="AQ31" s="33"/>
      <c r="AR31" s="34"/>
      <c r="BE31" s="262"/>
    </row>
    <row r="32" spans="2:57" s="3" customFormat="1" ht="14.45" customHeight="1" hidden="1">
      <c r="B32" s="32"/>
      <c r="C32" s="33"/>
      <c r="D32" s="33"/>
      <c r="E32" s="33"/>
      <c r="F32" s="22" t="s">
        <v>49</v>
      </c>
      <c r="G32" s="33"/>
      <c r="H32" s="33"/>
      <c r="I32" s="33"/>
      <c r="J32" s="33"/>
      <c r="K32" s="33"/>
      <c r="L32" s="255">
        <v>0.15</v>
      </c>
      <c r="M32" s="254"/>
      <c r="N32" s="254"/>
      <c r="O32" s="254"/>
      <c r="P32" s="254"/>
      <c r="Q32" s="33"/>
      <c r="R32" s="33"/>
      <c r="S32" s="33"/>
      <c r="T32" s="33"/>
      <c r="U32" s="33"/>
      <c r="V32" s="33"/>
      <c r="W32" s="253">
        <f>ROUNDUP(BC54,2)</f>
        <v>0</v>
      </c>
      <c r="X32" s="254"/>
      <c r="Y32" s="254"/>
      <c r="Z32" s="254"/>
      <c r="AA32" s="254"/>
      <c r="AB32" s="254"/>
      <c r="AC32" s="254"/>
      <c r="AD32" s="254"/>
      <c r="AE32" s="254"/>
      <c r="AF32" s="33"/>
      <c r="AG32" s="33"/>
      <c r="AH32" s="33"/>
      <c r="AI32" s="33"/>
      <c r="AJ32" s="33"/>
      <c r="AK32" s="253">
        <v>0</v>
      </c>
      <c r="AL32" s="254"/>
      <c r="AM32" s="254"/>
      <c r="AN32" s="254"/>
      <c r="AO32" s="254"/>
      <c r="AP32" s="33"/>
      <c r="AQ32" s="33"/>
      <c r="AR32" s="34"/>
      <c r="BE32" s="262"/>
    </row>
    <row r="33" spans="2:44" s="3" customFormat="1" ht="14.45" customHeight="1" hidden="1">
      <c r="B33" s="32"/>
      <c r="C33" s="33"/>
      <c r="D33" s="33"/>
      <c r="E33" s="33"/>
      <c r="F33" s="22" t="s">
        <v>50</v>
      </c>
      <c r="G33" s="33"/>
      <c r="H33" s="33"/>
      <c r="I33" s="33"/>
      <c r="J33" s="33"/>
      <c r="K33" s="33"/>
      <c r="L33" s="255">
        <v>0</v>
      </c>
      <c r="M33" s="254"/>
      <c r="N33" s="254"/>
      <c r="O33" s="254"/>
      <c r="P33" s="254"/>
      <c r="Q33" s="33"/>
      <c r="R33" s="33"/>
      <c r="S33" s="33"/>
      <c r="T33" s="33"/>
      <c r="U33" s="33"/>
      <c r="V33" s="33"/>
      <c r="W33" s="253">
        <f>ROUNDUP(BD54,2)</f>
        <v>0</v>
      </c>
      <c r="X33" s="254"/>
      <c r="Y33" s="254"/>
      <c r="Z33" s="254"/>
      <c r="AA33" s="254"/>
      <c r="AB33" s="254"/>
      <c r="AC33" s="254"/>
      <c r="AD33" s="254"/>
      <c r="AE33" s="254"/>
      <c r="AF33" s="33"/>
      <c r="AG33" s="33"/>
      <c r="AH33" s="33"/>
      <c r="AI33" s="33"/>
      <c r="AJ33" s="33"/>
      <c r="AK33" s="253">
        <v>0</v>
      </c>
      <c r="AL33" s="254"/>
      <c r="AM33" s="254"/>
      <c r="AN33" s="254"/>
      <c r="AO33" s="254"/>
      <c r="AP33" s="33"/>
      <c r="AQ33" s="33"/>
      <c r="AR33" s="34"/>
    </row>
    <row r="34" spans="1:57" s="2" customFormat="1" ht="6.95" customHeight="1">
      <c r="A34" s="26"/>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31"/>
      <c r="BE34" s="26"/>
    </row>
    <row r="35" spans="1:57" s="2" customFormat="1" ht="25.9" customHeight="1">
      <c r="A35" s="26"/>
      <c r="B35" s="27"/>
      <c r="C35" s="35"/>
      <c r="D35" s="36" t="s">
        <v>51</v>
      </c>
      <c r="E35" s="37"/>
      <c r="F35" s="37"/>
      <c r="G35" s="37"/>
      <c r="H35" s="37"/>
      <c r="I35" s="37"/>
      <c r="J35" s="37"/>
      <c r="K35" s="37"/>
      <c r="L35" s="37"/>
      <c r="M35" s="37"/>
      <c r="N35" s="37"/>
      <c r="O35" s="37"/>
      <c r="P35" s="37"/>
      <c r="Q35" s="37"/>
      <c r="R35" s="37"/>
      <c r="S35" s="37"/>
      <c r="T35" s="38" t="s">
        <v>52</v>
      </c>
      <c r="U35" s="37"/>
      <c r="V35" s="37"/>
      <c r="W35" s="37"/>
      <c r="X35" s="259" t="s">
        <v>53</v>
      </c>
      <c r="Y35" s="257"/>
      <c r="Z35" s="257"/>
      <c r="AA35" s="257"/>
      <c r="AB35" s="257"/>
      <c r="AC35" s="37"/>
      <c r="AD35" s="37"/>
      <c r="AE35" s="37"/>
      <c r="AF35" s="37"/>
      <c r="AG35" s="37"/>
      <c r="AH35" s="37"/>
      <c r="AI35" s="37"/>
      <c r="AJ35" s="37"/>
      <c r="AK35" s="256">
        <f>SUM(AK26:AK33)</f>
        <v>0</v>
      </c>
      <c r="AL35" s="257"/>
      <c r="AM35" s="257"/>
      <c r="AN35" s="257"/>
      <c r="AO35" s="258"/>
      <c r="AP35" s="35"/>
      <c r="AQ35" s="35"/>
      <c r="AR35" s="31"/>
      <c r="BE35" s="26"/>
    </row>
    <row r="36" spans="1:57" s="2" customFormat="1" ht="6.95" customHeight="1">
      <c r="A36" s="26"/>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31"/>
      <c r="BE36" s="26"/>
    </row>
    <row r="37" spans="1:57" s="2" customFormat="1" ht="6.95" customHeight="1">
      <c r="A37" s="26"/>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31"/>
      <c r="BE37" s="26"/>
    </row>
    <row r="41" spans="1:57" s="2" customFormat="1" ht="6.95" customHeight="1">
      <c r="A41" s="26"/>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31"/>
      <c r="BE41" s="26"/>
    </row>
    <row r="42" spans="1:57" s="2" customFormat="1" ht="24.95" customHeight="1">
      <c r="A42" s="26"/>
      <c r="B42" s="27"/>
      <c r="C42" s="16" t="s">
        <v>54</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31"/>
      <c r="BE42" s="26"/>
    </row>
    <row r="43" spans="1:57" s="2" customFormat="1" ht="6.95" customHeight="1">
      <c r="A43" s="26"/>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31"/>
      <c r="BE43" s="26"/>
    </row>
    <row r="44" spans="2:44" s="4" customFormat="1" ht="12" customHeight="1">
      <c r="B44" s="43"/>
      <c r="C44" s="22" t="s">
        <v>13</v>
      </c>
      <c r="D44" s="44"/>
      <c r="E44" s="44"/>
      <c r="F44" s="44"/>
      <c r="G44" s="44"/>
      <c r="H44" s="44"/>
      <c r="I44" s="44"/>
      <c r="J44" s="44"/>
      <c r="K44" s="44"/>
      <c r="L44" s="44" t="str">
        <f>K5</f>
        <v>03202020</v>
      </c>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5"/>
    </row>
    <row r="45" spans="2:44" s="5" customFormat="1" ht="36.95" customHeight="1">
      <c r="B45" s="46"/>
      <c r="C45" s="47" t="s">
        <v>16</v>
      </c>
      <c r="D45" s="48"/>
      <c r="E45" s="48"/>
      <c r="F45" s="48"/>
      <c r="G45" s="48"/>
      <c r="H45" s="48"/>
      <c r="I45" s="48"/>
      <c r="J45" s="48"/>
      <c r="K45" s="48"/>
      <c r="L45" s="280" t="str">
        <f>K6</f>
        <v>Rekonstrukce MŠ Srdíčko_objekt A, B</v>
      </c>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48"/>
      <c r="AQ45" s="48"/>
      <c r="AR45" s="49"/>
    </row>
    <row r="46" spans="1:57" s="2" customFormat="1" ht="6.95" customHeight="1">
      <c r="A46" s="26"/>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31"/>
      <c r="BE46" s="26"/>
    </row>
    <row r="47" spans="1:57" s="2" customFormat="1" ht="12" customHeight="1">
      <c r="A47" s="26"/>
      <c r="B47" s="27"/>
      <c r="C47" s="22" t="s">
        <v>23</v>
      </c>
      <c r="D47" s="28"/>
      <c r="E47" s="28"/>
      <c r="F47" s="28"/>
      <c r="G47" s="28"/>
      <c r="H47" s="28"/>
      <c r="I47" s="28"/>
      <c r="J47" s="28"/>
      <c r="K47" s="28"/>
      <c r="L47" s="50" t="str">
        <f>IF(K8="","",K8)</f>
        <v>Palackého č.p. 176 a č. p. 144</v>
      </c>
      <c r="M47" s="28"/>
      <c r="N47" s="28"/>
      <c r="O47" s="28"/>
      <c r="P47" s="28"/>
      <c r="Q47" s="28"/>
      <c r="R47" s="28"/>
      <c r="S47" s="28"/>
      <c r="T47" s="28"/>
      <c r="U47" s="28"/>
      <c r="V47" s="28"/>
      <c r="W47" s="28"/>
      <c r="X47" s="28"/>
      <c r="Y47" s="28"/>
      <c r="Z47" s="28"/>
      <c r="AA47" s="28"/>
      <c r="AB47" s="28"/>
      <c r="AC47" s="28"/>
      <c r="AD47" s="28"/>
      <c r="AE47" s="28"/>
      <c r="AF47" s="28"/>
      <c r="AG47" s="28"/>
      <c r="AH47" s="28"/>
      <c r="AI47" s="22" t="s">
        <v>25</v>
      </c>
      <c r="AJ47" s="28"/>
      <c r="AK47" s="28"/>
      <c r="AL47" s="28"/>
      <c r="AM47" s="282" t="str">
        <f>IF(AN8="","",AN8)</f>
        <v>19. 3. 2020</v>
      </c>
      <c r="AN47" s="282"/>
      <c r="AO47" s="28"/>
      <c r="AP47" s="28"/>
      <c r="AQ47" s="28"/>
      <c r="AR47" s="31"/>
      <c r="BE47" s="26"/>
    </row>
    <row r="48" spans="1:57" s="2" customFormat="1" ht="6.95" customHeight="1">
      <c r="A48" s="26"/>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31"/>
      <c r="BE48" s="26"/>
    </row>
    <row r="49" spans="1:57" s="2" customFormat="1" ht="15.2" customHeight="1">
      <c r="A49" s="26"/>
      <c r="B49" s="27"/>
      <c r="C49" s="22" t="s">
        <v>29</v>
      </c>
      <c r="D49" s="28"/>
      <c r="E49" s="28"/>
      <c r="F49" s="28"/>
      <c r="G49" s="28"/>
      <c r="H49" s="28"/>
      <c r="I49" s="28"/>
      <c r="J49" s="28"/>
      <c r="K49" s="28"/>
      <c r="L49" s="44" t="str">
        <f>IF(E11="","",E11)</f>
        <v>Město Nový Bor</v>
      </c>
      <c r="M49" s="28"/>
      <c r="N49" s="28"/>
      <c r="O49" s="28"/>
      <c r="P49" s="28"/>
      <c r="Q49" s="28"/>
      <c r="R49" s="28"/>
      <c r="S49" s="28"/>
      <c r="T49" s="28"/>
      <c r="U49" s="28"/>
      <c r="V49" s="28"/>
      <c r="W49" s="28"/>
      <c r="X49" s="28"/>
      <c r="Y49" s="28"/>
      <c r="Z49" s="28"/>
      <c r="AA49" s="28"/>
      <c r="AB49" s="28"/>
      <c r="AC49" s="28"/>
      <c r="AD49" s="28"/>
      <c r="AE49" s="28"/>
      <c r="AF49" s="28"/>
      <c r="AG49" s="28"/>
      <c r="AH49" s="28"/>
      <c r="AI49" s="22" t="s">
        <v>35</v>
      </c>
      <c r="AJ49" s="28"/>
      <c r="AK49" s="28"/>
      <c r="AL49" s="28"/>
      <c r="AM49" s="283" t="str">
        <f>IF(E17="","",E17)</f>
        <v xml:space="preserve"> </v>
      </c>
      <c r="AN49" s="284"/>
      <c r="AO49" s="284"/>
      <c r="AP49" s="284"/>
      <c r="AQ49" s="28"/>
      <c r="AR49" s="31"/>
      <c r="AS49" s="285" t="s">
        <v>55</v>
      </c>
      <c r="AT49" s="286"/>
      <c r="AU49" s="51"/>
      <c r="AV49" s="51"/>
      <c r="AW49" s="51"/>
      <c r="AX49" s="51"/>
      <c r="AY49" s="51"/>
      <c r="AZ49" s="51"/>
      <c r="BA49" s="51"/>
      <c r="BB49" s="51"/>
      <c r="BC49" s="51"/>
      <c r="BD49" s="52"/>
      <c r="BE49" s="26"/>
    </row>
    <row r="50" spans="1:57" s="2" customFormat="1" ht="15.2" customHeight="1">
      <c r="A50" s="26"/>
      <c r="B50" s="27"/>
      <c r="C50" s="22" t="s">
        <v>33</v>
      </c>
      <c r="D50" s="28"/>
      <c r="E50" s="28"/>
      <c r="F50" s="28"/>
      <c r="G50" s="28"/>
      <c r="H50" s="28"/>
      <c r="I50" s="28"/>
      <c r="J50" s="28"/>
      <c r="K50" s="28"/>
      <c r="L50" s="44" t="str">
        <f>IF(E14="Vyplň údaj","",E14)</f>
        <v/>
      </c>
      <c r="M50" s="28"/>
      <c r="N50" s="28"/>
      <c r="O50" s="28"/>
      <c r="P50" s="28"/>
      <c r="Q50" s="28"/>
      <c r="R50" s="28"/>
      <c r="S50" s="28"/>
      <c r="T50" s="28"/>
      <c r="U50" s="28"/>
      <c r="V50" s="28"/>
      <c r="W50" s="28"/>
      <c r="X50" s="28"/>
      <c r="Y50" s="28"/>
      <c r="Z50" s="28"/>
      <c r="AA50" s="28"/>
      <c r="AB50" s="28"/>
      <c r="AC50" s="28"/>
      <c r="AD50" s="28"/>
      <c r="AE50" s="28"/>
      <c r="AF50" s="28"/>
      <c r="AG50" s="28"/>
      <c r="AH50" s="28"/>
      <c r="AI50" s="22" t="s">
        <v>37</v>
      </c>
      <c r="AJ50" s="28"/>
      <c r="AK50" s="28"/>
      <c r="AL50" s="28"/>
      <c r="AM50" s="283" t="str">
        <f>IF(E20="","",E20)</f>
        <v xml:space="preserve"> </v>
      </c>
      <c r="AN50" s="284"/>
      <c r="AO50" s="284"/>
      <c r="AP50" s="284"/>
      <c r="AQ50" s="28"/>
      <c r="AR50" s="31"/>
      <c r="AS50" s="287"/>
      <c r="AT50" s="288"/>
      <c r="AU50" s="53"/>
      <c r="AV50" s="53"/>
      <c r="AW50" s="53"/>
      <c r="AX50" s="53"/>
      <c r="AY50" s="53"/>
      <c r="AZ50" s="53"/>
      <c r="BA50" s="53"/>
      <c r="BB50" s="53"/>
      <c r="BC50" s="53"/>
      <c r="BD50" s="54"/>
      <c r="BE50" s="26"/>
    </row>
    <row r="51" spans="1:57" s="2" customFormat="1" ht="10.9" customHeight="1">
      <c r="A51" s="26"/>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31"/>
      <c r="AS51" s="289"/>
      <c r="AT51" s="290"/>
      <c r="AU51" s="55"/>
      <c r="AV51" s="55"/>
      <c r="AW51" s="55"/>
      <c r="AX51" s="55"/>
      <c r="AY51" s="55"/>
      <c r="AZ51" s="55"/>
      <c r="BA51" s="55"/>
      <c r="BB51" s="55"/>
      <c r="BC51" s="55"/>
      <c r="BD51" s="56"/>
      <c r="BE51" s="26"/>
    </row>
    <row r="52" spans="1:57" s="2" customFormat="1" ht="29.25" customHeight="1">
      <c r="A52" s="26"/>
      <c r="B52" s="27"/>
      <c r="C52" s="276" t="s">
        <v>56</v>
      </c>
      <c r="D52" s="277"/>
      <c r="E52" s="277"/>
      <c r="F52" s="277"/>
      <c r="G52" s="277"/>
      <c r="H52" s="57"/>
      <c r="I52" s="279" t="s">
        <v>57</v>
      </c>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8" t="s">
        <v>58</v>
      </c>
      <c r="AH52" s="277"/>
      <c r="AI52" s="277"/>
      <c r="AJ52" s="277"/>
      <c r="AK52" s="277"/>
      <c r="AL52" s="277"/>
      <c r="AM52" s="277"/>
      <c r="AN52" s="279" t="s">
        <v>59</v>
      </c>
      <c r="AO52" s="277"/>
      <c r="AP52" s="277"/>
      <c r="AQ52" s="58" t="s">
        <v>60</v>
      </c>
      <c r="AR52" s="31"/>
      <c r="AS52" s="59" t="s">
        <v>61</v>
      </c>
      <c r="AT52" s="60" t="s">
        <v>62</v>
      </c>
      <c r="AU52" s="60" t="s">
        <v>63</v>
      </c>
      <c r="AV52" s="60" t="s">
        <v>64</v>
      </c>
      <c r="AW52" s="60" t="s">
        <v>65</v>
      </c>
      <c r="AX52" s="60" t="s">
        <v>66</v>
      </c>
      <c r="AY52" s="60" t="s">
        <v>67</v>
      </c>
      <c r="AZ52" s="60" t="s">
        <v>68</v>
      </c>
      <c r="BA52" s="60" t="s">
        <v>69</v>
      </c>
      <c r="BB52" s="60" t="s">
        <v>70</v>
      </c>
      <c r="BC52" s="60" t="s">
        <v>71</v>
      </c>
      <c r="BD52" s="61" t="s">
        <v>72</v>
      </c>
      <c r="BE52" s="26"/>
    </row>
    <row r="53" spans="1:57" s="2" customFormat="1" ht="10.9" customHeight="1">
      <c r="A53" s="26"/>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31"/>
      <c r="AS53" s="62"/>
      <c r="AT53" s="63"/>
      <c r="AU53" s="63"/>
      <c r="AV53" s="63"/>
      <c r="AW53" s="63"/>
      <c r="AX53" s="63"/>
      <c r="AY53" s="63"/>
      <c r="AZ53" s="63"/>
      <c r="BA53" s="63"/>
      <c r="BB53" s="63"/>
      <c r="BC53" s="63"/>
      <c r="BD53" s="64"/>
      <c r="BE53" s="26"/>
    </row>
    <row r="54" spans="2:90" s="6" customFormat="1" ht="32.45" customHeight="1">
      <c r="B54" s="65"/>
      <c r="C54" s="66" t="s">
        <v>73</v>
      </c>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274">
        <f>ROUNDUP(SUM(AG55:AG62),2)</f>
        <v>0</v>
      </c>
      <c r="AH54" s="274"/>
      <c r="AI54" s="274"/>
      <c r="AJ54" s="274"/>
      <c r="AK54" s="274"/>
      <c r="AL54" s="274"/>
      <c r="AM54" s="274"/>
      <c r="AN54" s="275">
        <f aca="true" t="shared" si="0" ref="AN54:AN62">SUM(AG54,AT54)</f>
        <v>0</v>
      </c>
      <c r="AO54" s="275"/>
      <c r="AP54" s="275"/>
      <c r="AQ54" s="68" t="s">
        <v>20</v>
      </c>
      <c r="AR54" s="69"/>
      <c r="AS54" s="70">
        <f>ROUNDUP(SUM(AS55:AS62),2)</f>
        <v>0</v>
      </c>
      <c r="AT54" s="71">
        <f aca="true" t="shared" si="1" ref="AT54:AT62">ROUNDUP(SUM(AV54:AW54),1)</f>
        <v>0</v>
      </c>
      <c r="AU54" s="72">
        <f>ROUNDUP(SUM(AU55:AU62),5)</f>
        <v>0</v>
      </c>
      <c r="AV54" s="71">
        <f>ROUNDUP(AZ54*L29,1)</f>
        <v>0</v>
      </c>
      <c r="AW54" s="71">
        <f>ROUNDUP(BA54*L30,1)</f>
        <v>0</v>
      </c>
      <c r="AX54" s="71">
        <f>ROUNDUP(BB54*L29,1)</f>
        <v>0</v>
      </c>
      <c r="AY54" s="71">
        <f>ROUNDUP(BC54*L30,1)</f>
        <v>0</v>
      </c>
      <c r="AZ54" s="71">
        <f>ROUNDUP(SUM(AZ55:AZ62),2)</f>
        <v>0</v>
      </c>
      <c r="BA54" s="71">
        <f>ROUNDUP(SUM(BA55:BA62),2)</f>
        <v>0</v>
      </c>
      <c r="BB54" s="71">
        <f>ROUNDUP(SUM(BB55:BB62),2)</f>
        <v>0</v>
      </c>
      <c r="BC54" s="71">
        <f>ROUNDUP(SUM(BC55:BC62),2)</f>
        <v>0</v>
      </c>
      <c r="BD54" s="73">
        <f>ROUNDUP(SUM(BD55:BD62),2)</f>
        <v>0</v>
      </c>
      <c r="BS54" s="74" t="s">
        <v>74</v>
      </c>
      <c r="BT54" s="74" t="s">
        <v>75</v>
      </c>
      <c r="BU54" s="75" t="s">
        <v>76</v>
      </c>
      <c r="BV54" s="74" t="s">
        <v>77</v>
      </c>
      <c r="BW54" s="74" t="s">
        <v>5</v>
      </c>
      <c r="BX54" s="74" t="s">
        <v>78</v>
      </c>
      <c r="CL54" s="74" t="s">
        <v>20</v>
      </c>
    </row>
    <row r="55" spans="1:91" s="7" customFormat="1" ht="16.5" customHeight="1">
      <c r="A55" s="76" t="s">
        <v>79</v>
      </c>
      <c r="B55" s="77"/>
      <c r="C55" s="78"/>
      <c r="D55" s="273" t="s">
        <v>80</v>
      </c>
      <c r="E55" s="273"/>
      <c r="F55" s="273"/>
      <c r="G55" s="273"/>
      <c r="H55" s="273"/>
      <c r="I55" s="79"/>
      <c r="J55" s="273" t="s">
        <v>81</v>
      </c>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1">
        <f>'001 - Vedlejší a ostatní ...'!J30</f>
        <v>0</v>
      </c>
      <c r="AH55" s="272"/>
      <c r="AI55" s="272"/>
      <c r="AJ55" s="272"/>
      <c r="AK55" s="272"/>
      <c r="AL55" s="272"/>
      <c r="AM55" s="272"/>
      <c r="AN55" s="271">
        <f t="shared" si="0"/>
        <v>0</v>
      </c>
      <c r="AO55" s="272"/>
      <c r="AP55" s="272"/>
      <c r="AQ55" s="80" t="s">
        <v>82</v>
      </c>
      <c r="AR55" s="81"/>
      <c r="AS55" s="82">
        <v>0</v>
      </c>
      <c r="AT55" s="83">
        <f t="shared" si="1"/>
        <v>0</v>
      </c>
      <c r="AU55" s="84">
        <f>'001 - Vedlejší a ostatní ...'!P81</f>
        <v>0</v>
      </c>
      <c r="AV55" s="83">
        <f>'001 - Vedlejší a ostatní ...'!J33</f>
        <v>0</v>
      </c>
      <c r="AW55" s="83">
        <f>'001 - Vedlejší a ostatní ...'!J34</f>
        <v>0</v>
      </c>
      <c r="AX55" s="83">
        <f>'001 - Vedlejší a ostatní ...'!J35</f>
        <v>0</v>
      </c>
      <c r="AY55" s="83">
        <f>'001 - Vedlejší a ostatní ...'!J36</f>
        <v>0</v>
      </c>
      <c r="AZ55" s="83">
        <f>'001 - Vedlejší a ostatní ...'!F33</f>
        <v>0</v>
      </c>
      <c r="BA55" s="83">
        <f>'001 - Vedlejší a ostatní ...'!F34</f>
        <v>0</v>
      </c>
      <c r="BB55" s="83">
        <f>'001 - Vedlejší a ostatní ...'!F35</f>
        <v>0</v>
      </c>
      <c r="BC55" s="83">
        <f>'001 - Vedlejší a ostatní ...'!F36</f>
        <v>0</v>
      </c>
      <c r="BD55" s="85">
        <f>'001 - Vedlejší a ostatní ...'!F37</f>
        <v>0</v>
      </c>
      <c r="BT55" s="86" t="s">
        <v>22</v>
      </c>
      <c r="BV55" s="86" t="s">
        <v>77</v>
      </c>
      <c r="BW55" s="86" t="s">
        <v>83</v>
      </c>
      <c r="BX55" s="86" t="s">
        <v>5</v>
      </c>
      <c r="CL55" s="86" t="s">
        <v>20</v>
      </c>
      <c r="CM55" s="86" t="s">
        <v>84</v>
      </c>
    </row>
    <row r="56" spans="1:91" s="7" customFormat="1" ht="16.5" customHeight="1">
      <c r="A56" s="76" t="s">
        <v>79</v>
      </c>
      <c r="B56" s="77"/>
      <c r="C56" s="78"/>
      <c r="D56" s="273" t="s">
        <v>85</v>
      </c>
      <c r="E56" s="273"/>
      <c r="F56" s="273"/>
      <c r="G56" s="273"/>
      <c r="H56" s="273"/>
      <c r="I56" s="79"/>
      <c r="J56" s="273" t="s">
        <v>86</v>
      </c>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1">
        <f>'002 - Elektromontáže_obje...'!J30</f>
        <v>0</v>
      </c>
      <c r="AH56" s="272"/>
      <c r="AI56" s="272"/>
      <c r="AJ56" s="272"/>
      <c r="AK56" s="272"/>
      <c r="AL56" s="272"/>
      <c r="AM56" s="272"/>
      <c r="AN56" s="271">
        <f t="shared" si="0"/>
        <v>0</v>
      </c>
      <c r="AO56" s="272"/>
      <c r="AP56" s="272"/>
      <c r="AQ56" s="80" t="s">
        <v>82</v>
      </c>
      <c r="AR56" s="81"/>
      <c r="AS56" s="82">
        <v>0</v>
      </c>
      <c r="AT56" s="83">
        <f t="shared" si="1"/>
        <v>0</v>
      </c>
      <c r="AU56" s="84">
        <f>'002 - Elektromontáže_obje...'!P90</f>
        <v>0</v>
      </c>
      <c r="AV56" s="83">
        <f>'002 - Elektromontáže_obje...'!J33</f>
        <v>0</v>
      </c>
      <c r="AW56" s="83">
        <f>'002 - Elektromontáže_obje...'!J34</f>
        <v>0</v>
      </c>
      <c r="AX56" s="83">
        <f>'002 - Elektromontáže_obje...'!J35</f>
        <v>0</v>
      </c>
      <c r="AY56" s="83">
        <f>'002 - Elektromontáže_obje...'!J36</f>
        <v>0</v>
      </c>
      <c r="AZ56" s="83">
        <f>'002 - Elektromontáže_obje...'!F33</f>
        <v>0</v>
      </c>
      <c r="BA56" s="83">
        <f>'002 - Elektromontáže_obje...'!F34</f>
        <v>0</v>
      </c>
      <c r="BB56" s="83">
        <f>'002 - Elektromontáže_obje...'!F35</f>
        <v>0</v>
      </c>
      <c r="BC56" s="83">
        <f>'002 - Elektromontáže_obje...'!F36</f>
        <v>0</v>
      </c>
      <c r="BD56" s="85">
        <f>'002 - Elektromontáže_obje...'!F37</f>
        <v>0</v>
      </c>
      <c r="BT56" s="86" t="s">
        <v>22</v>
      </c>
      <c r="BV56" s="86" t="s">
        <v>77</v>
      </c>
      <c r="BW56" s="86" t="s">
        <v>87</v>
      </c>
      <c r="BX56" s="86" t="s">
        <v>5</v>
      </c>
      <c r="CL56" s="86" t="s">
        <v>20</v>
      </c>
      <c r="CM56" s="86" t="s">
        <v>84</v>
      </c>
    </row>
    <row r="57" spans="1:91" s="7" customFormat="1" ht="16.5" customHeight="1">
      <c r="A57" s="76" t="s">
        <v>79</v>
      </c>
      <c r="B57" s="77"/>
      <c r="C57" s="78"/>
      <c r="D57" s="273" t="s">
        <v>88</v>
      </c>
      <c r="E57" s="273"/>
      <c r="F57" s="273"/>
      <c r="G57" s="273"/>
      <c r="H57" s="273"/>
      <c r="I57" s="79"/>
      <c r="J57" s="273" t="s">
        <v>89</v>
      </c>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1">
        <f>'003 - Stavební práce_obje...'!J30</f>
        <v>0</v>
      </c>
      <c r="AH57" s="272"/>
      <c r="AI57" s="272"/>
      <c r="AJ57" s="272"/>
      <c r="AK57" s="272"/>
      <c r="AL57" s="272"/>
      <c r="AM57" s="272"/>
      <c r="AN57" s="271">
        <f t="shared" si="0"/>
        <v>0</v>
      </c>
      <c r="AO57" s="272"/>
      <c r="AP57" s="272"/>
      <c r="AQ57" s="80" t="s">
        <v>82</v>
      </c>
      <c r="AR57" s="81"/>
      <c r="AS57" s="82">
        <v>0</v>
      </c>
      <c r="AT57" s="83">
        <f t="shared" si="1"/>
        <v>0</v>
      </c>
      <c r="AU57" s="84">
        <f>'003 - Stavební práce_obje...'!P98</f>
        <v>0</v>
      </c>
      <c r="AV57" s="83">
        <f>'003 - Stavební práce_obje...'!J33</f>
        <v>0</v>
      </c>
      <c r="AW57" s="83">
        <f>'003 - Stavební práce_obje...'!J34</f>
        <v>0</v>
      </c>
      <c r="AX57" s="83">
        <f>'003 - Stavební práce_obje...'!J35</f>
        <v>0</v>
      </c>
      <c r="AY57" s="83">
        <f>'003 - Stavební práce_obje...'!J36</f>
        <v>0</v>
      </c>
      <c r="AZ57" s="83">
        <f>'003 - Stavební práce_obje...'!F33</f>
        <v>0</v>
      </c>
      <c r="BA57" s="83">
        <f>'003 - Stavební práce_obje...'!F34</f>
        <v>0</v>
      </c>
      <c r="BB57" s="83">
        <f>'003 - Stavební práce_obje...'!F35</f>
        <v>0</v>
      </c>
      <c r="BC57" s="83">
        <f>'003 - Stavební práce_obje...'!F36</f>
        <v>0</v>
      </c>
      <c r="BD57" s="85">
        <f>'003 - Stavební práce_obje...'!F37</f>
        <v>0</v>
      </c>
      <c r="BT57" s="86" t="s">
        <v>22</v>
      </c>
      <c r="BV57" s="86" t="s">
        <v>77</v>
      </c>
      <c r="BW57" s="86" t="s">
        <v>90</v>
      </c>
      <c r="BX57" s="86" t="s">
        <v>5</v>
      </c>
      <c r="CL57" s="86" t="s">
        <v>20</v>
      </c>
      <c r="CM57" s="86" t="s">
        <v>84</v>
      </c>
    </row>
    <row r="58" spans="1:91" s="7" customFormat="1" ht="16.5" customHeight="1">
      <c r="A58" s="76" t="s">
        <v>79</v>
      </c>
      <c r="B58" s="77"/>
      <c r="C58" s="78"/>
      <c r="D58" s="273" t="s">
        <v>91</v>
      </c>
      <c r="E58" s="273"/>
      <c r="F58" s="273"/>
      <c r="G58" s="273"/>
      <c r="H58" s="273"/>
      <c r="I58" s="79"/>
      <c r="J58" s="273" t="s">
        <v>92</v>
      </c>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1">
        <f>'004 - Zdravotechnické ins...'!J30</f>
        <v>0</v>
      </c>
      <c r="AH58" s="272"/>
      <c r="AI58" s="272"/>
      <c r="AJ58" s="272"/>
      <c r="AK58" s="272"/>
      <c r="AL58" s="272"/>
      <c r="AM58" s="272"/>
      <c r="AN58" s="271">
        <f t="shared" si="0"/>
        <v>0</v>
      </c>
      <c r="AO58" s="272"/>
      <c r="AP58" s="272"/>
      <c r="AQ58" s="80" t="s">
        <v>82</v>
      </c>
      <c r="AR58" s="81"/>
      <c r="AS58" s="82">
        <v>0</v>
      </c>
      <c r="AT58" s="83">
        <f t="shared" si="1"/>
        <v>0</v>
      </c>
      <c r="AU58" s="84">
        <f>'004 - Zdravotechnické ins...'!P92</f>
        <v>0</v>
      </c>
      <c r="AV58" s="83">
        <f>'004 - Zdravotechnické ins...'!J33</f>
        <v>0</v>
      </c>
      <c r="AW58" s="83">
        <f>'004 - Zdravotechnické ins...'!J34</f>
        <v>0</v>
      </c>
      <c r="AX58" s="83">
        <f>'004 - Zdravotechnické ins...'!J35</f>
        <v>0</v>
      </c>
      <c r="AY58" s="83">
        <f>'004 - Zdravotechnické ins...'!J36</f>
        <v>0</v>
      </c>
      <c r="AZ58" s="83">
        <f>'004 - Zdravotechnické ins...'!F33</f>
        <v>0</v>
      </c>
      <c r="BA58" s="83">
        <f>'004 - Zdravotechnické ins...'!F34</f>
        <v>0</v>
      </c>
      <c r="BB58" s="83">
        <f>'004 - Zdravotechnické ins...'!F35</f>
        <v>0</v>
      </c>
      <c r="BC58" s="83">
        <f>'004 - Zdravotechnické ins...'!F36</f>
        <v>0</v>
      </c>
      <c r="BD58" s="85">
        <f>'004 - Zdravotechnické ins...'!F37</f>
        <v>0</v>
      </c>
      <c r="BT58" s="86" t="s">
        <v>22</v>
      </c>
      <c r="BV58" s="86" t="s">
        <v>77</v>
      </c>
      <c r="BW58" s="86" t="s">
        <v>93</v>
      </c>
      <c r="BX58" s="86" t="s">
        <v>5</v>
      </c>
      <c r="CL58" s="86" t="s">
        <v>20</v>
      </c>
      <c r="CM58" s="86" t="s">
        <v>84</v>
      </c>
    </row>
    <row r="59" spans="1:91" s="7" customFormat="1" ht="16.5" customHeight="1">
      <c r="A59" s="76" t="s">
        <v>79</v>
      </c>
      <c r="B59" s="77"/>
      <c r="C59" s="78"/>
      <c r="D59" s="273" t="s">
        <v>94</v>
      </c>
      <c r="E59" s="273"/>
      <c r="F59" s="273"/>
      <c r="G59" s="273"/>
      <c r="H59" s="273"/>
      <c r="I59" s="79"/>
      <c r="J59" s="273" t="s">
        <v>95</v>
      </c>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1">
        <f>'005 - Gastro_objekt B'!J30</f>
        <v>0</v>
      </c>
      <c r="AH59" s="272"/>
      <c r="AI59" s="272"/>
      <c r="AJ59" s="272"/>
      <c r="AK59" s="272"/>
      <c r="AL59" s="272"/>
      <c r="AM59" s="272"/>
      <c r="AN59" s="271">
        <f t="shared" si="0"/>
        <v>0</v>
      </c>
      <c r="AO59" s="272"/>
      <c r="AP59" s="272"/>
      <c r="AQ59" s="80" t="s">
        <v>82</v>
      </c>
      <c r="AR59" s="81"/>
      <c r="AS59" s="82">
        <v>0</v>
      </c>
      <c r="AT59" s="83">
        <f t="shared" si="1"/>
        <v>0</v>
      </c>
      <c r="AU59" s="84">
        <f>'005 - Gastro_objekt B'!P80</f>
        <v>0</v>
      </c>
      <c r="AV59" s="83">
        <f>'005 - Gastro_objekt B'!J33</f>
        <v>0</v>
      </c>
      <c r="AW59" s="83">
        <f>'005 - Gastro_objekt B'!J34</f>
        <v>0</v>
      </c>
      <c r="AX59" s="83">
        <f>'005 - Gastro_objekt B'!J35</f>
        <v>0</v>
      </c>
      <c r="AY59" s="83">
        <f>'005 - Gastro_objekt B'!J36</f>
        <v>0</v>
      </c>
      <c r="AZ59" s="83">
        <f>'005 - Gastro_objekt B'!F33</f>
        <v>0</v>
      </c>
      <c r="BA59" s="83">
        <f>'005 - Gastro_objekt B'!F34</f>
        <v>0</v>
      </c>
      <c r="BB59" s="83">
        <f>'005 - Gastro_objekt B'!F35</f>
        <v>0</v>
      </c>
      <c r="BC59" s="83">
        <f>'005 - Gastro_objekt B'!F36</f>
        <v>0</v>
      </c>
      <c r="BD59" s="85">
        <f>'005 - Gastro_objekt B'!F37</f>
        <v>0</v>
      </c>
      <c r="BT59" s="86" t="s">
        <v>22</v>
      </c>
      <c r="BV59" s="86" t="s">
        <v>77</v>
      </c>
      <c r="BW59" s="86" t="s">
        <v>96</v>
      </c>
      <c r="BX59" s="86" t="s">
        <v>5</v>
      </c>
      <c r="CL59" s="86" t="s">
        <v>20</v>
      </c>
      <c r="CM59" s="86" t="s">
        <v>84</v>
      </c>
    </row>
    <row r="60" spans="1:91" s="7" customFormat="1" ht="16.5" customHeight="1">
      <c r="A60" s="76" t="s">
        <v>79</v>
      </c>
      <c r="B60" s="77"/>
      <c r="C60" s="78"/>
      <c r="D60" s="273" t="s">
        <v>97</v>
      </c>
      <c r="E60" s="273"/>
      <c r="F60" s="273"/>
      <c r="G60" s="273"/>
      <c r="H60" s="273"/>
      <c r="I60" s="79"/>
      <c r="J60" s="273" t="s">
        <v>98</v>
      </c>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1">
        <f>'006 - Elektromontáže_obje...'!J30</f>
        <v>0</v>
      </c>
      <c r="AH60" s="272"/>
      <c r="AI60" s="272"/>
      <c r="AJ60" s="272"/>
      <c r="AK60" s="272"/>
      <c r="AL60" s="272"/>
      <c r="AM60" s="272"/>
      <c r="AN60" s="271">
        <f t="shared" si="0"/>
        <v>0</v>
      </c>
      <c r="AO60" s="272"/>
      <c r="AP60" s="272"/>
      <c r="AQ60" s="80" t="s">
        <v>82</v>
      </c>
      <c r="AR60" s="81"/>
      <c r="AS60" s="82">
        <v>0</v>
      </c>
      <c r="AT60" s="83">
        <f t="shared" si="1"/>
        <v>0</v>
      </c>
      <c r="AU60" s="84">
        <f>'006 - Elektromontáže_obje...'!P94</f>
        <v>0</v>
      </c>
      <c r="AV60" s="83">
        <f>'006 - Elektromontáže_obje...'!J33</f>
        <v>0</v>
      </c>
      <c r="AW60" s="83">
        <f>'006 - Elektromontáže_obje...'!J34</f>
        <v>0</v>
      </c>
      <c r="AX60" s="83">
        <f>'006 - Elektromontáže_obje...'!J35</f>
        <v>0</v>
      </c>
      <c r="AY60" s="83">
        <f>'006 - Elektromontáže_obje...'!J36</f>
        <v>0</v>
      </c>
      <c r="AZ60" s="83">
        <f>'006 - Elektromontáže_obje...'!F33</f>
        <v>0</v>
      </c>
      <c r="BA60" s="83">
        <f>'006 - Elektromontáže_obje...'!F34</f>
        <v>0</v>
      </c>
      <c r="BB60" s="83">
        <f>'006 - Elektromontáže_obje...'!F35</f>
        <v>0</v>
      </c>
      <c r="BC60" s="83">
        <f>'006 - Elektromontáže_obje...'!F36</f>
        <v>0</v>
      </c>
      <c r="BD60" s="85">
        <f>'006 - Elektromontáže_obje...'!F37</f>
        <v>0</v>
      </c>
      <c r="BT60" s="86" t="s">
        <v>22</v>
      </c>
      <c r="BV60" s="86" t="s">
        <v>77</v>
      </c>
      <c r="BW60" s="86" t="s">
        <v>99</v>
      </c>
      <c r="BX60" s="86" t="s">
        <v>5</v>
      </c>
      <c r="CL60" s="86" t="s">
        <v>20</v>
      </c>
      <c r="CM60" s="86" t="s">
        <v>84</v>
      </c>
    </row>
    <row r="61" spans="1:91" s="7" customFormat="1" ht="16.5" customHeight="1">
      <c r="A61" s="76" t="s">
        <v>79</v>
      </c>
      <c r="B61" s="77"/>
      <c r="C61" s="78"/>
      <c r="D61" s="273" t="s">
        <v>100</v>
      </c>
      <c r="E61" s="273"/>
      <c r="F61" s="273"/>
      <c r="G61" s="273"/>
      <c r="H61" s="273"/>
      <c r="I61" s="79"/>
      <c r="J61" s="273" t="s">
        <v>101</v>
      </c>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1">
        <f>'007 - Vzduchotechnika_obj...'!J30</f>
        <v>0</v>
      </c>
      <c r="AH61" s="272"/>
      <c r="AI61" s="272"/>
      <c r="AJ61" s="272"/>
      <c r="AK61" s="272"/>
      <c r="AL61" s="272"/>
      <c r="AM61" s="272"/>
      <c r="AN61" s="271">
        <f t="shared" si="0"/>
        <v>0</v>
      </c>
      <c r="AO61" s="272"/>
      <c r="AP61" s="272"/>
      <c r="AQ61" s="80" t="s">
        <v>82</v>
      </c>
      <c r="AR61" s="81"/>
      <c r="AS61" s="82">
        <v>0</v>
      </c>
      <c r="AT61" s="83">
        <f t="shared" si="1"/>
        <v>0</v>
      </c>
      <c r="AU61" s="84">
        <f>'007 - Vzduchotechnika_obj...'!P82</f>
        <v>0</v>
      </c>
      <c r="AV61" s="83">
        <f>'007 - Vzduchotechnika_obj...'!J33</f>
        <v>0</v>
      </c>
      <c r="AW61" s="83">
        <f>'007 - Vzduchotechnika_obj...'!J34</f>
        <v>0</v>
      </c>
      <c r="AX61" s="83">
        <f>'007 - Vzduchotechnika_obj...'!J35</f>
        <v>0</v>
      </c>
      <c r="AY61" s="83">
        <f>'007 - Vzduchotechnika_obj...'!J36</f>
        <v>0</v>
      </c>
      <c r="AZ61" s="83">
        <f>'007 - Vzduchotechnika_obj...'!F33</f>
        <v>0</v>
      </c>
      <c r="BA61" s="83">
        <f>'007 - Vzduchotechnika_obj...'!F34</f>
        <v>0</v>
      </c>
      <c r="BB61" s="83">
        <f>'007 - Vzduchotechnika_obj...'!F35</f>
        <v>0</v>
      </c>
      <c r="BC61" s="83">
        <f>'007 - Vzduchotechnika_obj...'!F36</f>
        <v>0</v>
      </c>
      <c r="BD61" s="85">
        <f>'007 - Vzduchotechnika_obj...'!F37</f>
        <v>0</v>
      </c>
      <c r="BT61" s="86" t="s">
        <v>22</v>
      </c>
      <c r="BV61" s="86" t="s">
        <v>77</v>
      </c>
      <c r="BW61" s="86" t="s">
        <v>102</v>
      </c>
      <c r="BX61" s="86" t="s">
        <v>5</v>
      </c>
      <c r="CL61" s="86" t="s">
        <v>20</v>
      </c>
      <c r="CM61" s="86" t="s">
        <v>84</v>
      </c>
    </row>
    <row r="62" spans="1:91" s="7" customFormat="1" ht="16.5" customHeight="1">
      <c r="A62" s="76" t="s">
        <v>79</v>
      </c>
      <c r="B62" s="77"/>
      <c r="C62" s="78"/>
      <c r="D62" s="273" t="s">
        <v>103</v>
      </c>
      <c r="E62" s="273"/>
      <c r="F62" s="273"/>
      <c r="G62" s="273"/>
      <c r="H62" s="273"/>
      <c r="I62" s="79"/>
      <c r="J62" s="273" t="s">
        <v>104</v>
      </c>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1">
        <f>'008 - Ústřední vytápění_o...'!J30</f>
        <v>0</v>
      </c>
      <c r="AH62" s="272"/>
      <c r="AI62" s="272"/>
      <c r="AJ62" s="272"/>
      <c r="AK62" s="272"/>
      <c r="AL62" s="272"/>
      <c r="AM62" s="272"/>
      <c r="AN62" s="271">
        <f t="shared" si="0"/>
        <v>0</v>
      </c>
      <c r="AO62" s="272"/>
      <c r="AP62" s="272"/>
      <c r="AQ62" s="80" t="s">
        <v>82</v>
      </c>
      <c r="AR62" s="81"/>
      <c r="AS62" s="87">
        <v>0</v>
      </c>
      <c r="AT62" s="88">
        <f t="shared" si="1"/>
        <v>0</v>
      </c>
      <c r="AU62" s="89">
        <f>'008 - Ústřední vytápění_o...'!P82</f>
        <v>0</v>
      </c>
      <c r="AV62" s="88">
        <f>'008 - Ústřední vytápění_o...'!J33</f>
        <v>0</v>
      </c>
      <c r="AW62" s="88">
        <f>'008 - Ústřední vytápění_o...'!J34</f>
        <v>0</v>
      </c>
      <c r="AX62" s="88">
        <f>'008 - Ústřední vytápění_o...'!J35</f>
        <v>0</v>
      </c>
      <c r="AY62" s="88">
        <f>'008 - Ústřední vytápění_o...'!J36</f>
        <v>0</v>
      </c>
      <c r="AZ62" s="88">
        <f>'008 - Ústřední vytápění_o...'!F33</f>
        <v>0</v>
      </c>
      <c r="BA62" s="88">
        <f>'008 - Ústřední vytápění_o...'!F34</f>
        <v>0</v>
      </c>
      <c r="BB62" s="88">
        <f>'008 - Ústřední vytápění_o...'!F35</f>
        <v>0</v>
      </c>
      <c r="BC62" s="88">
        <f>'008 - Ústřední vytápění_o...'!F36</f>
        <v>0</v>
      </c>
      <c r="BD62" s="90">
        <f>'008 - Ústřední vytápění_o...'!F37</f>
        <v>0</v>
      </c>
      <c r="BT62" s="86" t="s">
        <v>22</v>
      </c>
      <c r="BV62" s="86" t="s">
        <v>77</v>
      </c>
      <c r="BW62" s="86" t="s">
        <v>105</v>
      </c>
      <c r="BX62" s="86" t="s">
        <v>5</v>
      </c>
      <c r="CL62" s="86" t="s">
        <v>20</v>
      </c>
      <c r="CM62" s="86" t="s">
        <v>84</v>
      </c>
    </row>
    <row r="63" spans="1:57" s="2" customFormat="1" ht="30" customHeight="1">
      <c r="A63" s="26"/>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31"/>
      <c r="AS63" s="26"/>
      <c r="AT63" s="26"/>
      <c r="AU63" s="26"/>
      <c r="AV63" s="26"/>
      <c r="AW63" s="26"/>
      <c r="AX63" s="26"/>
      <c r="AY63" s="26"/>
      <c r="AZ63" s="26"/>
      <c r="BA63" s="26"/>
      <c r="BB63" s="26"/>
      <c r="BC63" s="26"/>
      <c r="BD63" s="26"/>
      <c r="BE63" s="26"/>
    </row>
    <row r="64" spans="1:57" s="2" customFormat="1" ht="6.95" customHeight="1">
      <c r="A64" s="26"/>
      <c r="B64" s="39"/>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31"/>
      <c r="AS64" s="26"/>
      <c r="AT64" s="26"/>
      <c r="AU64" s="26"/>
      <c r="AV64" s="26"/>
      <c r="AW64" s="26"/>
      <c r="AX64" s="26"/>
      <c r="AY64" s="26"/>
      <c r="AZ64" s="26"/>
      <c r="BA64" s="26"/>
      <c r="BB64" s="26"/>
      <c r="BC64" s="26"/>
      <c r="BD64" s="26"/>
      <c r="BE64" s="26"/>
    </row>
  </sheetData>
  <sheetProtection password="EBF2" sheet="1" objects="1" scenarios="1"/>
  <mergeCells count="70">
    <mergeCell ref="AS49:AT51"/>
    <mergeCell ref="AM50:AP50"/>
    <mergeCell ref="C52:G52"/>
    <mergeCell ref="AG52:AM52"/>
    <mergeCell ref="I52:AF52"/>
    <mergeCell ref="AN52:AP52"/>
    <mergeCell ref="D55:H55"/>
    <mergeCell ref="AG55:AM55"/>
    <mergeCell ref="J55:AF55"/>
    <mergeCell ref="AN55:AP55"/>
    <mergeCell ref="D59:H59"/>
    <mergeCell ref="J59:AF59"/>
    <mergeCell ref="J56:AF56"/>
    <mergeCell ref="D56:H56"/>
    <mergeCell ref="AG56:AM56"/>
    <mergeCell ref="D57:H57"/>
    <mergeCell ref="J57:AF57"/>
    <mergeCell ref="AG57:AM57"/>
    <mergeCell ref="D62:H62"/>
    <mergeCell ref="J62:AF62"/>
    <mergeCell ref="AG54:AM54"/>
    <mergeCell ref="AN54:AP54"/>
    <mergeCell ref="AN60:AP60"/>
    <mergeCell ref="AG60:AM60"/>
    <mergeCell ref="D60:H60"/>
    <mergeCell ref="J60:AF60"/>
    <mergeCell ref="AN61:AP61"/>
    <mergeCell ref="AG61:AM61"/>
    <mergeCell ref="D61:H61"/>
    <mergeCell ref="J61:AF61"/>
    <mergeCell ref="AN58:AP58"/>
    <mergeCell ref="AG58:AM58"/>
    <mergeCell ref="D58:H58"/>
    <mergeCell ref="J58:AF58"/>
    <mergeCell ref="AK30:AO30"/>
    <mergeCell ref="L30:P30"/>
    <mergeCell ref="W30:AE30"/>
    <mergeCell ref="L31:P31"/>
    <mergeCell ref="AN62:AP62"/>
    <mergeCell ref="AG62:AM62"/>
    <mergeCell ref="AN59:AP59"/>
    <mergeCell ref="AG59:AM59"/>
    <mergeCell ref="AN56:AP56"/>
    <mergeCell ref="AN57:AP57"/>
    <mergeCell ref="L45:AO45"/>
    <mergeCell ref="AM47:AN47"/>
    <mergeCell ref="AM49:AP4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s>
  <hyperlinks>
    <hyperlink ref="A55" location="'001 - Vedlejší a ostatní ...'!C2" display="/"/>
    <hyperlink ref="A56" location="'002 - Elektromontáže_obje...'!C2" display="/"/>
    <hyperlink ref="A57" location="'003 - Stavební práce_obje...'!C2" display="/"/>
    <hyperlink ref="A58" location="'004 - Zdravotechnické ins...'!C2" display="/"/>
    <hyperlink ref="A59" location="'005 - Gastro_objekt B'!C2" display="/"/>
    <hyperlink ref="A60" location="'006 - Elektromontáže_obje...'!C2" display="/"/>
    <hyperlink ref="A61" location="'007 - Vzduchotechnika_obj...'!C2" display="/"/>
    <hyperlink ref="A62" location="'008 - Ústřední vytápění_o...'!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25">
      <selection activeCell="E49" sqref="E49:J49"/>
    </sheetView>
  </sheetViews>
  <sheetFormatPr defaultColWidth="9.140625" defaultRowHeight="12"/>
  <cols>
    <col min="1" max="1" width="8.28125" style="166" customWidth="1"/>
    <col min="2" max="2" width="1.7109375" style="166" customWidth="1"/>
    <col min="3" max="4" width="5.00390625" style="166" customWidth="1"/>
    <col min="5" max="5" width="11.7109375" style="166" customWidth="1"/>
    <col min="6" max="6" width="9.140625" style="166" customWidth="1"/>
    <col min="7" max="7" width="5.00390625" style="166" customWidth="1"/>
    <col min="8" max="8" width="77.8515625" style="166" customWidth="1"/>
    <col min="9" max="10" width="20.00390625" style="166" customWidth="1"/>
    <col min="11" max="11" width="1.7109375" style="166" customWidth="1"/>
  </cols>
  <sheetData>
    <row r="1" s="1" customFormat="1" ht="37.5" customHeight="1"/>
    <row r="2" spans="2:11" s="1" customFormat="1" ht="7.5" customHeight="1">
      <c r="B2" s="167"/>
      <c r="C2" s="168"/>
      <c r="D2" s="168"/>
      <c r="E2" s="168"/>
      <c r="F2" s="168"/>
      <c r="G2" s="168"/>
      <c r="H2" s="168"/>
      <c r="I2" s="168"/>
      <c r="J2" s="168"/>
      <c r="K2" s="169"/>
    </row>
    <row r="3" spans="2:11" s="8" customFormat="1" ht="45" customHeight="1">
      <c r="B3" s="170"/>
      <c r="C3" s="295" t="s">
        <v>2026</v>
      </c>
      <c r="D3" s="295"/>
      <c r="E3" s="295"/>
      <c r="F3" s="295"/>
      <c r="G3" s="295"/>
      <c r="H3" s="295"/>
      <c r="I3" s="295"/>
      <c r="J3" s="295"/>
      <c r="K3" s="171"/>
    </row>
    <row r="4" spans="2:11" s="1" customFormat="1" ht="25.5" customHeight="1">
      <c r="B4" s="172"/>
      <c r="C4" s="296" t="s">
        <v>2027</v>
      </c>
      <c r="D4" s="296"/>
      <c r="E4" s="296"/>
      <c r="F4" s="296"/>
      <c r="G4" s="296"/>
      <c r="H4" s="296"/>
      <c r="I4" s="296"/>
      <c r="J4" s="296"/>
      <c r="K4" s="173"/>
    </row>
    <row r="5" spans="2:11" s="1" customFormat="1" ht="5.25" customHeight="1">
      <c r="B5" s="172"/>
      <c r="C5" s="174"/>
      <c r="D5" s="174"/>
      <c r="E5" s="174"/>
      <c r="F5" s="174"/>
      <c r="G5" s="174"/>
      <c r="H5" s="174"/>
      <c r="I5" s="174"/>
      <c r="J5" s="174"/>
      <c r="K5" s="173"/>
    </row>
    <row r="6" spans="2:11" s="1" customFormat="1" ht="15" customHeight="1">
      <c r="B6" s="172"/>
      <c r="C6" s="294" t="s">
        <v>2028</v>
      </c>
      <c r="D6" s="294"/>
      <c r="E6" s="294"/>
      <c r="F6" s="294"/>
      <c r="G6" s="294"/>
      <c r="H6" s="294"/>
      <c r="I6" s="294"/>
      <c r="J6" s="294"/>
      <c r="K6" s="173"/>
    </row>
    <row r="7" spans="2:11" s="1" customFormat="1" ht="15" customHeight="1">
      <c r="B7" s="176"/>
      <c r="C7" s="294" t="s">
        <v>2029</v>
      </c>
      <c r="D7" s="294"/>
      <c r="E7" s="294"/>
      <c r="F7" s="294"/>
      <c r="G7" s="294"/>
      <c r="H7" s="294"/>
      <c r="I7" s="294"/>
      <c r="J7" s="294"/>
      <c r="K7" s="173"/>
    </row>
    <row r="8" spans="2:11" s="1" customFormat="1" ht="12.75" customHeight="1">
      <c r="B8" s="176"/>
      <c r="C8" s="175"/>
      <c r="D8" s="175"/>
      <c r="E8" s="175"/>
      <c r="F8" s="175"/>
      <c r="G8" s="175"/>
      <c r="H8" s="175"/>
      <c r="I8" s="175"/>
      <c r="J8" s="175"/>
      <c r="K8" s="173"/>
    </row>
    <row r="9" spans="2:11" s="1" customFormat="1" ht="15" customHeight="1">
      <c r="B9" s="176"/>
      <c r="C9" s="294" t="s">
        <v>2030</v>
      </c>
      <c r="D9" s="294"/>
      <c r="E9" s="294"/>
      <c r="F9" s="294"/>
      <c r="G9" s="294"/>
      <c r="H9" s="294"/>
      <c r="I9" s="294"/>
      <c r="J9" s="294"/>
      <c r="K9" s="173"/>
    </row>
    <row r="10" spans="2:11" s="1" customFormat="1" ht="15" customHeight="1">
      <c r="B10" s="176"/>
      <c r="C10" s="175"/>
      <c r="D10" s="294" t="s">
        <v>2031</v>
      </c>
      <c r="E10" s="294"/>
      <c r="F10" s="294"/>
      <c r="G10" s="294"/>
      <c r="H10" s="294"/>
      <c r="I10" s="294"/>
      <c r="J10" s="294"/>
      <c r="K10" s="173"/>
    </row>
    <row r="11" spans="2:11" s="1" customFormat="1" ht="15" customHeight="1">
      <c r="B11" s="176"/>
      <c r="C11" s="177"/>
      <c r="D11" s="294" t="s">
        <v>2032</v>
      </c>
      <c r="E11" s="294"/>
      <c r="F11" s="294"/>
      <c r="G11" s="294"/>
      <c r="H11" s="294"/>
      <c r="I11" s="294"/>
      <c r="J11" s="294"/>
      <c r="K11" s="173"/>
    </row>
    <row r="12" spans="2:11" s="1" customFormat="1" ht="15" customHeight="1">
      <c r="B12" s="176"/>
      <c r="C12" s="177"/>
      <c r="D12" s="175"/>
      <c r="E12" s="175"/>
      <c r="F12" s="175"/>
      <c r="G12" s="175"/>
      <c r="H12" s="175"/>
      <c r="I12" s="175"/>
      <c r="J12" s="175"/>
      <c r="K12" s="173"/>
    </row>
    <row r="13" spans="2:11" s="1" customFormat="1" ht="15" customHeight="1">
      <c r="B13" s="176"/>
      <c r="C13" s="177"/>
      <c r="D13" s="178" t="s">
        <v>2033</v>
      </c>
      <c r="E13" s="175"/>
      <c r="F13" s="175"/>
      <c r="G13" s="175"/>
      <c r="H13" s="175"/>
      <c r="I13" s="175"/>
      <c r="J13" s="175"/>
      <c r="K13" s="173"/>
    </row>
    <row r="14" spans="2:11" s="1" customFormat="1" ht="12.75" customHeight="1">
      <c r="B14" s="176"/>
      <c r="C14" s="177"/>
      <c r="D14" s="177"/>
      <c r="E14" s="177"/>
      <c r="F14" s="177"/>
      <c r="G14" s="177"/>
      <c r="H14" s="177"/>
      <c r="I14" s="177"/>
      <c r="J14" s="177"/>
      <c r="K14" s="173"/>
    </row>
    <row r="15" spans="2:11" s="1" customFormat="1" ht="15" customHeight="1">
      <c r="B15" s="176"/>
      <c r="C15" s="177"/>
      <c r="D15" s="294" t="s">
        <v>2034</v>
      </c>
      <c r="E15" s="294"/>
      <c r="F15" s="294"/>
      <c r="G15" s="294"/>
      <c r="H15" s="294"/>
      <c r="I15" s="294"/>
      <c r="J15" s="294"/>
      <c r="K15" s="173"/>
    </row>
    <row r="16" spans="2:11" s="1" customFormat="1" ht="15" customHeight="1">
      <c r="B16" s="176"/>
      <c r="C16" s="177"/>
      <c r="D16" s="294" t="s">
        <v>2035</v>
      </c>
      <c r="E16" s="294"/>
      <c r="F16" s="294"/>
      <c r="G16" s="294"/>
      <c r="H16" s="294"/>
      <c r="I16" s="294"/>
      <c r="J16" s="294"/>
      <c r="K16" s="173"/>
    </row>
    <row r="17" spans="2:11" s="1" customFormat="1" ht="15" customHeight="1">
      <c r="B17" s="176"/>
      <c r="C17" s="177"/>
      <c r="D17" s="294" t="s">
        <v>2036</v>
      </c>
      <c r="E17" s="294"/>
      <c r="F17" s="294"/>
      <c r="G17" s="294"/>
      <c r="H17" s="294"/>
      <c r="I17" s="294"/>
      <c r="J17" s="294"/>
      <c r="K17" s="173"/>
    </row>
    <row r="18" spans="2:11" s="1" customFormat="1" ht="15" customHeight="1">
      <c r="B18" s="176"/>
      <c r="C18" s="177"/>
      <c r="D18" s="177"/>
      <c r="E18" s="179" t="s">
        <v>82</v>
      </c>
      <c r="F18" s="294" t="s">
        <v>2037</v>
      </c>
      <c r="G18" s="294"/>
      <c r="H18" s="294"/>
      <c r="I18" s="294"/>
      <c r="J18" s="294"/>
      <c r="K18" s="173"/>
    </row>
    <row r="19" spans="2:11" s="1" customFormat="1" ht="15" customHeight="1">
      <c r="B19" s="176"/>
      <c r="C19" s="177"/>
      <c r="D19" s="177"/>
      <c r="E19" s="179" t="s">
        <v>2038</v>
      </c>
      <c r="F19" s="294" t="s">
        <v>2039</v>
      </c>
      <c r="G19" s="294"/>
      <c r="H19" s="294"/>
      <c r="I19" s="294"/>
      <c r="J19" s="294"/>
      <c r="K19" s="173"/>
    </row>
    <row r="20" spans="2:11" s="1" customFormat="1" ht="15" customHeight="1">
      <c r="B20" s="176"/>
      <c r="C20" s="177"/>
      <c r="D20" s="177"/>
      <c r="E20" s="179" t="s">
        <v>2040</v>
      </c>
      <c r="F20" s="294" t="s">
        <v>2041</v>
      </c>
      <c r="G20" s="294"/>
      <c r="H20" s="294"/>
      <c r="I20" s="294"/>
      <c r="J20" s="294"/>
      <c r="K20" s="173"/>
    </row>
    <row r="21" spans="2:11" s="1" customFormat="1" ht="15" customHeight="1">
      <c r="B21" s="176"/>
      <c r="C21" s="177"/>
      <c r="D21" s="177"/>
      <c r="E21" s="179" t="s">
        <v>2042</v>
      </c>
      <c r="F21" s="294" t="s">
        <v>2043</v>
      </c>
      <c r="G21" s="294"/>
      <c r="H21" s="294"/>
      <c r="I21" s="294"/>
      <c r="J21" s="294"/>
      <c r="K21" s="173"/>
    </row>
    <row r="22" spans="2:11" s="1" customFormat="1" ht="15" customHeight="1">
      <c r="B22" s="176"/>
      <c r="C22" s="177"/>
      <c r="D22" s="177"/>
      <c r="E22" s="179" t="s">
        <v>2044</v>
      </c>
      <c r="F22" s="294" t="s">
        <v>2045</v>
      </c>
      <c r="G22" s="294"/>
      <c r="H22" s="294"/>
      <c r="I22" s="294"/>
      <c r="J22" s="294"/>
      <c r="K22" s="173"/>
    </row>
    <row r="23" spans="2:11" s="1" customFormat="1" ht="15" customHeight="1">
      <c r="B23" s="176"/>
      <c r="C23" s="177"/>
      <c r="D23" s="177"/>
      <c r="E23" s="179" t="s">
        <v>2046</v>
      </c>
      <c r="F23" s="294" t="s">
        <v>2047</v>
      </c>
      <c r="G23" s="294"/>
      <c r="H23" s="294"/>
      <c r="I23" s="294"/>
      <c r="J23" s="294"/>
      <c r="K23" s="173"/>
    </row>
    <row r="24" spans="2:11" s="1" customFormat="1" ht="12.75" customHeight="1">
      <c r="B24" s="176"/>
      <c r="C24" s="177"/>
      <c r="D24" s="177"/>
      <c r="E24" s="177"/>
      <c r="F24" s="177"/>
      <c r="G24" s="177"/>
      <c r="H24" s="177"/>
      <c r="I24" s="177"/>
      <c r="J24" s="177"/>
      <c r="K24" s="173"/>
    </row>
    <row r="25" spans="2:11" s="1" customFormat="1" ht="15" customHeight="1">
      <c r="B25" s="176"/>
      <c r="C25" s="294" t="s">
        <v>2048</v>
      </c>
      <c r="D25" s="294"/>
      <c r="E25" s="294"/>
      <c r="F25" s="294"/>
      <c r="G25" s="294"/>
      <c r="H25" s="294"/>
      <c r="I25" s="294"/>
      <c r="J25" s="294"/>
      <c r="K25" s="173"/>
    </row>
    <row r="26" spans="2:11" s="1" customFormat="1" ht="15" customHeight="1">
      <c r="B26" s="176"/>
      <c r="C26" s="294" t="s">
        <v>2049</v>
      </c>
      <c r="D26" s="294"/>
      <c r="E26" s="294"/>
      <c r="F26" s="294"/>
      <c r="G26" s="294"/>
      <c r="H26" s="294"/>
      <c r="I26" s="294"/>
      <c r="J26" s="294"/>
      <c r="K26" s="173"/>
    </row>
    <row r="27" spans="2:11" s="1" customFormat="1" ht="15" customHeight="1">
      <c r="B27" s="176"/>
      <c r="C27" s="175"/>
      <c r="D27" s="294" t="s">
        <v>2050</v>
      </c>
      <c r="E27" s="294"/>
      <c r="F27" s="294"/>
      <c r="G27" s="294"/>
      <c r="H27" s="294"/>
      <c r="I27" s="294"/>
      <c r="J27" s="294"/>
      <c r="K27" s="173"/>
    </row>
    <row r="28" spans="2:11" s="1" customFormat="1" ht="15" customHeight="1">
      <c r="B28" s="176"/>
      <c r="C28" s="177"/>
      <c r="D28" s="294" t="s">
        <v>2051</v>
      </c>
      <c r="E28" s="294"/>
      <c r="F28" s="294"/>
      <c r="G28" s="294"/>
      <c r="H28" s="294"/>
      <c r="I28" s="294"/>
      <c r="J28" s="294"/>
      <c r="K28" s="173"/>
    </row>
    <row r="29" spans="2:11" s="1" customFormat="1" ht="12.75" customHeight="1">
      <c r="B29" s="176"/>
      <c r="C29" s="177"/>
      <c r="D29" s="177"/>
      <c r="E29" s="177"/>
      <c r="F29" s="177"/>
      <c r="G29" s="177"/>
      <c r="H29" s="177"/>
      <c r="I29" s="177"/>
      <c r="J29" s="177"/>
      <c r="K29" s="173"/>
    </row>
    <row r="30" spans="2:11" s="1" customFormat="1" ht="15" customHeight="1">
      <c r="B30" s="176"/>
      <c r="C30" s="177"/>
      <c r="D30" s="294" t="s">
        <v>2052</v>
      </c>
      <c r="E30" s="294"/>
      <c r="F30" s="294"/>
      <c r="G30" s="294"/>
      <c r="H30" s="294"/>
      <c r="I30" s="294"/>
      <c r="J30" s="294"/>
      <c r="K30" s="173"/>
    </row>
    <row r="31" spans="2:11" s="1" customFormat="1" ht="15" customHeight="1">
      <c r="B31" s="176"/>
      <c r="C31" s="177"/>
      <c r="D31" s="294" t="s">
        <v>2053</v>
      </c>
      <c r="E31" s="294"/>
      <c r="F31" s="294"/>
      <c r="G31" s="294"/>
      <c r="H31" s="294"/>
      <c r="I31" s="294"/>
      <c r="J31" s="294"/>
      <c r="K31" s="173"/>
    </row>
    <row r="32" spans="2:11" s="1" customFormat="1" ht="12.75" customHeight="1">
      <c r="B32" s="176"/>
      <c r="C32" s="177"/>
      <c r="D32" s="177"/>
      <c r="E32" s="177"/>
      <c r="F32" s="177"/>
      <c r="G32" s="177"/>
      <c r="H32" s="177"/>
      <c r="I32" s="177"/>
      <c r="J32" s="177"/>
      <c r="K32" s="173"/>
    </row>
    <row r="33" spans="2:11" s="1" customFormat="1" ht="15" customHeight="1">
      <c r="B33" s="176"/>
      <c r="C33" s="177"/>
      <c r="D33" s="294" t="s">
        <v>2054</v>
      </c>
      <c r="E33" s="294"/>
      <c r="F33" s="294"/>
      <c r="G33" s="294"/>
      <c r="H33" s="294"/>
      <c r="I33" s="294"/>
      <c r="J33" s="294"/>
      <c r="K33" s="173"/>
    </row>
    <row r="34" spans="2:11" s="1" customFormat="1" ht="15" customHeight="1">
      <c r="B34" s="176"/>
      <c r="C34" s="177"/>
      <c r="D34" s="294" t="s">
        <v>2055</v>
      </c>
      <c r="E34" s="294"/>
      <c r="F34" s="294"/>
      <c r="G34" s="294"/>
      <c r="H34" s="294"/>
      <c r="I34" s="294"/>
      <c r="J34" s="294"/>
      <c r="K34" s="173"/>
    </row>
    <row r="35" spans="2:11" s="1" customFormat="1" ht="15" customHeight="1">
      <c r="B35" s="176"/>
      <c r="C35" s="177"/>
      <c r="D35" s="294" t="s">
        <v>2056</v>
      </c>
      <c r="E35" s="294"/>
      <c r="F35" s="294"/>
      <c r="G35" s="294"/>
      <c r="H35" s="294"/>
      <c r="I35" s="294"/>
      <c r="J35" s="294"/>
      <c r="K35" s="173"/>
    </row>
    <row r="36" spans="2:11" s="1" customFormat="1" ht="15" customHeight="1">
      <c r="B36" s="176"/>
      <c r="C36" s="177"/>
      <c r="D36" s="175"/>
      <c r="E36" s="178" t="s">
        <v>116</v>
      </c>
      <c r="F36" s="175"/>
      <c r="G36" s="294" t="s">
        <v>2057</v>
      </c>
      <c r="H36" s="294"/>
      <c r="I36" s="294"/>
      <c r="J36" s="294"/>
      <c r="K36" s="173"/>
    </row>
    <row r="37" spans="2:11" s="1" customFormat="1" ht="30.75" customHeight="1">
      <c r="B37" s="176"/>
      <c r="C37" s="177"/>
      <c r="D37" s="175"/>
      <c r="E37" s="178" t="s">
        <v>2058</v>
      </c>
      <c r="F37" s="175"/>
      <c r="G37" s="294" t="s">
        <v>2059</v>
      </c>
      <c r="H37" s="294"/>
      <c r="I37" s="294"/>
      <c r="J37" s="294"/>
      <c r="K37" s="173"/>
    </row>
    <row r="38" spans="2:11" s="1" customFormat="1" ht="15" customHeight="1">
      <c r="B38" s="176"/>
      <c r="C38" s="177"/>
      <c r="D38" s="175"/>
      <c r="E38" s="178" t="s">
        <v>56</v>
      </c>
      <c r="F38" s="175"/>
      <c r="G38" s="294" t="s">
        <v>2060</v>
      </c>
      <c r="H38" s="294"/>
      <c r="I38" s="294"/>
      <c r="J38" s="294"/>
      <c r="K38" s="173"/>
    </row>
    <row r="39" spans="2:11" s="1" customFormat="1" ht="15" customHeight="1">
      <c r="B39" s="176"/>
      <c r="C39" s="177"/>
      <c r="D39" s="175"/>
      <c r="E39" s="178" t="s">
        <v>57</v>
      </c>
      <c r="F39" s="175"/>
      <c r="G39" s="294" t="s">
        <v>2061</v>
      </c>
      <c r="H39" s="294"/>
      <c r="I39" s="294"/>
      <c r="J39" s="294"/>
      <c r="K39" s="173"/>
    </row>
    <row r="40" spans="2:11" s="1" customFormat="1" ht="15" customHeight="1">
      <c r="B40" s="176"/>
      <c r="C40" s="177"/>
      <c r="D40" s="175"/>
      <c r="E40" s="178" t="s">
        <v>117</v>
      </c>
      <c r="F40" s="175"/>
      <c r="G40" s="294" t="s">
        <v>2062</v>
      </c>
      <c r="H40" s="294"/>
      <c r="I40" s="294"/>
      <c r="J40" s="294"/>
      <c r="K40" s="173"/>
    </row>
    <row r="41" spans="2:11" s="1" customFormat="1" ht="15" customHeight="1">
      <c r="B41" s="176"/>
      <c r="C41" s="177"/>
      <c r="D41" s="175"/>
      <c r="E41" s="178" t="s">
        <v>118</v>
      </c>
      <c r="F41" s="175"/>
      <c r="G41" s="294" t="s">
        <v>2063</v>
      </c>
      <c r="H41" s="294"/>
      <c r="I41" s="294"/>
      <c r="J41" s="294"/>
      <c r="K41" s="173"/>
    </row>
    <row r="42" spans="2:11" s="1" customFormat="1" ht="15" customHeight="1">
      <c r="B42" s="176"/>
      <c r="C42" s="177"/>
      <c r="D42" s="175"/>
      <c r="E42" s="178" t="s">
        <v>2064</v>
      </c>
      <c r="F42" s="175"/>
      <c r="G42" s="294" t="s">
        <v>2065</v>
      </c>
      <c r="H42" s="294"/>
      <c r="I42" s="294"/>
      <c r="J42" s="294"/>
      <c r="K42" s="173"/>
    </row>
    <row r="43" spans="2:11" s="1" customFormat="1" ht="15" customHeight="1">
      <c r="B43" s="176"/>
      <c r="C43" s="177"/>
      <c r="D43" s="175"/>
      <c r="E43" s="178"/>
      <c r="F43" s="175"/>
      <c r="G43" s="294" t="s">
        <v>2066</v>
      </c>
      <c r="H43" s="294"/>
      <c r="I43" s="294"/>
      <c r="J43" s="294"/>
      <c r="K43" s="173"/>
    </row>
    <row r="44" spans="2:11" s="1" customFormat="1" ht="15" customHeight="1">
      <c r="B44" s="176"/>
      <c r="C44" s="177"/>
      <c r="D44" s="175"/>
      <c r="E44" s="178" t="s">
        <v>2067</v>
      </c>
      <c r="F44" s="175"/>
      <c r="G44" s="294" t="s">
        <v>2068</v>
      </c>
      <c r="H44" s="294"/>
      <c r="I44" s="294"/>
      <c r="J44" s="294"/>
      <c r="K44" s="173"/>
    </row>
    <row r="45" spans="2:11" s="1" customFormat="1" ht="15" customHeight="1">
      <c r="B45" s="176"/>
      <c r="C45" s="177"/>
      <c r="D45" s="175"/>
      <c r="E45" s="178" t="s">
        <v>120</v>
      </c>
      <c r="F45" s="175"/>
      <c r="G45" s="294" t="s">
        <v>2069</v>
      </c>
      <c r="H45" s="294"/>
      <c r="I45" s="294"/>
      <c r="J45" s="294"/>
      <c r="K45" s="173"/>
    </row>
    <row r="46" spans="2:11" s="1" customFormat="1" ht="12.75" customHeight="1">
      <c r="B46" s="176"/>
      <c r="C46" s="177"/>
      <c r="D46" s="175"/>
      <c r="E46" s="175"/>
      <c r="F46" s="175"/>
      <c r="G46" s="175"/>
      <c r="H46" s="175"/>
      <c r="I46" s="175"/>
      <c r="J46" s="175"/>
      <c r="K46" s="173"/>
    </row>
    <row r="47" spans="2:11" s="1" customFormat="1" ht="15" customHeight="1">
      <c r="B47" s="176"/>
      <c r="C47" s="177"/>
      <c r="D47" s="294" t="s">
        <v>2070</v>
      </c>
      <c r="E47" s="294"/>
      <c r="F47" s="294"/>
      <c r="G47" s="294"/>
      <c r="H47" s="294"/>
      <c r="I47" s="294"/>
      <c r="J47" s="294"/>
      <c r="K47" s="173"/>
    </row>
    <row r="48" spans="2:11" s="1" customFormat="1" ht="15" customHeight="1">
      <c r="B48" s="176"/>
      <c r="C48" s="177"/>
      <c r="D48" s="177"/>
      <c r="E48" s="294" t="s">
        <v>2071</v>
      </c>
      <c r="F48" s="294"/>
      <c r="G48" s="294"/>
      <c r="H48" s="294"/>
      <c r="I48" s="294"/>
      <c r="J48" s="294"/>
      <c r="K48" s="173"/>
    </row>
    <row r="49" spans="2:11" s="1" customFormat="1" ht="15" customHeight="1">
      <c r="B49" s="176"/>
      <c r="C49" s="177"/>
      <c r="D49" s="177"/>
      <c r="E49" s="294" t="s">
        <v>2072</v>
      </c>
      <c r="F49" s="294"/>
      <c r="G49" s="294"/>
      <c r="H49" s="294"/>
      <c r="I49" s="294"/>
      <c r="J49" s="294"/>
      <c r="K49" s="173"/>
    </row>
    <row r="50" spans="2:11" s="1" customFormat="1" ht="15" customHeight="1">
      <c r="B50" s="176"/>
      <c r="C50" s="177"/>
      <c r="D50" s="177"/>
      <c r="E50" s="294" t="s">
        <v>2073</v>
      </c>
      <c r="F50" s="294"/>
      <c r="G50" s="294"/>
      <c r="H50" s="294"/>
      <c r="I50" s="294"/>
      <c r="J50" s="294"/>
      <c r="K50" s="173"/>
    </row>
    <row r="51" spans="2:11" s="1" customFormat="1" ht="15" customHeight="1">
      <c r="B51" s="176"/>
      <c r="C51" s="177"/>
      <c r="D51" s="294" t="s">
        <v>2074</v>
      </c>
      <c r="E51" s="294"/>
      <c r="F51" s="294"/>
      <c r="G51" s="294"/>
      <c r="H51" s="294"/>
      <c r="I51" s="294"/>
      <c r="J51" s="294"/>
      <c r="K51" s="173"/>
    </row>
    <row r="52" spans="2:11" s="1" customFormat="1" ht="25.5" customHeight="1">
      <c r="B52" s="172"/>
      <c r="C52" s="296" t="s">
        <v>2075</v>
      </c>
      <c r="D52" s="296"/>
      <c r="E52" s="296"/>
      <c r="F52" s="296"/>
      <c r="G52" s="296"/>
      <c r="H52" s="296"/>
      <c r="I52" s="296"/>
      <c r="J52" s="296"/>
      <c r="K52" s="173"/>
    </row>
    <row r="53" spans="2:11" s="1" customFormat="1" ht="5.25" customHeight="1">
      <c r="B53" s="172"/>
      <c r="C53" s="174"/>
      <c r="D53" s="174"/>
      <c r="E53" s="174"/>
      <c r="F53" s="174"/>
      <c r="G53" s="174"/>
      <c r="H53" s="174"/>
      <c r="I53" s="174"/>
      <c r="J53" s="174"/>
      <c r="K53" s="173"/>
    </row>
    <row r="54" spans="2:11" s="1" customFormat="1" ht="15" customHeight="1">
      <c r="B54" s="172"/>
      <c r="C54" s="294" t="s">
        <v>2076</v>
      </c>
      <c r="D54" s="294"/>
      <c r="E54" s="294"/>
      <c r="F54" s="294"/>
      <c r="G54" s="294"/>
      <c r="H54" s="294"/>
      <c r="I54" s="294"/>
      <c r="J54" s="294"/>
      <c r="K54" s="173"/>
    </row>
    <row r="55" spans="2:11" s="1" customFormat="1" ht="15" customHeight="1">
      <c r="B55" s="172"/>
      <c r="C55" s="294" t="s">
        <v>2077</v>
      </c>
      <c r="D55" s="294"/>
      <c r="E55" s="294"/>
      <c r="F55" s="294"/>
      <c r="G55" s="294"/>
      <c r="H55" s="294"/>
      <c r="I55" s="294"/>
      <c r="J55" s="294"/>
      <c r="K55" s="173"/>
    </row>
    <row r="56" spans="2:11" s="1" customFormat="1" ht="12.75" customHeight="1">
      <c r="B56" s="172"/>
      <c r="C56" s="175"/>
      <c r="D56" s="175"/>
      <c r="E56" s="175"/>
      <c r="F56" s="175"/>
      <c r="G56" s="175"/>
      <c r="H56" s="175"/>
      <c r="I56" s="175"/>
      <c r="J56" s="175"/>
      <c r="K56" s="173"/>
    </row>
    <row r="57" spans="2:11" s="1" customFormat="1" ht="15" customHeight="1">
      <c r="B57" s="172"/>
      <c r="C57" s="294" t="s">
        <v>2078</v>
      </c>
      <c r="D57" s="294"/>
      <c r="E57" s="294"/>
      <c r="F57" s="294"/>
      <c r="G57" s="294"/>
      <c r="H57" s="294"/>
      <c r="I57" s="294"/>
      <c r="J57" s="294"/>
      <c r="K57" s="173"/>
    </row>
    <row r="58" spans="2:11" s="1" customFormat="1" ht="15" customHeight="1">
      <c r="B58" s="172"/>
      <c r="C58" s="177"/>
      <c r="D58" s="294" t="s">
        <v>2079</v>
      </c>
      <c r="E58" s="294"/>
      <c r="F58" s="294"/>
      <c r="G58" s="294"/>
      <c r="H58" s="294"/>
      <c r="I58" s="294"/>
      <c r="J58" s="294"/>
      <c r="K58" s="173"/>
    </row>
    <row r="59" spans="2:11" s="1" customFormat="1" ht="15" customHeight="1">
      <c r="B59" s="172"/>
      <c r="C59" s="177"/>
      <c r="D59" s="294" t="s">
        <v>2080</v>
      </c>
      <c r="E59" s="294"/>
      <c r="F59" s="294"/>
      <c r="G59" s="294"/>
      <c r="H59" s="294"/>
      <c r="I59" s="294"/>
      <c r="J59" s="294"/>
      <c r="K59" s="173"/>
    </row>
    <row r="60" spans="2:11" s="1" customFormat="1" ht="15" customHeight="1">
      <c r="B60" s="172"/>
      <c r="C60" s="177"/>
      <c r="D60" s="294" t="s">
        <v>2081</v>
      </c>
      <c r="E60" s="294"/>
      <c r="F60" s="294"/>
      <c r="G60" s="294"/>
      <c r="H60" s="294"/>
      <c r="I60" s="294"/>
      <c r="J60" s="294"/>
      <c r="K60" s="173"/>
    </row>
    <row r="61" spans="2:11" s="1" customFormat="1" ht="15" customHeight="1">
      <c r="B61" s="172"/>
      <c r="C61" s="177"/>
      <c r="D61" s="294" t="s">
        <v>2082</v>
      </c>
      <c r="E61" s="294"/>
      <c r="F61" s="294"/>
      <c r="G61" s="294"/>
      <c r="H61" s="294"/>
      <c r="I61" s="294"/>
      <c r="J61" s="294"/>
      <c r="K61" s="173"/>
    </row>
    <row r="62" spans="2:11" s="1" customFormat="1" ht="15" customHeight="1">
      <c r="B62" s="172"/>
      <c r="C62" s="177"/>
      <c r="D62" s="298" t="s">
        <v>2083</v>
      </c>
      <c r="E62" s="298"/>
      <c r="F62" s="298"/>
      <c r="G62" s="298"/>
      <c r="H62" s="298"/>
      <c r="I62" s="298"/>
      <c r="J62" s="298"/>
      <c r="K62" s="173"/>
    </row>
    <row r="63" spans="2:11" s="1" customFormat="1" ht="15" customHeight="1">
      <c r="B63" s="172"/>
      <c r="C63" s="177"/>
      <c r="D63" s="294" t="s">
        <v>2084</v>
      </c>
      <c r="E63" s="294"/>
      <c r="F63" s="294"/>
      <c r="G63" s="294"/>
      <c r="H63" s="294"/>
      <c r="I63" s="294"/>
      <c r="J63" s="294"/>
      <c r="K63" s="173"/>
    </row>
    <row r="64" spans="2:11" s="1" customFormat="1" ht="12.75" customHeight="1">
      <c r="B64" s="172"/>
      <c r="C64" s="177"/>
      <c r="D64" s="177"/>
      <c r="E64" s="180"/>
      <c r="F64" s="177"/>
      <c r="G64" s="177"/>
      <c r="H64" s="177"/>
      <c r="I64" s="177"/>
      <c r="J64" s="177"/>
      <c r="K64" s="173"/>
    </row>
    <row r="65" spans="2:11" s="1" customFormat="1" ht="15" customHeight="1">
      <c r="B65" s="172"/>
      <c r="C65" s="177"/>
      <c r="D65" s="294" t="s">
        <v>2085</v>
      </c>
      <c r="E65" s="294"/>
      <c r="F65" s="294"/>
      <c r="G65" s="294"/>
      <c r="H65" s="294"/>
      <c r="I65" s="294"/>
      <c r="J65" s="294"/>
      <c r="K65" s="173"/>
    </row>
    <row r="66" spans="2:11" s="1" customFormat="1" ht="15" customHeight="1">
      <c r="B66" s="172"/>
      <c r="C66" s="177"/>
      <c r="D66" s="298" t="s">
        <v>2086</v>
      </c>
      <c r="E66" s="298"/>
      <c r="F66" s="298"/>
      <c r="G66" s="298"/>
      <c r="H66" s="298"/>
      <c r="I66" s="298"/>
      <c r="J66" s="298"/>
      <c r="K66" s="173"/>
    </row>
    <row r="67" spans="2:11" s="1" customFormat="1" ht="15" customHeight="1">
      <c r="B67" s="172"/>
      <c r="C67" s="177"/>
      <c r="D67" s="294" t="s">
        <v>2087</v>
      </c>
      <c r="E67" s="294"/>
      <c r="F67" s="294"/>
      <c r="G67" s="294"/>
      <c r="H67" s="294"/>
      <c r="I67" s="294"/>
      <c r="J67" s="294"/>
      <c r="K67" s="173"/>
    </row>
    <row r="68" spans="2:11" s="1" customFormat="1" ht="15" customHeight="1">
      <c r="B68" s="172"/>
      <c r="C68" s="177"/>
      <c r="D68" s="294" t="s">
        <v>2088</v>
      </c>
      <c r="E68" s="294"/>
      <c r="F68" s="294"/>
      <c r="G68" s="294"/>
      <c r="H68" s="294"/>
      <c r="I68" s="294"/>
      <c r="J68" s="294"/>
      <c r="K68" s="173"/>
    </row>
    <row r="69" spans="2:11" s="1" customFormat="1" ht="15" customHeight="1">
      <c r="B69" s="172"/>
      <c r="C69" s="177"/>
      <c r="D69" s="294" t="s">
        <v>2089</v>
      </c>
      <c r="E69" s="294"/>
      <c r="F69" s="294"/>
      <c r="G69" s="294"/>
      <c r="H69" s="294"/>
      <c r="I69" s="294"/>
      <c r="J69" s="294"/>
      <c r="K69" s="173"/>
    </row>
    <row r="70" spans="2:11" s="1" customFormat="1" ht="15" customHeight="1">
      <c r="B70" s="172"/>
      <c r="C70" s="177"/>
      <c r="D70" s="294" t="s">
        <v>2090</v>
      </c>
      <c r="E70" s="294"/>
      <c r="F70" s="294"/>
      <c r="G70" s="294"/>
      <c r="H70" s="294"/>
      <c r="I70" s="294"/>
      <c r="J70" s="294"/>
      <c r="K70" s="173"/>
    </row>
    <row r="71" spans="2:11" s="1" customFormat="1" ht="12.75" customHeight="1">
      <c r="B71" s="181"/>
      <c r="C71" s="182"/>
      <c r="D71" s="182"/>
      <c r="E71" s="182"/>
      <c r="F71" s="182"/>
      <c r="G71" s="182"/>
      <c r="H71" s="182"/>
      <c r="I71" s="182"/>
      <c r="J71" s="182"/>
      <c r="K71" s="183"/>
    </row>
    <row r="72" spans="2:11" s="1" customFormat="1" ht="18.75" customHeight="1">
      <c r="B72" s="184"/>
      <c r="C72" s="184"/>
      <c r="D72" s="184"/>
      <c r="E72" s="184"/>
      <c r="F72" s="184"/>
      <c r="G72" s="184"/>
      <c r="H72" s="184"/>
      <c r="I72" s="184"/>
      <c r="J72" s="184"/>
      <c r="K72" s="185"/>
    </row>
    <row r="73" spans="2:11" s="1" customFormat="1" ht="18.75" customHeight="1">
      <c r="B73" s="185"/>
      <c r="C73" s="185"/>
      <c r="D73" s="185"/>
      <c r="E73" s="185"/>
      <c r="F73" s="185"/>
      <c r="G73" s="185"/>
      <c r="H73" s="185"/>
      <c r="I73" s="185"/>
      <c r="J73" s="185"/>
      <c r="K73" s="185"/>
    </row>
    <row r="74" spans="2:11" s="1" customFormat="1" ht="7.5" customHeight="1">
      <c r="B74" s="186"/>
      <c r="C74" s="187"/>
      <c r="D74" s="187"/>
      <c r="E74" s="187"/>
      <c r="F74" s="187"/>
      <c r="G74" s="187"/>
      <c r="H74" s="187"/>
      <c r="I74" s="187"/>
      <c r="J74" s="187"/>
      <c r="K74" s="188"/>
    </row>
    <row r="75" spans="2:11" s="1" customFormat="1" ht="45" customHeight="1">
      <c r="B75" s="189"/>
      <c r="C75" s="297" t="s">
        <v>2091</v>
      </c>
      <c r="D75" s="297"/>
      <c r="E75" s="297"/>
      <c r="F75" s="297"/>
      <c r="G75" s="297"/>
      <c r="H75" s="297"/>
      <c r="I75" s="297"/>
      <c r="J75" s="297"/>
      <c r="K75" s="190"/>
    </row>
    <row r="76" spans="2:11" s="1" customFormat="1" ht="17.25" customHeight="1">
      <c r="B76" s="189"/>
      <c r="C76" s="191" t="s">
        <v>2092</v>
      </c>
      <c r="D76" s="191"/>
      <c r="E76" s="191"/>
      <c r="F76" s="191" t="s">
        <v>2093</v>
      </c>
      <c r="G76" s="192"/>
      <c r="H76" s="191" t="s">
        <v>57</v>
      </c>
      <c r="I76" s="191" t="s">
        <v>60</v>
      </c>
      <c r="J76" s="191" t="s">
        <v>2094</v>
      </c>
      <c r="K76" s="190"/>
    </row>
    <row r="77" spans="2:11" s="1" customFormat="1" ht="17.25" customHeight="1">
      <c r="B77" s="189"/>
      <c r="C77" s="193" t="s">
        <v>2095</v>
      </c>
      <c r="D77" s="193"/>
      <c r="E77" s="193"/>
      <c r="F77" s="194" t="s">
        <v>2096</v>
      </c>
      <c r="G77" s="195"/>
      <c r="H77" s="193"/>
      <c r="I77" s="193"/>
      <c r="J77" s="193" t="s">
        <v>2097</v>
      </c>
      <c r="K77" s="190"/>
    </row>
    <row r="78" spans="2:11" s="1" customFormat="1" ht="5.25" customHeight="1">
      <c r="B78" s="189"/>
      <c r="C78" s="196"/>
      <c r="D78" s="196"/>
      <c r="E78" s="196"/>
      <c r="F78" s="196"/>
      <c r="G78" s="197"/>
      <c r="H78" s="196"/>
      <c r="I78" s="196"/>
      <c r="J78" s="196"/>
      <c r="K78" s="190"/>
    </row>
    <row r="79" spans="2:11" s="1" customFormat="1" ht="15" customHeight="1">
      <c r="B79" s="189"/>
      <c r="C79" s="178" t="s">
        <v>56</v>
      </c>
      <c r="D79" s="196"/>
      <c r="E79" s="196"/>
      <c r="F79" s="198" t="s">
        <v>2098</v>
      </c>
      <c r="G79" s="197"/>
      <c r="H79" s="178" t="s">
        <v>2099</v>
      </c>
      <c r="I79" s="178" t="s">
        <v>2100</v>
      </c>
      <c r="J79" s="178">
        <v>20</v>
      </c>
      <c r="K79" s="190"/>
    </row>
    <row r="80" spans="2:11" s="1" customFormat="1" ht="15" customHeight="1">
      <c r="B80" s="189"/>
      <c r="C80" s="178" t="s">
        <v>2101</v>
      </c>
      <c r="D80" s="178"/>
      <c r="E80" s="178"/>
      <c r="F80" s="198" t="s">
        <v>2098</v>
      </c>
      <c r="G80" s="197"/>
      <c r="H80" s="178" t="s">
        <v>2102</v>
      </c>
      <c r="I80" s="178" t="s">
        <v>2100</v>
      </c>
      <c r="J80" s="178">
        <v>120</v>
      </c>
      <c r="K80" s="190"/>
    </row>
    <row r="81" spans="2:11" s="1" customFormat="1" ht="15" customHeight="1">
      <c r="B81" s="199"/>
      <c r="C81" s="178" t="s">
        <v>2103</v>
      </c>
      <c r="D81" s="178"/>
      <c r="E81" s="178"/>
      <c r="F81" s="198" t="s">
        <v>2104</v>
      </c>
      <c r="G81" s="197"/>
      <c r="H81" s="178" t="s">
        <v>2105</v>
      </c>
      <c r="I81" s="178" t="s">
        <v>2100</v>
      </c>
      <c r="J81" s="178">
        <v>50</v>
      </c>
      <c r="K81" s="190"/>
    </row>
    <row r="82" spans="2:11" s="1" customFormat="1" ht="15" customHeight="1">
      <c r="B82" s="199"/>
      <c r="C82" s="178" t="s">
        <v>2106</v>
      </c>
      <c r="D82" s="178"/>
      <c r="E82" s="178"/>
      <c r="F82" s="198" t="s">
        <v>2098</v>
      </c>
      <c r="G82" s="197"/>
      <c r="H82" s="178" t="s">
        <v>2107</v>
      </c>
      <c r="I82" s="178" t="s">
        <v>2108</v>
      </c>
      <c r="J82" s="178"/>
      <c r="K82" s="190"/>
    </row>
    <row r="83" spans="2:11" s="1" customFormat="1" ht="15" customHeight="1">
      <c r="B83" s="199"/>
      <c r="C83" s="200" t="s">
        <v>2109</v>
      </c>
      <c r="D83" s="200"/>
      <c r="E83" s="200"/>
      <c r="F83" s="201" t="s">
        <v>2104</v>
      </c>
      <c r="G83" s="200"/>
      <c r="H83" s="200" t="s">
        <v>2110</v>
      </c>
      <c r="I83" s="200" t="s">
        <v>2100</v>
      </c>
      <c r="J83" s="200">
        <v>15</v>
      </c>
      <c r="K83" s="190"/>
    </row>
    <row r="84" spans="2:11" s="1" customFormat="1" ht="15" customHeight="1">
      <c r="B84" s="199"/>
      <c r="C84" s="200" t="s">
        <v>2111</v>
      </c>
      <c r="D84" s="200"/>
      <c r="E84" s="200"/>
      <c r="F84" s="201" t="s">
        <v>2104</v>
      </c>
      <c r="G84" s="200"/>
      <c r="H84" s="200" t="s">
        <v>2112</v>
      </c>
      <c r="I84" s="200" t="s">
        <v>2100</v>
      </c>
      <c r="J84" s="200">
        <v>15</v>
      </c>
      <c r="K84" s="190"/>
    </row>
    <row r="85" spans="2:11" s="1" customFormat="1" ht="15" customHeight="1">
      <c r="B85" s="199"/>
      <c r="C85" s="200" t="s">
        <v>2113</v>
      </c>
      <c r="D85" s="200"/>
      <c r="E85" s="200"/>
      <c r="F85" s="201" t="s">
        <v>2104</v>
      </c>
      <c r="G85" s="200"/>
      <c r="H85" s="200" t="s">
        <v>2114</v>
      </c>
      <c r="I85" s="200" t="s">
        <v>2100</v>
      </c>
      <c r="J85" s="200">
        <v>20</v>
      </c>
      <c r="K85" s="190"/>
    </row>
    <row r="86" spans="2:11" s="1" customFormat="1" ht="15" customHeight="1">
      <c r="B86" s="199"/>
      <c r="C86" s="200" t="s">
        <v>2115</v>
      </c>
      <c r="D86" s="200"/>
      <c r="E86" s="200"/>
      <c r="F86" s="201" t="s">
        <v>2104</v>
      </c>
      <c r="G86" s="200"/>
      <c r="H86" s="200" t="s">
        <v>2116</v>
      </c>
      <c r="I86" s="200" t="s">
        <v>2100</v>
      </c>
      <c r="J86" s="200">
        <v>20</v>
      </c>
      <c r="K86" s="190"/>
    </row>
    <row r="87" spans="2:11" s="1" customFormat="1" ht="15" customHeight="1">
      <c r="B87" s="199"/>
      <c r="C87" s="178" t="s">
        <v>2117</v>
      </c>
      <c r="D87" s="178"/>
      <c r="E87" s="178"/>
      <c r="F87" s="198" t="s">
        <v>2104</v>
      </c>
      <c r="G87" s="197"/>
      <c r="H87" s="178" t="s">
        <v>2118</v>
      </c>
      <c r="I87" s="178" t="s">
        <v>2100</v>
      </c>
      <c r="J87" s="178">
        <v>50</v>
      </c>
      <c r="K87" s="190"/>
    </row>
    <row r="88" spans="2:11" s="1" customFormat="1" ht="15" customHeight="1">
      <c r="B88" s="199"/>
      <c r="C88" s="178" t="s">
        <v>2119</v>
      </c>
      <c r="D88" s="178"/>
      <c r="E88" s="178"/>
      <c r="F88" s="198" t="s">
        <v>2104</v>
      </c>
      <c r="G88" s="197"/>
      <c r="H88" s="178" t="s">
        <v>2120</v>
      </c>
      <c r="I88" s="178" t="s">
        <v>2100</v>
      </c>
      <c r="J88" s="178">
        <v>20</v>
      </c>
      <c r="K88" s="190"/>
    </row>
    <row r="89" spans="2:11" s="1" customFormat="1" ht="15" customHeight="1">
      <c r="B89" s="199"/>
      <c r="C89" s="178" t="s">
        <v>2121</v>
      </c>
      <c r="D89" s="178"/>
      <c r="E89" s="178"/>
      <c r="F89" s="198" t="s">
        <v>2104</v>
      </c>
      <c r="G89" s="197"/>
      <c r="H89" s="178" t="s">
        <v>2122</v>
      </c>
      <c r="I89" s="178" t="s">
        <v>2100</v>
      </c>
      <c r="J89" s="178">
        <v>20</v>
      </c>
      <c r="K89" s="190"/>
    </row>
    <row r="90" spans="2:11" s="1" customFormat="1" ht="15" customHeight="1">
      <c r="B90" s="199"/>
      <c r="C90" s="178" t="s">
        <v>2123</v>
      </c>
      <c r="D90" s="178"/>
      <c r="E90" s="178"/>
      <c r="F90" s="198" t="s">
        <v>2104</v>
      </c>
      <c r="G90" s="197"/>
      <c r="H90" s="178" t="s">
        <v>2124</v>
      </c>
      <c r="I90" s="178" t="s">
        <v>2100</v>
      </c>
      <c r="J90" s="178">
        <v>50</v>
      </c>
      <c r="K90" s="190"/>
    </row>
    <row r="91" spans="2:11" s="1" customFormat="1" ht="15" customHeight="1">
      <c r="B91" s="199"/>
      <c r="C91" s="178" t="s">
        <v>2125</v>
      </c>
      <c r="D91" s="178"/>
      <c r="E91" s="178"/>
      <c r="F91" s="198" t="s">
        <v>2104</v>
      </c>
      <c r="G91" s="197"/>
      <c r="H91" s="178" t="s">
        <v>2125</v>
      </c>
      <c r="I91" s="178" t="s">
        <v>2100</v>
      </c>
      <c r="J91" s="178">
        <v>50</v>
      </c>
      <c r="K91" s="190"/>
    </row>
    <row r="92" spans="2:11" s="1" customFormat="1" ht="15" customHeight="1">
      <c r="B92" s="199"/>
      <c r="C92" s="178" t="s">
        <v>2126</v>
      </c>
      <c r="D92" s="178"/>
      <c r="E92" s="178"/>
      <c r="F92" s="198" t="s">
        <v>2104</v>
      </c>
      <c r="G92" s="197"/>
      <c r="H92" s="178" t="s">
        <v>2127</v>
      </c>
      <c r="I92" s="178" t="s">
        <v>2100</v>
      </c>
      <c r="J92" s="178">
        <v>255</v>
      </c>
      <c r="K92" s="190"/>
    </row>
    <row r="93" spans="2:11" s="1" customFormat="1" ht="15" customHeight="1">
      <c r="B93" s="199"/>
      <c r="C93" s="178" t="s">
        <v>2128</v>
      </c>
      <c r="D93" s="178"/>
      <c r="E93" s="178"/>
      <c r="F93" s="198" t="s">
        <v>2098</v>
      </c>
      <c r="G93" s="197"/>
      <c r="H93" s="178" t="s">
        <v>2129</v>
      </c>
      <c r="I93" s="178" t="s">
        <v>2130</v>
      </c>
      <c r="J93" s="178"/>
      <c r="K93" s="190"/>
    </row>
    <row r="94" spans="2:11" s="1" customFormat="1" ht="15" customHeight="1">
      <c r="B94" s="199"/>
      <c r="C94" s="178" t="s">
        <v>2131</v>
      </c>
      <c r="D94" s="178"/>
      <c r="E94" s="178"/>
      <c r="F94" s="198" t="s">
        <v>2098</v>
      </c>
      <c r="G94" s="197"/>
      <c r="H94" s="178" t="s">
        <v>2132</v>
      </c>
      <c r="I94" s="178" t="s">
        <v>2133</v>
      </c>
      <c r="J94" s="178"/>
      <c r="K94" s="190"/>
    </row>
    <row r="95" spans="2:11" s="1" customFormat="1" ht="15" customHeight="1">
      <c r="B95" s="199"/>
      <c r="C95" s="178" t="s">
        <v>2134</v>
      </c>
      <c r="D95" s="178"/>
      <c r="E95" s="178"/>
      <c r="F95" s="198" t="s">
        <v>2098</v>
      </c>
      <c r="G95" s="197"/>
      <c r="H95" s="178" t="s">
        <v>2134</v>
      </c>
      <c r="I95" s="178" t="s">
        <v>2133</v>
      </c>
      <c r="J95" s="178"/>
      <c r="K95" s="190"/>
    </row>
    <row r="96" spans="2:11" s="1" customFormat="1" ht="15" customHeight="1">
      <c r="B96" s="199"/>
      <c r="C96" s="178" t="s">
        <v>41</v>
      </c>
      <c r="D96" s="178"/>
      <c r="E96" s="178"/>
      <c r="F96" s="198" t="s">
        <v>2098</v>
      </c>
      <c r="G96" s="197"/>
      <c r="H96" s="178" t="s">
        <v>2135</v>
      </c>
      <c r="I96" s="178" t="s">
        <v>2133</v>
      </c>
      <c r="J96" s="178"/>
      <c r="K96" s="190"/>
    </row>
    <row r="97" spans="2:11" s="1" customFormat="1" ht="15" customHeight="1">
      <c r="B97" s="199"/>
      <c r="C97" s="178" t="s">
        <v>51</v>
      </c>
      <c r="D97" s="178"/>
      <c r="E97" s="178"/>
      <c r="F97" s="198" t="s">
        <v>2098</v>
      </c>
      <c r="G97" s="197"/>
      <c r="H97" s="178" t="s">
        <v>2136</v>
      </c>
      <c r="I97" s="178" t="s">
        <v>2133</v>
      </c>
      <c r="J97" s="178"/>
      <c r="K97" s="190"/>
    </row>
    <row r="98" spans="2:11" s="1" customFormat="1" ht="15" customHeight="1">
      <c r="B98" s="202"/>
      <c r="C98" s="203"/>
      <c r="D98" s="203"/>
      <c r="E98" s="203"/>
      <c r="F98" s="203"/>
      <c r="G98" s="203"/>
      <c r="H98" s="203"/>
      <c r="I98" s="203"/>
      <c r="J98" s="203"/>
      <c r="K98" s="204"/>
    </row>
    <row r="99" spans="2:11" s="1" customFormat="1" ht="18.75" customHeight="1">
      <c r="B99" s="205"/>
      <c r="C99" s="206"/>
      <c r="D99" s="206"/>
      <c r="E99" s="206"/>
      <c r="F99" s="206"/>
      <c r="G99" s="206"/>
      <c r="H99" s="206"/>
      <c r="I99" s="206"/>
      <c r="J99" s="206"/>
      <c r="K99" s="205"/>
    </row>
    <row r="100" spans="2:11" s="1" customFormat="1" ht="18.75" customHeight="1">
      <c r="B100" s="185"/>
      <c r="C100" s="185"/>
      <c r="D100" s="185"/>
      <c r="E100" s="185"/>
      <c r="F100" s="185"/>
      <c r="G100" s="185"/>
      <c r="H100" s="185"/>
      <c r="I100" s="185"/>
      <c r="J100" s="185"/>
      <c r="K100" s="185"/>
    </row>
    <row r="101" spans="2:11" s="1" customFormat="1" ht="7.5" customHeight="1">
      <c r="B101" s="186"/>
      <c r="C101" s="187"/>
      <c r="D101" s="187"/>
      <c r="E101" s="187"/>
      <c r="F101" s="187"/>
      <c r="G101" s="187"/>
      <c r="H101" s="187"/>
      <c r="I101" s="187"/>
      <c r="J101" s="187"/>
      <c r="K101" s="188"/>
    </row>
    <row r="102" spans="2:11" s="1" customFormat="1" ht="45" customHeight="1">
      <c r="B102" s="189"/>
      <c r="C102" s="297" t="s">
        <v>2137</v>
      </c>
      <c r="D102" s="297"/>
      <c r="E102" s="297"/>
      <c r="F102" s="297"/>
      <c r="G102" s="297"/>
      <c r="H102" s="297"/>
      <c r="I102" s="297"/>
      <c r="J102" s="297"/>
      <c r="K102" s="190"/>
    </row>
    <row r="103" spans="2:11" s="1" customFormat="1" ht="17.25" customHeight="1">
      <c r="B103" s="189"/>
      <c r="C103" s="191" t="s">
        <v>2092</v>
      </c>
      <c r="D103" s="191"/>
      <c r="E103" s="191"/>
      <c r="F103" s="191" t="s">
        <v>2093</v>
      </c>
      <c r="G103" s="192"/>
      <c r="H103" s="191" t="s">
        <v>57</v>
      </c>
      <c r="I103" s="191" t="s">
        <v>60</v>
      </c>
      <c r="J103" s="191" t="s">
        <v>2094</v>
      </c>
      <c r="K103" s="190"/>
    </row>
    <row r="104" spans="2:11" s="1" customFormat="1" ht="17.25" customHeight="1">
      <c r="B104" s="189"/>
      <c r="C104" s="193" t="s">
        <v>2095</v>
      </c>
      <c r="D104" s="193"/>
      <c r="E104" s="193"/>
      <c r="F104" s="194" t="s">
        <v>2096</v>
      </c>
      <c r="G104" s="195"/>
      <c r="H104" s="193"/>
      <c r="I104" s="193"/>
      <c r="J104" s="193" t="s">
        <v>2097</v>
      </c>
      <c r="K104" s="190"/>
    </row>
    <row r="105" spans="2:11" s="1" customFormat="1" ht="5.25" customHeight="1">
      <c r="B105" s="189"/>
      <c r="C105" s="191"/>
      <c r="D105" s="191"/>
      <c r="E105" s="191"/>
      <c r="F105" s="191"/>
      <c r="G105" s="207"/>
      <c r="H105" s="191"/>
      <c r="I105" s="191"/>
      <c r="J105" s="191"/>
      <c r="K105" s="190"/>
    </row>
    <row r="106" spans="2:11" s="1" customFormat="1" ht="15" customHeight="1">
      <c r="B106" s="189"/>
      <c r="C106" s="178" t="s">
        <v>56</v>
      </c>
      <c r="D106" s="196"/>
      <c r="E106" s="196"/>
      <c r="F106" s="198" t="s">
        <v>2098</v>
      </c>
      <c r="G106" s="207"/>
      <c r="H106" s="178" t="s">
        <v>2138</v>
      </c>
      <c r="I106" s="178" t="s">
        <v>2100</v>
      </c>
      <c r="J106" s="178">
        <v>20</v>
      </c>
      <c r="K106" s="190"/>
    </row>
    <row r="107" spans="2:11" s="1" customFormat="1" ht="15" customHeight="1">
      <c r="B107" s="189"/>
      <c r="C107" s="178" t="s">
        <v>2101</v>
      </c>
      <c r="D107" s="178"/>
      <c r="E107" s="178"/>
      <c r="F107" s="198" t="s">
        <v>2098</v>
      </c>
      <c r="G107" s="178"/>
      <c r="H107" s="178" t="s">
        <v>2138</v>
      </c>
      <c r="I107" s="178" t="s">
        <v>2100</v>
      </c>
      <c r="J107" s="178">
        <v>120</v>
      </c>
      <c r="K107" s="190"/>
    </row>
    <row r="108" spans="2:11" s="1" customFormat="1" ht="15" customHeight="1">
      <c r="B108" s="199"/>
      <c r="C108" s="178" t="s">
        <v>2103</v>
      </c>
      <c r="D108" s="178"/>
      <c r="E108" s="178"/>
      <c r="F108" s="198" t="s">
        <v>2104</v>
      </c>
      <c r="G108" s="178"/>
      <c r="H108" s="178" t="s">
        <v>2138</v>
      </c>
      <c r="I108" s="178" t="s">
        <v>2100</v>
      </c>
      <c r="J108" s="178">
        <v>50</v>
      </c>
      <c r="K108" s="190"/>
    </row>
    <row r="109" spans="2:11" s="1" customFormat="1" ht="15" customHeight="1">
      <c r="B109" s="199"/>
      <c r="C109" s="178" t="s">
        <v>2106</v>
      </c>
      <c r="D109" s="178"/>
      <c r="E109" s="178"/>
      <c r="F109" s="198" t="s">
        <v>2098</v>
      </c>
      <c r="G109" s="178"/>
      <c r="H109" s="178" t="s">
        <v>2138</v>
      </c>
      <c r="I109" s="178" t="s">
        <v>2108</v>
      </c>
      <c r="J109" s="178"/>
      <c r="K109" s="190"/>
    </row>
    <row r="110" spans="2:11" s="1" customFormat="1" ht="15" customHeight="1">
      <c r="B110" s="199"/>
      <c r="C110" s="178" t="s">
        <v>2117</v>
      </c>
      <c r="D110" s="178"/>
      <c r="E110" s="178"/>
      <c r="F110" s="198" t="s">
        <v>2104</v>
      </c>
      <c r="G110" s="178"/>
      <c r="H110" s="178" t="s">
        <v>2138</v>
      </c>
      <c r="I110" s="178" t="s">
        <v>2100</v>
      </c>
      <c r="J110" s="178">
        <v>50</v>
      </c>
      <c r="K110" s="190"/>
    </row>
    <row r="111" spans="2:11" s="1" customFormat="1" ht="15" customHeight="1">
      <c r="B111" s="199"/>
      <c r="C111" s="178" t="s">
        <v>2125</v>
      </c>
      <c r="D111" s="178"/>
      <c r="E111" s="178"/>
      <c r="F111" s="198" t="s">
        <v>2104</v>
      </c>
      <c r="G111" s="178"/>
      <c r="H111" s="178" t="s">
        <v>2138</v>
      </c>
      <c r="I111" s="178" t="s">
        <v>2100</v>
      </c>
      <c r="J111" s="178">
        <v>50</v>
      </c>
      <c r="K111" s="190"/>
    </row>
    <row r="112" spans="2:11" s="1" customFormat="1" ht="15" customHeight="1">
      <c r="B112" s="199"/>
      <c r="C112" s="178" t="s">
        <v>2123</v>
      </c>
      <c r="D112" s="178"/>
      <c r="E112" s="178"/>
      <c r="F112" s="198" t="s">
        <v>2104</v>
      </c>
      <c r="G112" s="178"/>
      <c r="H112" s="178" t="s">
        <v>2138</v>
      </c>
      <c r="I112" s="178" t="s">
        <v>2100</v>
      </c>
      <c r="J112" s="178">
        <v>50</v>
      </c>
      <c r="K112" s="190"/>
    </row>
    <row r="113" spans="2:11" s="1" customFormat="1" ht="15" customHeight="1">
      <c r="B113" s="199"/>
      <c r="C113" s="178" t="s">
        <v>56</v>
      </c>
      <c r="D113" s="178"/>
      <c r="E113" s="178"/>
      <c r="F113" s="198" t="s">
        <v>2098</v>
      </c>
      <c r="G113" s="178"/>
      <c r="H113" s="178" t="s">
        <v>2139</v>
      </c>
      <c r="I113" s="178" t="s">
        <v>2100</v>
      </c>
      <c r="J113" s="178">
        <v>20</v>
      </c>
      <c r="K113" s="190"/>
    </row>
    <row r="114" spans="2:11" s="1" customFormat="1" ht="15" customHeight="1">
      <c r="B114" s="199"/>
      <c r="C114" s="178" t="s">
        <v>2140</v>
      </c>
      <c r="D114" s="178"/>
      <c r="E114" s="178"/>
      <c r="F114" s="198" t="s">
        <v>2098</v>
      </c>
      <c r="G114" s="178"/>
      <c r="H114" s="178" t="s">
        <v>2141</v>
      </c>
      <c r="I114" s="178" t="s">
        <v>2100</v>
      </c>
      <c r="J114" s="178">
        <v>120</v>
      </c>
      <c r="K114" s="190"/>
    </row>
    <row r="115" spans="2:11" s="1" customFormat="1" ht="15" customHeight="1">
      <c r="B115" s="199"/>
      <c r="C115" s="178" t="s">
        <v>41</v>
      </c>
      <c r="D115" s="178"/>
      <c r="E115" s="178"/>
      <c r="F115" s="198" t="s">
        <v>2098</v>
      </c>
      <c r="G115" s="178"/>
      <c r="H115" s="178" t="s">
        <v>2142</v>
      </c>
      <c r="I115" s="178" t="s">
        <v>2133</v>
      </c>
      <c r="J115" s="178"/>
      <c r="K115" s="190"/>
    </row>
    <row r="116" spans="2:11" s="1" customFormat="1" ht="15" customHeight="1">
      <c r="B116" s="199"/>
      <c r="C116" s="178" t="s">
        <v>51</v>
      </c>
      <c r="D116" s="178"/>
      <c r="E116" s="178"/>
      <c r="F116" s="198" t="s">
        <v>2098</v>
      </c>
      <c r="G116" s="178"/>
      <c r="H116" s="178" t="s">
        <v>2143</v>
      </c>
      <c r="I116" s="178" t="s">
        <v>2133</v>
      </c>
      <c r="J116" s="178"/>
      <c r="K116" s="190"/>
    </row>
    <row r="117" spans="2:11" s="1" customFormat="1" ht="15" customHeight="1">
      <c r="B117" s="199"/>
      <c r="C117" s="178" t="s">
        <v>60</v>
      </c>
      <c r="D117" s="178"/>
      <c r="E117" s="178"/>
      <c r="F117" s="198" t="s">
        <v>2098</v>
      </c>
      <c r="G117" s="178"/>
      <c r="H117" s="178" t="s">
        <v>2144</v>
      </c>
      <c r="I117" s="178" t="s">
        <v>2145</v>
      </c>
      <c r="J117" s="178"/>
      <c r="K117" s="190"/>
    </row>
    <row r="118" spans="2:11" s="1" customFormat="1" ht="15" customHeight="1">
      <c r="B118" s="202"/>
      <c r="C118" s="208"/>
      <c r="D118" s="208"/>
      <c r="E118" s="208"/>
      <c r="F118" s="208"/>
      <c r="G118" s="208"/>
      <c r="H118" s="208"/>
      <c r="I118" s="208"/>
      <c r="J118" s="208"/>
      <c r="K118" s="204"/>
    </row>
    <row r="119" spans="2:11" s="1" customFormat="1" ht="18.75" customHeight="1">
      <c r="B119" s="209"/>
      <c r="C119" s="175"/>
      <c r="D119" s="175"/>
      <c r="E119" s="175"/>
      <c r="F119" s="210"/>
      <c r="G119" s="175"/>
      <c r="H119" s="175"/>
      <c r="I119" s="175"/>
      <c r="J119" s="175"/>
      <c r="K119" s="209"/>
    </row>
    <row r="120" spans="2:11" s="1" customFormat="1" ht="18.75" customHeight="1">
      <c r="B120" s="185"/>
      <c r="C120" s="185"/>
      <c r="D120" s="185"/>
      <c r="E120" s="185"/>
      <c r="F120" s="185"/>
      <c r="G120" s="185"/>
      <c r="H120" s="185"/>
      <c r="I120" s="185"/>
      <c r="J120" s="185"/>
      <c r="K120" s="185"/>
    </row>
    <row r="121" spans="2:11" s="1" customFormat="1" ht="7.5" customHeight="1">
      <c r="B121" s="211"/>
      <c r="C121" s="212"/>
      <c r="D121" s="212"/>
      <c r="E121" s="212"/>
      <c r="F121" s="212"/>
      <c r="G121" s="212"/>
      <c r="H121" s="212"/>
      <c r="I121" s="212"/>
      <c r="J121" s="212"/>
      <c r="K121" s="213"/>
    </row>
    <row r="122" spans="2:11" s="1" customFormat="1" ht="45" customHeight="1">
      <c r="B122" s="214"/>
      <c r="C122" s="295" t="s">
        <v>2146</v>
      </c>
      <c r="D122" s="295"/>
      <c r="E122" s="295"/>
      <c r="F122" s="295"/>
      <c r="G122" s="295"/>
      <c r="H122" s="295"/>
      <c r="I122" s="295"/>
      <c r="J122" s="295"/>
      <c r="K122" s="215"/>
    </row>
    <row r="123" spans="2:11" s="1" customFormat="1" ht="17.25" customHeight="1">
      <c r="B123" s="216"/>
      <c r="C123" s="191" t="s">
        <v>2092</v>
      </c>
      <c r="D123" s="191"/>
      <c r="E123" s="191"/>
      <c r="F123" s="191" t="s">
        <v>2093</v>
      </c>
      <c r="G123" s="192"/>
      <c r="H123" s="191" t="s">
        <v>57</v>
      </c>
      <c r="I123" s="191" t="s">
        <v>60</v>
      </c>
      <c r="J123" s="191" t="s">
        <v>2094</v>
      </c>
      <c r="K123" s="217"/>
    </row>
    <row r="124" spans="2:11" s="1" customFormat="1" ht="17.25" customHeight="1">
      <c r="B124" s="216"/>
      <c r="C124" s="193" t="s">
        <v>2095</v>
      </c>
      <c r="D124" s="193"/>
      <c r="E124" s="193"/>
      <c r="F124" s="194" t="s">
        <v>2096</v>
      </c>
      <c r="G124" s="195"/>
      <c r="H124" s="193"/>
      <c r="I124" s="193"/>
      <c r="J124" s="193" t="s">
        <v>2097</v>
      </c>
      <c r="K124" s="217"/>
    </row>
    <row r="125" spans="2:11" s="1" customFormat="1" ht="5.25" customHeight="1">
      <c r="B125" s="218"/>
      <c r="C125" s="196"/>
      <c r="D125" s="196"/>
      <c r="E125" s="196"/>
      <c r="F125" s="196"/>
      <c r="G125" s="178"/>
      <c r="H125" s="196"/>
      <c r="I125" s="196"/>
      <c r="J125" s="196"/>
      <c r="K125" s="219"/>
    </row>
    <row r="126" spans="2:11" s="1" customFormat="1" ht="15" customHeight="1">
      <c r="B126" s="218"/>
      <c r="C126" s="178" t="s">
        <v>2101</v>
      </c>
      <c r="D126" s="196"/>
      <c r="E126" s="196"/>
      <c r="F126" s="198" t="s">
        <v>2098</v>
      </c>
      <c r="G126" s="178"/>
      <c r="H126" s="178" t="s">
        <v>2138</v>
      </c>
      <c r="I126" s="178" t="s">
        <v>2100</v>
      </c>
      <c r="J126" s="178">
        <v>120</v>
      </c>
      <c r="K126" s="220"/>
    </row>
    <row r="127" spans="2:11" s="1" customFormat="1" ht="15" customHeight="1">
      <c r="B127" s="218"/>
      <c r="C127" s="178" t="s">
        <v>2147</v>
      </c>
      <c r="D127" s="178"/>
      <c r="E127" s="178"/>
      <c r="F127" s="198" t="s">
        <v>2098</v>
      </c>
      <c r="G127" s="178"/>
      <c r="H127" s="178" t="s">
        <v>2148</v>
      </c>
      <c r="I127" s="178" t="s">
        <v>2100</v>
      </c>
      <c r="J127" s="178" t="s">
        <v>2149</v>
      </c>
      <c r="K127" s="220"/>
    </row>
    <row r="128" spans="2:11" s="1" customFormat="1" ht="15" customHeight="1">
      <c r="B128" s="218"/>
      <c r="C128" s="178" t="s">
        <v>2046</v>
      </c>
      <c r="D128" s="178"/>
      <c r="E128" s="178"/>
      <c r="F128" s="198" t="s">
        <v>2098</v>
      </c>
      <c r="G128" s="178"/>
      <c r="H128" s="178" t="s">
        <v>2150</v>
      </c>
      <c r="I128" s="178" t="s">
        <v>2100</v>
      </c>
      <c r="J128" s="178" t="s">
        <v>2149</v>
      </c>
      <c r="K128" s="220"/>
    </row>
    <row r="129" spans="2:11" s="1" customFormat="1" ht="15" customHeight="1">
      <c r="B129" s="218"/>
      <c r="C129" s="178" t="s">
        <v>2109</v>
      </c>
      <c r="D129" s="178"/>
      <c r="E129" s="178"/>
      <c r="F129" s="198" t="s">
        <v>2104</v>
      </c>
      <c r="G129" s="178"/>
      <c r="H129" s="178" t="s">
        <v>2110</v>
      </c>
      <c r="I129" s="178" t="s">
        <v>2100</v>
      </c>
      <c r="J129" s="178">
        <v>15</v>
      </c>
      <c r="K129" s="220"/>
    </row>
    <row r="130" spans="2:11" s="1" customFormat="1" ht="15" customHeight="1">
      <c r="B130" s="218"/>
      <c r="C130" s="200" t="s">
        <v>2111</v>
      </c>
      <c r="D130" s="200"/>
      <c r="E130" s="200"/>
      <c r="F130" s="201" t="s">
        <v>2104</v>
      </c>
      <c r="G130" s="200"/>
      <c r="H130" s="200" t="s">
        <v>2112</v>
      </c>
      <c r="I130" s="200" t="s">
        <v>2100</v>
      </c>
      <c r="J130" s="200">
        <v>15</v>
      </c>
      <c r="K130" s="220"/>
    </row>
    <row r="131" spans="2:11" s="1" customFormat="1" ht="15" customHeight="1">
      <c r="B131" s="218"/>
      <c r="C131" s="200" t="s">
        <v>2113</v>
      </c>
      <c r="D131" s="200"/>
      <c r="E131" s="200"/>
      <c r="F131" s="201" t="s">
        <v>2104</v>
      </c>
      <c r="G131" s="200"/>
      <c r="H131" s="200" t="s">
        <v>2114</v>
      </c>
      <c r="I131" s="200" t="s">
        <v>2100</v>
      </c>
      <c r="J131" s="200">
        <v>20</v>
      </c>
      <c r="K131" s="220"/>
    </row>
    <row r="132" spans="2:11" s="1" customFormat="1" ht="15" customHeight="1">
      <c r="B132" s="218"/>
      <c r="C132" s="200" t="s">
        <v>2115</v>
      </c>
      <c r="D132" s="200"/>
      <c r="E132" s="200"/>
      <c r="F132" s="201" t="s">
        <v>2104</v>
      </c>
      <c r="G132" s="200"/>
      <c r="H132" s="200" t="s">
        <v>2116</v>
      </c>
      <c r="I132" s="200" t="s">
        <v>2100</v>
      </c>
      <c r="J132" s="200">
        <v>20</v>
      </c>
      <c r="K132" s="220"/>
    </row>
    <row r="133" spans="2:11" s="1" customFormat="1" ht="15" customHeight="1">
      <c r="B133" s="218"/>
      <c r="C133" s="178" t="s">
        <v>2103</v>
      </c>
      <c r="D133" s="178"/>
      <c r="E133" s="178"/>
      <c r="F133" s="198" t="s">
        <v>2104</v>
      </c>
      <c r="G133" s="178"/>
      <c r="H133" s="178" t="s">
        <v>2138</v>
      </c>
      <c r="I133" s="178" t="s">
        <v>2100</v>
      </c>
      <c r="J133" s="178">
        <v>50</v>
      </c>
      <c r="K133" s="220"/>
    </row>
    <row r="134" spans="2:11" s="1" customFormat="1" ht="15" customHeight="1">
      <c r="B134" s="218"/>
      <c r="C134" s="178" t="s">
        <v>2117</v>
      </c>
      <c r="D134" s="178"/>
      <c r="E134" s="178"/>
      <c r="F134" s="198" t="s">
        <v>2104</v>
      </c>
      <c r="G134" s="178"/>
      <c r="H134" s="178" t="s">
        <v>2138</v>
      </c>
      <c r="I134" s="178" t="s">
        <v>2100</v>
      </c>
      <c r="J134" s="178">
        <v>50</v>
      </c>
      <c r="K134" s="220"/>
    </row>
    <row r="135" spans="2:11" s="1" customFormat="1" ht="15" customHeight="1">
      <c r="B135" s="218"/>
      <c r="C135" s="178" t="s">
        <v>2123</v>
      </c>
      <c r="D135" s="178"/>
      <c r="E135" s="178"/>
      <c r="F135" s="198" t="s">
        <v>2104</v>
      </c>
      <c r="G135" s="178"/>
      <c r="H135" s="178" t="s">
        <v>2138</v>
      </c>
      <c r="I135" s="178" t="s">
        <v>2100</v>
      </c>
      <c r="J135" s="178">
        <v>50</v>
      </c>
      <c r="K135" s="220"/>
    </row>
    <row r="136" spans="2:11" s="1" customFormat="1" ht="15" customHeight="1">
      <c r="B136" s="218"/>
      <c r="C136" s="178" t="s">
        <v>2125</v>
      </c>
      <c r="D136" s="178"/>
      <c r="E136" s="178"/>
      <c r="F136" s="198" t="s">
        <v>2104</v>
      </c>
      <c r="G136" s="178"/>
      <c r="H136" s="178" t="s">
        <v>2138</v>
      </c>
      <c r="I136" s="178" t="s">
        <v>2100</v>
      </c>
      <c r="J136" s="178">
        <v>50</v>
      </c>
      <c r="K136" s="220"/>
    </row>
    <row r="137" spans="2:11" s="1" customFormat="1" ht="15" customHeight="1">
      <c r="B137" s="218"/>
      <c r="C137" s="178" t="s">
        <v>2126</v>
      </c>
      <c r="D137" s="178"/>
      <c r="E137" s="178"/>
      <c r="F137" s="198" t="s">
        <v>2104</v>
      </c>
      <c r="G137" s="178"/>
      <c r="H137" s="178" t="s">
        <v>2151</v>
      </c>
      <c r="I137" s="178" t="s">
        <v>2100</v>
      </c>
      <c r="J137" s="178">
        <v>255</v>
      </c>
      <c r="K137" s="220"/>
    </row>
    <row r="138" spans="2:11" s="1" customFormat="1" ht="15" customHeight="1">
      <c r="B138" s="218"/>
      <c r="C138" s="178" t="s">
        <v>2128</v>
      </c>
      <c r="D138" s="178"/>
      <c r="E138" s="178"/>
      <c r="F138" s="198" t="s">
        <v>2098</v>
      </c>
      <c r="G138" s="178"/>
      <c r="H138" s="178" t="s">
        <v>2152</v>
      </c>
      <c r="I138" s="178" t="s">
        <v>2130</v>
      </c>
      <c r="J138" s="178"/>
      <c r="K138" s="220"/>
    </row>
    <row r="139" spans="2:11" s="1" customFormat="1" ht="15" customHeight="1">
      <c r="B139" s="218"/>
      <c r="C139" s="178" t="s">
        <v>2131</v>
      </c>
      <c r="D139" s="178"/>
      <c r="E139" s="178"/>
      <c r="F139" s="198" t="s">
        <v>2098</v>
      </c>
      <c r="G139" s="178"/>
      <c r="H139" s="178" t="s">
        <v>2153</v>
      </c>
      <c r="I139" s="178" t="s">
        <v>2133</v>
      </c>
      <c r="J139" s="178"/>
      <c r="K139" s="220"/>
    </row>
    <row r="140" spans="2:11" s="1" customFormat="1" ht="15" customHeight="1">
      <c r="B140" s="218"/>
      <c r="C140" s="178" t="s">
        <v>2134</v>
      </c>
      <c r="D140" s="178"/>
      <c r="E140" s="178"/>
      <c r="F140" s="198" t="s">
        <v>2098</v>
      </c>
      <c r="G140" s="178"/>
      <c r="H140" s="178" t="s">
        <v>2134</v>
      </c>
      <c r="I140" s="178" t="s">
        <v>2133</v>
      </c>
      <c r="J140" s="178"/>
      <c r="K140" s="220"/>
    </row>
    <row r="141" spans="2:11" s="1" customFormat="1" ht="15" customHeight="1">
      <c r="B141" s="218"/>
      <c r="C141" s="178" t="s">
        <v>41</v>
      </c>
      <c r="D141" s="178"/>
      <c r="E141" s="178"/>
      <c r="F141" s="198" t="s">
        <v>2098</v>
      </c>
      <c r="G141" s="178"/>
      <c r="H141" s="178" t="s">
        <v>2154</v>
      </c>
      <c r="I141" s="178" t="s">
        <v>2133</v>
      </c>
      <c r="J141" s="178"/>
      <c r="K141" s="220"/>
    </row>
    <row r="142" spans="2:11" s="1" customFormat="1" ht="15" customHeight="1">
      <c r="B142" s="218"/>
      <c r="C142" s="178" t="s">
        <v>2155</v>
      </c>
      <c r="D142" s="178"/>
      <c r="E142" s="178"/>
      <c r="F142" s="198" t="s">
        <v>2098</v>
      </c>
      <c r="G142" s="178"/>
      <c r="H142" s="178" t="s">
        <v>2156</v>
      </c>
      <c r="I142" s="178" t="s">
        <v>2133</v>
      </c>
      <c r="J142" s="178"/>
      <c r="K142" s="220"/>
    </row>
    <row r="143" spans="2:11" s="1" customFormat="1" ht="15" customHeight="1">
      <c r="B143" s="221"/>
      <c r="C143" s="222"/>
      <c r="D143" s="222"/>
      <c r="E143" s="222"/>
      <c r="F143" s="222"/>
      <c r="G143" s="222"/>
      <c r="H143" s="222"/>
      <c r="I143" s="222"/>
      <c r="J143" s="222"/>
      <c r="K143" s="223"/>
    </row>
    <row r="144" spans="2:11" s="1" customFormat="1" ht="18.75" customHeight="1">
      <c r="B144" s="175"/>
      <c r="C144" s="175"/>
      <c r="D144" s="175"/>
      <c r="E144" s="175"/>
      <c r="F144" s="210"/>
      <c r="G144" s="175"/>
      <c r="H144" s="175"/>
      <c r="I144" s="175"/>
      <c r="J144" s="175"/>
      <c r="K144" s="175"/>
    </row>
    <row r="145" spans="2:11" s="1" customFormat="1" ht="18.75" customHeight="1">
      <c r="B145" s="185"/>
      <c r="C145" s="185"/>
      <c r="D145" s="185"/>
      <c r="E145" s="185"/>
      <c r="F145" s="185"/>
      <c r="G145" s="185"/>
      <c r="H145" s="185"/>
      <c r="I145" s="185"/>
      <c r="J145" s="185"/>
      <c r="K145" s="185"/>
    </row>
    <row r="146" spans="2:11" s="1" customFormat="1" ht="7.5" customHeight="1">
      <c r="B146" s="186"/>
      <c r="C146" s="187"/>
      <c r="D146" s="187"/>
      <c r="E146" s="187"/>
      <c r="F146" s="187"/>
      <c r="G146" s="187"/>
      <c r="H146" s="187"/>
      <c r="I146" s="187"/>
      <c r="J146" s="187"/>
      <c r="K146" s="188"/>
    </row>
    <row r="147" spans="2:11" s="1" customFormat="1" ht="45" customHeight="1">
      <c r="B147" s="189"/>
      <c r="C147" s="297" t="s">
        <v>2157</v>
      </c>
      <c r="D147" s="297"/>
      <c r="E147" s="297"/>
      <c r="F147" s="297"/>
      <c r="G147" s="297"/>
      <c r="H147" s="297"/>
      <c r="I147" s="297"/>
      <c r="J147" s="297"/>
      <c r="K147" s="190"/>
    </row>
    <row r="148" spans="2:11" s="1" customFormat="1" ht="17.25" customHeight="1">
      <c r="B148" s="189"/>
      <c r="C148" s="191" t="s">
        <v>2092</v>
      </c>
      <c r="D148" s="191"/>
      <c r="E148" s="191"/>
      <c r="F148" s="191" t="s">
        <v>2093</v>
      </c>
      <c r="G148" s="192"/>
      <c r="H148" s="191" t="s">
        <v>57</v>
      </c>
      <c r="I148" s="191" t="s">
        <v>60</v>
      </c>
      <c r="J148" s="191" t="s">
        <v>2094</v>
      </c>
      <c r="K148" s="190"/>
    </row>
    <row r="149" spans="2:11" s="1" customFormat="1" ht="17.25" customHeight="1">
      <c r="B149" s="189"/>
      <c r="C149" s="193" t="s">
        <v>2095</v>
      </c>
      <c r="D149" s="193"/>
      <c r="E149" s="193"/>
      <c r="F149" s="194" t="s">
        <v>2096</v>
      </c>
      <c r="G149" s="195"/>
      <c r="H149" s="193"/>
      <c r="I149" s="193"/>
      <c r="J149" s="193" t="s">
        <v>2097</v>
      </c>
      <c r="K149" s="190"/>
    </row>
    <row r="150" spans="2:11" s="1" customFormat="1" ht="5.25" customHeight="1">
      <c r="B150" s="199"/>
      <c r="C150" s="196"/>
      <c r="D150" s="196"/>
      <c r="E150" s="196"/>
      <c r="F150" s="196"/>
      <c r="G150" s="197"/>
      <c r="H150" s="196"/>
      <c r="I150" s="196"/>
      <c r="J150" s="196"/>
      <c r="K150" s="220"/>
    </row>
    <row r="151" spans="2:11" s="1" customFormat="1" ht="15" customHeight="1">
      <c r="B151" s="199"/>
      <c r="C151" s="224" t="s">
        <v>2101</v>
      </c>
      <c r="D151" s="178"/>
      <c r="E151" s="178"/>
      <c r="F151" s="225" t="s">
        <v>2098</v>
      </c>
      <c r="G151" s="178"/>
      <c r="H151" s="224" t="s">
        <v>2138</v>
      </c>
      <c r="I151" s="224" t="s">
        <v>2100</v>
      </c>
      <c r="J151" s="224">
        <v>120</v>
      </c>
      <c r="K151" s="220"/>
    </row>
    <row r="152" spans="2:11" s="1" customFormat="1" ht="15" customHeight="1">
      <c r="B152" s="199"/>
      <c r="C152" s="224" t="s">
        <v>2147</v>
      </c>
      <c r="D152" s="178"/>
      <c r="E152" s="178"/>
      <c r="F152" s="225" t="s">
        <v>2098</v>
      </c>
      <c r="G152" s="178"/>
      <c r="H152" s="224" t="s">
        <v>2158</v>
      </c>
      <c r="I152" s="224" t="s">
        <v>2100</v>
      </c>
      <c r="J152" s="224" t="s">
        <v>2149</v>
      </c>
      <c r="K152" s="220"/>
    </row>
    <row r="153" spans="2:11" s="1" customFormat="1" ht="15" customHeight="1">
      <c r="B153" s="199"/>
      <c r="C153" s="224" t="s">
        <v>2046</v>
      </c>
      <c r="D153" s="178"/>
      <c r="E153" s="178"/>
      <c r="F153" s="225" t="s">
        <v>2098</v>
      </c>
      <c r="G153" s="178"/>
      <c r="H153" s="224" t="s">
        <v>2159</v>
      </c>
      <c r="I153" s="224" t="s">
        <v>2100</v>
      </c>
      <c r="J153" s="224" t="s">
        <v>2149</v>
      </c>
      <c r="K153" s="220"/>
    </row>
    <row r="154" spans="2:11" s="1" customFormat="1" ht="15" customHeight="1">
      <c r="B154" s="199"/>
      <c r="C154" s="224" t="s">
        <v>2103</v>
      </c>
      <c r="D154" s="178"/>
      <c r="E154" s="178"/>
      <c r="F154" s="225" t="s">
        <v>2104</v>
      </c>
      <c r="G154" s="178"/>
      <c r="H154" s="224" t="s">
        <v>2138</v>
      </c>
      <c r="I154" s="224" t="s">
        <v>2100</v>
      </c>
      <c r="J154" s="224">
        <v>50</v>
      </c>
      <c r="K154" s="220"/>
    </row>
    <row r="155" spans="2:11" s="1" customFormat="1" ht="15" customHeight="1">
      <c r="B155" s="199"/>
      <c r="C155" s="224" t="s">
        <v>2106</v>
      </c>
      <c r="D155" s="178"/>
      <c r="E155" s="178"/>
      <c r="F155" s="225" t="s">
        <v>2098</v>
      </c>
      <c r="G155" s="178"/>
      <c r="H155" s="224" t="s">
        <v>2138</v>
      </c>
      <c r="I155" s="224" t="s">
        <v>2108</v>
      </c>
      <c r="J155" s="224"/>
      <c r="K155" s="220"/>
    </row>
    <row r="156" spans="2:11" s="1" customFormat="1" ht="15" customHeight="1">
      <c r="B156" s="199"/>
      <c r="C156" s="224" t="s">
        <v>2117</v>
      </c>
      <c r="D156" s="178"/>
      <c r="E156" s="178"/>
      <c r="F156" s="225" t="s">
        <v>2104</v>
      </c>
      <c r="G156" s="178"/>
      <c r="H156" s="224" t="s">
        <v>2138</v>
      </c>
      <c r="I156" s="224" t="s">
        <v>2100</v>
      </c>
      <c r="J156" s="224">
        <v>50</v>
      </c>
      <c r="K156" s="220"/>
    </row>
    <row r="157" spans="2:11" s="1" customFormat="1" ht="15" customHeight="1">
      <c r="B157" s="199"/>
      <c r="C157" s="224" t="s">
        <v>2125</v>
      </c>
      <c r="D157" s="178"/>
      <c r="E157" s="178"/>
      <c r="F157" s="225" t="s">
        <v>2104</v>
      </c>
      <c r="G157" s="178"/>
      <c r="H157" s="224" t="s">
        <v>2138</v>
      </c>
      <c r="I157" s="224" t="s">
        <v>2100</v>
      </c>
      <c r="J157" s="224">
        <v>50</v>
      </c>
      <c r="K157" s="220"/>
    </row>
    <row r="158" spans="2:11" s="1" customFormat="1" ht="15" customHeight="1">
      <c r="B158" s="199"/>
      <c r="C158" s="224" t="s">
        <v>2123</v>
      </c>
      <c r="D158" s="178"/>
      <c r="E158" s="178"/>
      <c r="F158" s="225" t="s">
        <v>2104</v>
      </c>
      <c r="G158" s="178"/>
      <c r="H158" s="224" t="s">
        <v>2138</v>
      </c>
      <c r="I158" s="224" t="s">
        <v>2100</v>
      </c>
      <c r="J158" s="224">
        <v>50</v>
      </c>
      <c r="K158" s="220"/>
    </row>
    <row r="159" spans="2:11" s="1" customFormat="1" ht="15" customHeight="1">
      <c r="B159" s="199"/>
      <c r="C159" s="224" t="s">
        <v>110</v>
      </c>
      <c r="D159" s="178"/>
      <c r="E159" s="178"/>
      <c r="F159" s="225" t="s">
        <v>2098</v>
      </c>
      <c r="G159" s="178"/>
      <c r="H159" s="224" t="s">
        <v>2160</v>
      </c>
      <c r="I159" s="224" t="s">
        <v>2100</v>
      </c>
      <c r="J159" s="224" t="s">
        <v>2161</v>
      </c>
      <c r="K159" s="220"/>
    </row>
    <row r="160" spans="2:11" s="1" customFormat="1" ht="15" customHeight="1">
      <c r="B160" s="199"/>
      <c r="C160" s="224" t="s">
        <v>2162</v>
      </c>
      <c r="D160" s="178"/>
      <c r="E160" s="178"/>
      <c r="F160" s="225" t="s">
        <v>2098</v>
      </c>
      <c r="G160" s="178"/>
      <c r="H160" s="224" t="s">
        <v>2163</v>
      </c>
      <c r="I160" s="224" t="s">
        <v>2133</v>
      </c>
      <c r="J160" s="224"/>
      <c r="K160" s="220"/>
    </row>
    <row r="161" spans="2:11" s="1" customFormat="1" ht="15" customHeight="1">
      <c r="B161" s="226"/>
      <c r="C161" s="208"/>
      <c r="D161" s="208"/>
      <c r="E161" s="208"/>
      <c r="F161" s="208"/>
      <c r="G161" s="208"/>
      <c r="H161" s="208"/>
      <c r="I161" s="208"/>
      <c r="J161" s="208"/>
      <c r="K161" s="227"/>
    </row>
    <row r="162" spans="2:11" s="1" customFormat="1" ht="18.75" customHeight="1">
      <c r="B162" s="175"/>
      <c r="C162" s="178"/>
      <c r="D162" s="178"/>
      <c r="E162" s="178"/>
      <c r="F162" s="198"/>
      <c r="G162" s="178"/>
      <c r="H162" s="178"/>
      <c r="I162" s="178"/>
      <c r="J162" s="178"/>
      <c r="K162" s="175"/>
    </row>
    <row r="163" spans="2:11" s="1" customFormat="1" ht="18.75" customHeight="1">
      <c r="B163" s="185"/>
      <c r="C163" s="185"/>
      <c r="D163" s="185"/>
      <c r="E163" s="185"/>
      <c r="F163" s="185"/>
      <c r="G163" s="185"/>
      <c r="H163" s="185"/>
      <c r="I163" s="185"/>
      <c r="J163" s="185"/>
      <c r="K163" s="185"/>
    </row>
    <row r="164" spans="2:11" s="1" customFormat="1" ht="7.5" customHeight="1">
      <c r="B164" s="167"/>
      <c r="C164" s="168"/>
      <c r="D164" s="168"/>
      <c r="E164" s="168"/>
      <c r="F164" s="168"/>
      <c r="G164" s="168"/>
      <c r="H164" s="168"/>
      <c r="I164" s="168"/>
      <c r="J164" s="168"/>
      <c r="K164" s="169"/>
    </row>
    <row r="165" spans="2:11" s="1" customFormat="1" ht="45" customHeight="1">
      <c r="B165" s="170"/>
      <c r="C165" s="295" t="s">
        <v>2164</v>
      </c>
      <c r="D165" s="295"/>
      <c r="E165" s="295"/>
      <c r="F165" s="295"/>
      <c r="G165" s="295"/>
      <c r="H165" s="295"/>
      <c r="I165" s="295"/>
      <c r="J165" s="295"/>
      <c r="K165" s="171"/>
    </row>
    <row r="166" spans="2:11" s="1" customFormat="1" ht="17.25" customHeight="1">
      <c r="B166" s="170"/>
      <c r="C166" s="191" t="s">
        <v>2092</v>
      </c>
      <c r="D166" s="191"/>
      <c r="E166" s="191"/>
      <c r="F166" s="191" t="s">
        <v>2093</v>
      </c>
      <c r="G166" s="228"/>
      <c r="H166" s="229" t="s">
        <v>57</v>
      </c>
      <c r="I166" s="229" t="s">
        <v>60</v>
      </c>
      <c r="J166" s="191" t="s">
        <v>2094</v>
      </c>
      <c r="K166" s="171"/>
    </row>
    <row r="167" spans="2:11" s="1" customFormat="1" ht="17.25" customHeight="1">
      <c r="B167" s="172"/>
      <c r="C167" s="193" t="s">
        <v>2095</v>
      </c>
      <c r="D167" s="193"/>
      <c r="E167" s="193"/>
      <c r="F167" s="194" t="s">
        <v>2096</v>
      </c>
      <c r="G167" s="230"/>
      <c r="H167" s="231"/>
      <c r="I167" s="231"/>
      <c r="J167" s="193" t="s">
        <v>2097</v>
      </c>
      <c r="K167" s="173"/>
    </row>
    <row r="168" spans="2:11" s="1" customFormat="1" ht="5.25" customHeight="1">
      <c r="B168" s="199"/>
      <c r="C168" s="196"/>
      <c r="D168" s="196"/>
      <c r="E168" s="196"/>
      <c r="F168" s="196"/>
      <c r="G168" s="197"/>
      <c r="H168" s="196"/>
      <c r="I168" s="196"/>
      <c r="J168" s="196"/>
      <c r="K168" s="220"/>
    </row>
    <row r="169" spans="2:11" s="1" customFormat="1" ht="15" customHeight="1">
      <c r="B169" s="199"/>
      <c r="C169" s="178" t="s">
        <v>2101</v>
      </c>
      <c r="D169" s="178"/>
      <c r="E169" s="178"/>
      <c r="F169" s="198" t="s">
        <v>2098</v>
      </c>
      <c r="G169" s="178"/>
      <c r="H169" s="178" t="s">
        <v>2138</v>
      </c>
      <c r="I169" s="178" t="s">
        <v>2100</v>
      </c>
      <c r="J169" s="178">
        <v>120</v>
      </c>
      <c r="K169" s="220"/>
    </row>
    <row r="170" spans="2:11" s="1" customFormat="1" ht="15" customHeight="1">
      <c r="B170" s="199"/>
      <c r="C170" s="178" t="s">
        <v>2147</v>
      </c>
      <c r="D170" s="178"/>
      <c r="E170" s="178"/>
      <c r="F170" s="198" t="s">
        <v>2098</v>
      </c>
      <c r="G170" s="178"/>
      <c r="H170" s="178" t="s">
        <v>2148</v>
      </c>
      <c r="I170" s="178" t="s">
        <v>2100</v>
      </c>
      <c r="J170" s="178" t="s">
        <v>2149</v>
      </c>
      <c r="K170" s="220"/>
    </row>
    <row r="171" spans="2:11" s="1" customFormat="1" ht="15" customHeight="1">
      <c r="B171" s="199"/>
      <c r="C171" s="178" t="s">
        <v>2046</v>
      </c>
      <c r="D171" s="178"/>
      <c r="E171" s="178"/>
      <c r="F171" s="198" t="s">
        <v>2098</v>
      </c>
      <c r="G171" s="178"/>
      <c r="H171" s="178" t="s">
        <v>2165</v>
      </c>
      <c r="I171" s="178" t="s">
        <v>2100</v>
      </c>
      <c r="J171" s="178" t="s">
        <v>2149</v>
      </c>
      <c r="K171" s="220"/>
    </row>
    <row r="172" spans="2:11" s="1" customFormat="1" ht="15" customHeight="1">
      <c r="B172" s="199"/>
      <c r="C172" s="178" t="s">
        <v>2103</v>
      </c>
      <c r="D172" s="178"/>
      <c r="E172" s="178"/>
      <c r="F172" s="198" t="s">
        <v>2104</v>
      </c>
      <c r="G172" s="178"/>
      <c r="H172" s="178" t="s">
        <v>2165</v>
      </c>
      <c r="I172" s="178" t="s">
        <v>2100</v>
      </c>
      <c r="J172" s="178">
        <v>50</v>
      </c>
      <c r="K172" s="220"/>
    </row>
    <row r="173" spans="2:11" s="1" customFormat="1" ht="15" customHeight="1">
      <c r="B173" s="199"/>
      <c r="C173" s="178" t="s">
        <v>2106</v>
      </c>
      <c r="D173" s="178"/>
      <c r="E173" s="178"/>
      <c r="F173" s="198" t="s">
        <v>2098</v>
      </c>
      <c r="G173" s="178"/>
      <c r="H173" s="178" t="s">
        <v>2165</v>
      </c>
      <c r="I173" s="178" t="s">
        <v>2108</v>
      </c>
      <c r="J173" s="178"/>
      <c r="K173" s="220"/>
    </row>
    <row r="174" spans="2:11" s="1" customFormat="1" ht="15" customHeight="1">
      <c r="B174" s="199"/>
      <c r="C174" s="178" t="s">
        <v>2117</v>
      </c>
      <c r="D174" s="178"/>
      <c r="E174" s="178"/>
      <c r="F174" s="198" t="s">
        <v>2104</v>
      </c>
      <c r="G174" s="178"/>
      <c r="H174" s="178" t="s">
        <v>2165</v>
      </c>
      <c r="I174" s="178" t="s">
        <v>2100</v>
      </c>
      <c r="J174" s="178">
        <v>50</v>
      </c>
      <c r="K174" s="220"/>
    </row>
    <row r="175" spans="2:11" s="1" customFormat="1" ht="15" customHeight="1">
      <c r="B175" s="199"/>
      <c r="C175" s="178" t="s">
        <v>2125</v>
      </c>
      <c r="D175" s="178"/>
      <c r="E175" s="178"/>
      <c r="F175" s="198" t="s">
        <v>2104</v>
      </c>
      <c r="G175" s="178"/>
      <c r="H175" s="178" t="s">
        <v>2165</v>
      </c>
      <c r="I175" s="178" t="s">
        <v>2100</v>
      </c>
      <c r="J175" s="178">
        <v>50</v>
      </c>
      <c r="K175" s="220"/>
    </row>
    <row r="176" spans="2:11" s="1" customFormat="1" ht="15" customHeight="1">
      <c r="B176" s="199"/>
      <c r="C176" s="178" t="s">
        <v>2123</v>
      </c>
      <c r="D176" s="178"/>
      <c r="E176" s="178"/>
      <c r="F176" s="198" t="s">
        <v>2104</v>
      </c>
      <c r="G176" s="178"/>
      <c r="H176" s="178" t="s">
        <v>2165</v>
      </c>
      <c r="I176" s="178" t="s">
        <v>2100</v>
      </c>
      <c r="J176" s="178">
        <v>50</v>
      </c>
      <c r="K176" s="220"/>
    </row>
    <row r="177" spans="2:11" s="1" customFormat="1" ht="15" customHeight="1">
      <c r="B177" s="199"/>
      <c r="C177" s="178" t="s">
        <v>116</v>
      </c>
      <c r="D177" s="178"/>
      <c r="E177" s="178"/>
      <c r="F177" s="198" t="s">
        <v>2098</v>
      </c>
      <c r="G177" s="178"/>
      <c r="H177" s="178" t="s">
        <v>2166</v>
      </c>
      <c r="I177" s="178" t="s">
        <v>2167</v>
      </c>
      <c r="J177" s="178"/>
      <c r="K177" s="220"/>
    </row>
    <row r="178" spans="2:11" s="1" customFormat="1" ht="15" customHeight="1">
      <c r="B178" s="199"/>
      <c r="C178" s="178" t="s">
        <v>60</v>
      </c>
      <c r="D178" s="178"/>
      <c r="E178" s="178"/>
      <c r="F178" s="198" t="s">
        <v>2098</v>
      </c>
      <c r="G178" s="178"/>
      <c r="H178" s="178" t="s">
        <v>2168</v>
      </c>
      <c r="I178" s="178" t="s">
        <v>2169</v>
      </c>
      <c r="J178" s="178">
        <v>1</v>
      </c>
      <c r="K178" s="220"/>
    </row>
    <row r="179" spans="2:11" s="1" customFormat="1" ht="15" customHeight="1">
      <c r="B179" s="199"/>
      <c r="C179" s="178" t="s">
        <v>56</v>
      </c>
      <c r="D179" s="178"/>
      <c r="E179" s="178"/>
      <c r="F179" s="198" t="s">
        <v>2098</v>
      </c>
      <c r="G179" s="178"/>
      <c r="H179" s="178" t="s">
        <v>2170</v>
      </c>
      <c r="I179" s="178" t="s">
        <v>2100</v>
      </c>
      <c r="J179" s="178">
        <v>20</v>
      </c>
      <c r="K179" s="220"/>
    </row>
    <row r="180" spans="2:11" s="1" customFormat="1" ht="15" customHeight="1">
      <c r="B180" s="199"/>
      <c r="C180" s="178" t="s">
        <v>57</v>
      </c>
      <c r="D180" s="178"/>
      <c r="E180" s="178"/>
      <c r="F180" s="198" t="s">
        <v>2098</v>
      </c>
      <c r="G180" s="178"/>
      <c r="H180" s="178" t="s">
        <v>2171</v>
      </c>
      <c r="I180" s="178" t="s">
        <v>2100</v>
      </c>
      <c r="J180" s="178">
        <v>255</v>
      </c>
      <c r="K180" s="220"/>
    </row>
    <row r="181" spans="2:11" s="1" customFormat="1" ht="15" customHeight="1">
      <c r="B181" s="199"/>
      <c r="C181" s="178" t="s">
        <v>117</v>
      </c>
      <c r="D181" s="178"/>
      <c r="E181" s="178"/>
      <c r="F181" s="198" t="s">
        <v>2098</v>
      </c>
      <c r="G181" s="178"/>
      <c r="H181" s="178" t="s">
        <v>2062</v>
      </c>
      <c r="I181" s="178" t="s">
        <v>2100</v>
      </c>
      <c r="J181" s="178">
        <v>10</v>
      </c>
      <c r="K181" s="220"/>
    </row>
    <row r="182" spans="2:11" s="1" customFormat="1" ht="15" customHeight="1">
      <c r="B182" s="199"/>
      <c r="C182" s="178" t="s">
        <v>118</v>
      </c>
      <c r="D182" s="178"/>
      <c r="E182" s="178"/>
      <c r="F182" s="198" t="s">
        <v>2098</v>
      </c>
      <c r="G182" s="178"/>
      <c r="H182" s="178" t="s">
        <v>2172</v>
      </c>
      <c r="I182" s="178" t="s">
        <v>2133</v>
      </c>
      <c r="J182" s="178"/>
      <c r="K182" s="220"/>
    </row>
    <row r="183" spans="2:11" s="1" customFormat="1" ht="15" customHeight="1">
      <c r="B183" s="199"/>
      <c r="C183" s="178" t="s">
        <v>2173</v>
      </c>
      <c r="D183" s="178"/>
      <c r="E183" s="178"/>
      <c r="F183" s="198" t="s">
        <v>2098</v>
      </c>
      <c r="G183" s="178"/>
      <c r="H183" s="178" t="s">
        <v>2174</v>
      </c>
      <c r="I183" s="178" t="s">
        <v>2133</v>
      </c>
      <c r="J183" s="178"/>
      <c r="K183" s="220"/>
    </row>
    <row r="184" spans="2:11" s="1" customFormat="1" ht="15" customHeight="1">
      <c r="B184" s="199"/>
      <c r="C184" s="178" t="s">
        <v>2162</v>
      </c>
      <c r="D184" s="178"/>
      <c r="E184" s="178"/>
      <c r="F184" s="198" t="s">
        <v>2098</v>
      </c>
      <c r="G184" s="178"/>
      <c r="H184" s="178" t="s">
        <v>2175</v>
      </c>
      <c r="I184" s="178" t="s">
        <v>2133</v>
      </c>
      <c r="J184" s="178"/>
      <c r="K184" s="220"/>
    </row>
    <row r="185" spans="2:11" s="1" customFormat="1" ht="15" customHeight="1">
      <c r="B185" s="199"/>
      <c r="C185" s="178" t="s">
        <v>120</v>
      </c>
      <c r="D185" s="178"/>
      <c r="E185" s="178"/>
      <c r="F185" s="198" t="s">
        <v>2104</v>
      </c>
      <c r="G185" s="178"/>
      <c r="H185" s="178" t="s">
        <v>2176</v>
      </c>
      <c r="I185" s="178" t="s">
        <v>2100</v>
      </c>
      <c r="J185" s="178">
        <v>50</v>
      </c>
      <c r="K185" s="220"/>
    </row>
    <row r="186" spans="2:11" s="1" customFormat="1" ht="15" customHeight="1">
      <c r="B186" s="199"/>
      <c r="C186" s="178" t="s">
        <v>2177</v>
      </c>
      <c r="D186" s="178"/>
      <c r="E186" s="178"/>
      <c r="F186" s="198" t="s">
        <v>2104</v>
      </c>
      <c r="G186" s="178"/>
      <c r="H186" s="178" t="s">
        <v>2178</v>
      </c>
      <c r="I186" s="178" t="s">
        <v>2179</v>
      </c>
      <c r="J186" s="178"/>
      <c r="K186" s="220"/>
    </row>
    <row r="187" spans="2:11" s="1" customFormat="1" ht="15" customHeight="1">
      <c r="B187" s="199"/>
      <c r="C187" s="178" t="s">
        <v>2180</v>
      </c>
      <c r="D187" s="178"/>
      <c r="E187" s="178"/>
      <c r="F187" s="198" t="s">
        <v>2104</v>
      </c>
      <c r="G187" s="178"/>
      <c r="H187" s="178" t="s">
        <v>2181</v>
      </c>
      <c r="I187" s="178" t="s">
        <v>2179</v>
      </c>
      <c r="J187" s="178"/>
      <c r="K187" s="220"/>
    </row>
    <row r="188" spans="2:11" s="1" customFormat="1" ht="15" customHeight="1">
      <c r="B188" s="199"/>
      <c r="C188" s="178" t="s">
        <v>2182</v>
      </c>
      <c r="D188" s="178"/>
      <c r="E188" s="178"/>
      <c r="F188" s="198" t="s">
        <v>2104</v>
      </c>
      <c r="G188" s="178"/>
      <c r="H188" s="178" t="s">
        <v>2183</v>
      </c>
      <c r="I188" s="178" t="s">
        <v>2179</v>
      </c>
      <c r="J188" s="178"/>
      <c r="K188" s="220"/>
    </row>
    <row r="189" spans="2:11" s="1" customFormat="1" ht="15" customHeight="1">
      <c r="B189" s="199"/>
      <c r="C189" s="232" t="s">
        <v>2184</v>
      </c>
      <c r="D189" s="178"/>
      <c r="E189" s="178"/>
      <c r="F189" s="198" t="s">
        <v>2104</v>
      </c>
      <c r="G189" s="178"/>
      <c r="H189" s="178" t="s">
        <v>2185</v>
      </c>
      <c r="I189" s="178" t="s">
        <v>2186</v>
      </c>
      <c r="J189" s="233" t="s">
        <v>2187</v>
      </c>
      <c r="K189" s="220"/>
    </row>
    <row r="190" spans="2:11" s="1" customFormat="1" ht="15" customHeight="1">
      <c r="B190" s="199"/>
      <c r="C190" s="184" t="s">
        <v>45</v>
      </c>
      <c r="D190" s="178"/>
      <c r="E190" s="178"/>
      <c r="F190" s="198" t="s">
        <v>2098</v>
      </c>
      <c r="G190" s="178"/>
      <c r="H190" s="175" t="s">
        <v>2188</v>
      </c>
      <c r="I190" s="178" t="s">
        <v>2189</v>
      </c>
      <c r="J190" s="178"/>
      <c r="K190" s="220"/>
    </row>
    <row r="191" spans="2:11" s="1" customFormat="1" ht="15" customHeight="1">
      <c r="B191" s="199"/>
      <c r="C191" s="184" t="s">
        <v>2190</v>
      </c>
      <c r="D191" s="178"/>
      <c r="E191" s="178"/>
      <c r="F191" s="198" t="s">
        <v>2098</v>
      </c>
      <c r="G191" s="178"/>
      <c r="H191" s="178" t="s">
        <v>2191</v>
      </c>
      <c r="I191" s="178" t="s">
        <v>2133</v>
      </c>
      <c r="J191" s="178"/>
      <c r="K191" s="220"/>
    </row>
    <row r="192" spans="2:11" s="1" customFormat="1" ht="15" customHeight="1">
      <c r="B192" s="199"/>
      <c r="C192" s="184" t="s">
        <v>2192</v>
      </c>
      <c r="D192" s="178"/>
      <c r="E192" s="178"/>
      <c r="F192" s="198" t="s">
        <v>2098</v>
      </c>
      <c r="G192" s="178"/>
      <c r="H192" s="178" t="s">
        <v>2193</v>
      </c>
      <c r="I192" s="178" t="s">
        <v>2133</v>
      </c>
      <c r="J192" s="178"/>
      <c r="K192" s="220"/>
    </row>
    <row r="193" spans="2:11" s="1" customFormat="1" ht="15" customHeight="1">
      <c r="B193" s="199"/>
      <c r="C193" s="184" t="s">
        <v>2194</v>
      </c>
      <c r="D193" s="178"/>
      <c r="E193" s="178"/>
      <c r="F193" s="198" t="s">
        <v>2104</v>
      </c>
      <c r="G193" s="178"/>
      <c r="H193" s="178" t="s">
        <v>2195</v>
      </c>
      <c r="I193" s="178" t="s">
        <v>2133</v>
      </c>
      <c r="J193" s="178"/>
      <c r="K193" s="220"/>
    </row>
    <row r="194" spans="2:11" s="1" customFormat="1" ht="15" customHeight="1">
      <c r="B194" s="226"/>
      <c r="C194" s="234"/>
      <c r="D194" s="208"/>
      <c r="E194" s="208"/>
      <c r="F194" s="208"/>
      <c r="G194" s="208"/>
      <c r="H194" s="208"/>
      <c r="I194" s="208"/>
      <c r="J194" s="208"/>
      <c r="K194" s="227"/>
    </row>
    <row r="195" spans="2:11" s="1" customFormat="1" ht="18.75" customHeight="1">
      <c r="B195" s="175"/>
      <c r="C195" s="178"/>
      <c r="D195" s="178"/>
      <c r="E195" s="178"/>
      <c r="F195" s="198"/>
      <c r="G195" s="178"/>
      <c r="H195" s="178"/>
      <c r="I195" s="178"/>
      <c r="J195" s="178"/>
      <c r="K195" s="175"/>
    </row>
    <row r="196" spans="2:11" s="1" customFormat="1" ht="18.75" customHeight="1">
      <c r="B196" s="175"/>
      <c r="C196" s="178"/>
      <c r="D196" s="178"/>
      <c r="E196" s="178"/>
      <c r="F196" s="198"/>
      <c r="G196" s="178"/>
      <c r="H196" s="178"/>
      <c r="I196" s="178"/>
      <c r="J196" s="178"/>
      <c r="K196" s="175"/>
    </row>
    <row r="197" spans="2:11" s="1" customFormat="1" ht="18.75" customHeight="1">
      <c r="B197" s="185"/>
      <c r="C197" s="185"/>
      <c r="D197" s="185"/>
      <c r="E197" s="185"/>
      <c r="F197" s="185"/>
      <c r="G197" s="185"/>
      <c r="H197" s="185"/>
      <c r="I197" s="185"/>
      <c r="J197" s="185"/>
      <c r="K197" s="185"/>
    </row>
    <row r="198" spans="2:11" s="1" customFormat="1" ht="13.5">
      <c r="B198" s="167"/>
      <c r="C198" s="168"/>
      <c r="D198" s="168"/>
      <c r="E198" s="168"/>
      <c r="F198" s="168"/>
      <c r="G198" s="168"/>
      <c r="H198" s="168"/>
      <c r="I198" s="168"/>
      <c r="J198" s="168"/>
      <c r="K198" s="169"/>
    </row>
    <row r="199" spans="2:11" s="1" customFormat="1" ht="21">
      <c r="B199" s="170"/>
      <c r="C199" s="295" t="s">
        <v>2196</v>
      </c>
      <c r="D199" s="295"/>
      <c r="E199" s="295"/>
      <c r="F199" s="295"/>
      <c r="G199" s="295"/>
      <c r="H199" s="295"/>
      <c r="I199" s="295"/>
      <c r="J199" s="295"/>
      <c r="K199" s="171"/>
    </row>
    <row r="200" spans="2:11" s="1" customFormat="1" ht="25.5" customHeight="1">
      <c r="B200" s="170"/>
      <c r="C200" s="235" t="s">
        <v>2197</v>
      </c>
      <c r="D200" s="235"/>
      <c r="E200" s="235"/>
      <c r="F200" s="235" t="s">
        <v>2198</v>
      </c>
      <c r="G200" s="236"/>
      <c r="H200" s="301" t="s">
        <v>2199</v>
      </c>
      <c r="I200" s="301"/>
      <c r="J200" s="301"/>
      <c r="K200" s="171"/>
    </row>
    <row r="201" spans="2:11" s="1" customFormat="1" ht="5.25" customHeight="1">
      <c r="B201" s="199"/>
      <c r="C201" s="196"/>
      <c r="D201" s="196"/>
      <c r="E201" s="196"/>
      <c r="F201" s="196"/>
      <c r="G201" s="178"/>
      <c r="H201" s="196"/>
      <c r="I201" s="196"/>
      <c r="J201" s="196"/>
      <c r="K201" s="220"/>
    </row>
    <row r="202" spans="2:11" s="1" customFormat="1" ht="15" customHeight="1">
      <c r="B202" s="199"/>
      <c r="C202" s="178" t="s">
        <v>2189</v>
      </c>
      <c r="D202" s="178"/>
      <c r="E202" s="178"/>
      <c r="F202" s="198" t="s">
        <v>46</v>
      </c>
      <c r="G202" s="178"/>
      <c r="H202" s="300" t="s">
        <v>2200</v>
      </c>
      <c r="I202" s="300"/>
      <c r="J202" s="300"/>
      <c r="K202" s="220"/>
    </row>
    <row r="203" spans="2:11" s="1" customFormat="1" ht="15" customHeight="1">
      <c r="B203" s="199"/>
      <c r="C203" s="205"/>
      <c r="D203" s="178"/>
      <c r="E203" s="178"/>
      <c r="F203" s="198" t="s">
        <v>47</v>
      </c>
      <c r="G203" s="178"/>
      <c r="H203" s="300" t="s">
        <v>2201</v>
      </c>
      <c r="I203" s="300"/>
      <c r="J203" s="300"/>
      <c r="K203" s="220"/>
    </row>
    <row r="204" spans="2:11" s="1" customFormat="1" ht="15" customHeight="1">
      <c r="B204" s="199"/>
      <c r="C204" s="205"/>
      <c r="D204" s="178"/>
      <c r="E204" s="178"/>
      <c r="F204" s="198" t="s">
        <v>50</v>
      </c>
      <c r="G204" s="178"/>
      <c r="H204" s="300" t="s">
        <v>2202</v>
      </c>
      <c r="I204" s="300"/>
      <c r="J204" s="300"/>
      <c r="K204" s="220"/>
    </row>
    <row r="205" spans="2:11" s="1" customFormat="1" ht="15" customHeight="1">
      <c r="B205" s="199"/>
      <c r="C205" s="178"/>
      <c r="D205" s="178"/>
      <c r="E205" s="178"/>
      <c r="F205" s="198" t="s">
        <v>48</v>
      </c>
      <c r="G205" s="178"/>
      <c r="H205" s="300" t="s">
        <v>2203</v>
      </c>
      <c r="I205" s="300"/>
      <c r="J205" s="300"/>
      <c r="K205" s="220"/>
    </row>
    <row r="206" spans="2:11" s="1" customFormat="1" ht="15" customHeight="1">
      <c r="B206" s="199"/>
      <c r="C206" s="178"/>
      <c r="D206" s="178"/>
      <c r="E206" s="178"/>
      <c r="F206" s="198" t="s">
        <v>49</v>
      </c>
      <c r="G206" s="178"/>
      <c r="H206" s="300" t="s">
        <v>2204</v>
      </c>
      <c r="I206" s="300"/>
      <c r="J206" s="300"/>
      <c r="K206" s="220"/>
    </row>
    <row r="207" spans="2:11" s="1" customFormat="1" ht="15" customHeight="1">
      <c r="B207" s="199"/>
      <c r="C207" s="178"/>
      <c r="D207" s="178"/>
      <c r="E207" s="178"/>
      <c r="F207" s="198"/>
      <c r="G207" s="178"/>
      <c r="H207" s="178"/>
      <c r="I207" s="178"/>
      <c r="J207" s="178"/>
      <c r="K207" s="220"/>
    </row>
    <row r="208" spans="2:11" s="1" customFormat="1" ht="15" customHeight="1">
      <c r="B208" s="199"/>
      <c r="C208" s="178" t="s">
        <v>2145</v>
      </c>
      <c r="D208" s="178"/>
      <c r="E208" s="178"/>
      <c r="F208" s="198" t="s">
        <v>82</v>
      </c>
      <c r="G208" s="178"/>
      <c r="H208" s="300" t="s">
        <v>2205</v>
      </c>
      <c r="I208" s="300"/>
      <c r="J208" s="300"/>
      <c r="K208" s="220"/>
    </row>
    <row r="209" spans="2:11" s="1" customFormat="1" ht="15" customHeight="1">
      <c r="B209" s="199"/>
      <c r="C209" s="205"/>
      <c r="D209" s="178"/>
      <c r="E209" s="178"/>
      <c r="F209" s="198" t="s">
        <v>2040</v>
      </c>
      <c r="G209" s="178"/>
      <c r="H209" s="300" t="s">
        <v>2041</v>
      </c>
      <c r="I209" s="300"/>
      <c r="J209" s="300"/>
      <c r="K209" s="220"/>
    </row>
    <row r="210" spans="2:11" s="1" customFormat="1" ht="15" customHeight="1">
      <c r="B210" s="199"/>
      <c r="C210" s="178"/>
      <c r="D210" s="178"/>
      <c r="E210" s="178"/>
      <c r="F210" s="198" t="s">
        <v>2038</v>
      </c>
      <c r="G210" s="178"/>
      <c r="H210" s="300" t="s">
        <v>2206</v>
      </c>
      <c r="I210" s="300"/>
      <c r="J210" s="300"/>
      <c r="K210" s="220"/>
    </row>
    <row r="211" spans="2:11" s="1" customFormat="1" ht="15" customHeight="1">
      <c r="B211" s="237"/>
      <c r="C211" s="205"/>
      <c r="D211" s="205"/>
      <c r="E211" s="205"/>
      <c r="F211" s="198" t="s">
        <v>2042</v>
      </c>
      <c r="G211" s="184"/>
      <c r="H211" s="299" t="s">
        <v>2043</v>
      </c>
      <c r="I211" s="299"/>
      <c r="J211" s="299"/>
      <c r="K211" s="238"/>
    </row>
    <row r="212" spans="2:11" s="1" customFormat="1" ht="15" customHeight="1">
      <c r="B212" s="237"/>
      <c r="C212" s="205"/>
      <c r="D212" s="205"/>
      <c r="E212" s="205"/>
      <c r="F212" s="198" t="s">
        <v>2044</v>
      </c>
      <c r="G212" s="184"/>
      <c r="H212" s="299" t="s">
        <v>150</v>
      </c>
      <c r="I212" s="299"/>
      <c r="J212" s="299"/>
      <c r="K212" s="238"/>
    </row>
    <row r="213" spans="2:11" s="1" customFormat="1" ht="15" customHeight="1">
      <c r="B213" s="237"/>
      <c r="C213" s="205"/>
      <c r="D213" s="205"/>
      <c r="E213" s="205"/>
      <c r="F213" s="239"/>
      <c r="G213" s="184"/>
      <c r="H213" s="240"/>
      <c r="I213" s="240"/>
      <c r="J213" s="240"/>
      <c r="K213" s="238"/>
    </row>
    <row r="214" spans="2:11" s="1" customFormat="1" ht="15" customHeight="1">
      <c r="B214" s="237"/>
      <c r="C214" s="178" t="s">
        <v>2169</v>
      </c>
      <c r="D214" s="205"/>
      <c r="E214" s="205"/>
      <c r="F214" s="198">
        <v>1</v>
      </c>
      <c r="G214" s="184"/>
      <c r="H214" s="299" t="s">
        <v>2207</v>
      </c>
      <c r="I214" s="299"/>
      <c r="J214" s="299"/>
      <c r="K214" s="238"/>
    </row>
    <row r="215" spans="2:11" s="1" customFormat="1" ht="15" customHeight="1">
      <c r="B215" s="237"/>
      <c r="C215" s="205"/>
      <c r="D215" s="205"/>
      <c r="E215" s="205"/>
      <c r="F215" s="198">
        <v>2</v>
      </c>
      <c r="G215" s="184"/>
      <c r="H215" s="299" t="s">
        <v>2208</v>
      </c>
      <c r="I215" s="299"/>
      <c r="J215" s="299"/>
      <c r="K215" s="238"/>
    </row>
    <row r="216" spans="2:11" s="1" customFormat="1" ht="15" customHeight="1">
      <c r="B216" s="237"/>
      <c r="C216" s="205"/>
      <c r="D216" s="205"/>
      <c r="E216" s="205"/>
      <c r="F216" s="198">
        <v>3</v>
      </c>
      <c r="G216" s="184"/>
      <c r="H216" s="299" t="s">
        <v>2209</v>
      </c>
      <c r="I216" s="299"/>
      <c r="J216" s="299"/>
      <c r="K216" s="238"/>
    </row>
    <row r="217" spans="2:11" s="1" customFormat="1" ht="15" customHeight="1">
      <c r="B217" s="237"/>
      <c r="C217" s="205"/>
      <c r="D217" s="205"/>
      <c r="E217" s="205"/>
      <c r="F217" s="198">
        <v>4</v>
      </c>
      <c r="G217" s="184"/>
      <c r="H217" s="299" t="s">
        <v>2210</v>
      </c>
      <c r="I217" s="299"/>
      <c r="J217" s="299"/>
      <c r="K217" s="238"/>
    </row>
    <row r="218" spans="2:11" s="1" customFormat="1" ht="12.75" customHeight="1">
      <c r="B218" s="241"/>
      <c r="C218" s="242"/>
      <c r="D218" s="242"/>
      <c r="E218" s="242"/>
      <c r="F218" s="242"/>
      <c r="G218" s="242"/>
      <c r="H218" s="242"/>
      <c r="I218" s="242"/>
      <c r="J218" s="242"/>
      <c r="K218" s="243"/>
    </row>
  </sheetData>
  <sheetProtection password="EBF2" sheet="1" objects="1" scenarios="1"/>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8"/>
  <sheetViews>
    <sheetView showGridLines="0" workbookViewId="0" topLeftCell="A1">
      <selection activeCell="E18" sqref="E18:H18"/>
    </sheetView>
  </sheetViews>
  <sheetFormatPr defaultColWidth="9.140625" defaultRowHeight="12"/>
  <cols>
    <col min="1" max="1" width="8.28125" style="247" customWidth="1"/>
    <col min="2" max="2" width="1.7109375" style="247" customWidth="1"/>
    <col min="3" max="3" width="4.140625" style="247" customWidth="1"/>
    <col min="4" max="4" width="4.28125" style="247" customWidth="1"/>
    <col min="5" max="5" width="17.140625" style="247" customWidth="1"/>
    <col min="6" max="6" width="100.8515625" style="247" customWidth="1"/>
    <col min="7" max="7" width="7.00390625" style="247" customWidth="1"/>
    <col min="8" max="8" width="11.421875" style="247" customWidth="1"/>
    <col min="9" max="11" width="20.140625" style="247" customWidth="1"/>
    <col min="12" max="12" width="9.28125" style="247" customWidth="1"/>
    <col min="13" max="13" width="10.8515625" style="247" hidden="1" customWidth="1"/>
    <col min="14" max="14" width="9.28125" style="247" hidden="1" customWidth="1"/>
    <col min="15" max="20" width="14.140625" style="247" hidden="1" customWidth="1"/>
    <col min="21" max="21" width="16.28125" style="247" hidden="1" customWidth="1"/>
    <col min="22" max="22" width="12.28125" style="247" customWidth="1"/>
    <col min="23" max="23" width="16.28125" style="247" customWidth="1"/>
    <col min="24" max="24" width="12.28125" style="247" customWidth="1"/>
    <col min="25" max="25" width="15.00390625" style="247" customWidth="1"/>
    <col min="26" max="26" width="11.00390625" style="247" customWidth="1"/>
    <col min="27" max="27" width="15.00390625" style="247" customWidth="1"/>
    <col min="28" max="28" width="16.28125" style="247" customWidth="1"/>
    <col min="29" max="29" width="11.00390625" style="247" customWidth="1"/>
    <col min="30" max="30" width="15.00390625" style="247" customWidth="1"/>
    <col min="31" max="31" width="16.28125" style="247" customWidth="1"/>
    <col min="32" max="43" width="9.28125" style="247" customWidth="1"/>
    <col min="44" max="65" width="9.28125" style="247" hidden="1" customWidth="1"/>
    <col min="66" max="16384" width="9.28125" style="247" customWidth="1"/>
  </cols>
  <sheetData>
    <row r="1" ht="12"/>
    <row r="2" spans="12:46" ht="36.95" customHeight="1">
      <c r="L2" s="264"/>
      <c r="M2" s="264"/>
      <c r="N2" s="264"/>
      <c r="O2" s="264"/>
      <c r="P2" s="264"/>
      <c r="Q2" s="264"/>
      <c r="R2" s="264"/>
      <c r="S2" s="264"/>
      <c r="T2" s="264"/>
      <c r="U2" s="264"/>
      <c r="V2" s="264"/>
      <c r="AT2" s="304" t="s">
        <v>83</v>
      </c>
    </row>
    <row r="3" spans="2:46" ht="6.95" customHeight="1">
      <c r="B3" s="11"/>
      <c r="C3" s="12"/>
      <c r="D3" s="12"/>
      <c r="E3" s="12"/>
      <c r="F3" s="12"/>
      <c r="G3" s="12"/>
      <c r="H3" s="12"/>
      <c r="I3" s="12"/>
      <c r="J3" s="12"/>
      <c r="K3" s="12"/>
      <c r="L3" s="14"/>
      <c r="AT3" s="304" t="s">
        <v>84</v>
      </c>
    </row>
    <row r="4" spans="2:46" ht="24.95" customHeight="1">
      <c r="B4" s="14"/>
      <c r="D4" s="16" t="s">
        <v>106</v>
      </c>
      <c r="L4" s="14"/>
      <c r="M4" s="305" t="s">
        <v>10</v>
      </c>
      <c r="AT4" s="304" t="s">
        <v>4</v>
      </c>
    </row>
    <row r="5" spans="2:12" ht="6.95" customHeight="1">
      <c r="B5" s="14"/>
      <c r="L5" s="14"/>
    </row>
    <row r="6" spans="2:12" ht="12" customHeight="1">
      <c r="B6" s="14"/>
      <c r="D6" s="250" t="s">
        <v>16</v>
      </c>
      <c r="L6" s="14"/>
    </row>
    <row r="7" spans="2:12" ht="16.5" customHeight="1">
      <c r="B7" s="14"/>
      <c r="E7" s="292" t="str">
        <f>'Rekapitulace stavby'!K6</f>
        <v>Rekonstrukce MŠ Srdíčko_objekt A, B</v>
      </c>
      <c r="F7" s="293"/>
      <c r="G7" s="293"/>
      <c r="H7" s="293"/>
      <c r="L7" s="14"/>
    </row>
    <row r="8" spans="1:31" s="307" customFormat="1" ht="12" customHeight="1">
      <c r="A8" s="251"/>
      <c r="B8" s="27"/>
      <c r="C8" s="251"/>
      <c r="D8" s="250" t="s">
        <v>107</v>
      </c>
      <c r="E8" s="251"/>
      <c r="F8" s="251"/>
      <c r="G8" s="251"/>
      <c r="H8" s="251"/>
      <c r="I8" s="251"/>
      <c r="J8" s="251"/>
      <c r="K8" s="251"/>
      <c r="L8" s="306"/>
      <c r="S8" s="251"/>
      <c r="T8" s="251"/>
      <c r="U8" s="251"/>
      <c r="V8" s="251"/>
      <c r="W8" s="251"/>
      <c r="X8" s="251"/>
      <c r="Y8" s="251"/>
      <c r="Z8" s="251"/>
      <c r="AA8" s="251"/>
      <c r="AB8" s="251"/>
      <c r="AC8" s="251"/>
      <c r="AD8" s="251"/>
      <c r="AE8" s="251"/>
    </row>
    <row r="9" spans="1:31" s="307" customFormat="1" ht="16.5" customHeight="1">
      <c r="A9" s="251"/>
      <c r="B9" s="27"/>
      <c r="C9" s="251"/>
      <c r="D9" s="251"/>
      <c r="E9" s="280" t="s">
        <v>108</v>
      </c>
      <c r="F9" s="291"/>
      <c r="G9" s="291"/>
      <c r="H9" s="291"/>
      <c r="I9" s="251"/>
      <c r="J9" s="251"/>
      <c r="K9" s="251"/>
      <c r="L9" s="306"/>
      <c r="S9" s="251"/>
      <c r="T9" s="251"/>
      <c r="U9" s="251"/>
      <c r="V9" s="251"/>
      <c r="W9" s="251"/>
      <c r="X9" s="251"/>
      <c r="Y9" s="251"/>
      <c r="Z9" s="251"/>
      <c r="AA9" s="251"/>
      <c r="AB9" s="251"/>
      <c r="AC9" s="251"/>
      <c r="AD9" s="251"/>
      <c r="AE9" s="251"/>
    </row>
    <row r="10" spans="1:31" s="307" customFormat="1" ht="12">
      <c r="A10" s="251"/>
      <c r="B10" s="27"/>
      <c r="C10" s="251"/>
      <c r="D10" s="251"/>
      <c r="E10" s="251"/>
      <c r="F10" s="251"/>
      <c r="G10" s="251"/>
      <c r="H10" s="251"/>
      <c r="I10" s="251"/>
      <c r="J10" s="251"/>
      <c r="K10" s="251"/>
      <c r="L10" s="306"/>
      <c r="S10" s="251"/>
      <c r="T10" s="251"/>
      <c r="U10" s="251"/>
      <c r="V10" s="251"/>
      <c r="W10" s="251"/>
      <c r="X10" s="251"/>
      <c r="Y10" s="251"/>
      <c r="Z10" s="251"/>
      <c r="AA10" s="251"/>
      <c r="AB10" s="251"/>
      <c r="AC10" s="251"/>
      <c r="AD10" s="251"/>
      <c r="AE10" s="251"/>
    </row>
    <row r="11" spans="1:31" s="307" customFormat="1" ht="12" customHeight="1">
      <c r="A11" s="251"/>
      <c r="B11" s="27"/>
      <c r="C11" s="251"/>
      <c r="D11" s="250" t="s">
        <v>19</v>
      </c>
      <c r="E11" s="251"/>
      <c r="F11" s="246" t="s">
        <v>20</v>
      </c>
      <c r="G11" s="251"/>
      <c r="H11" s="251"/>
      <c r="I11" s="250" t="s">
        <v>21</v>
      </c>
      <c r="J11" s="246" t="s">
        <v>20</v>
      </c>
      <c r="K11" s="251"/>
      <c r="L11" s="306"/>
      <c r="S11" s="251"/>
      <c r="T11" s="251"/>
      <c r="U11" s="251"/>
      <c r="V11" s="251"/>
      <c r="W11" s="251"/>
      <c r="X11" s="251"/>
      <c r="Y11" s="251"/>
      <c r="Z11" s="251"/>
      <c r="AA11" s="251"/>
      <c r="AB11" s="251"/>
      <c r="AC11" s="251"/>
      <c r="AD11" s="251"/>
      <c r="AE11" s="251"/>
    </row>
    <row r="12" spans="1:31" s="307" customFormat="1" ht="12" customHeight="1">
      <c r="A12" s="251"/>
      <c r="B12" s="27"/>
      <c r="C12" s="251"/>
      <c r="D12" s="250" t="s">
        <v>23</v>
      </c>
      <c r="E12" s="251"/>
      <c r="F12" s="246" t="s">
        <v>36</v>
      </c>
      <c r="G12" s="251"/>
      <c r="H12" s="251"/>
      <c r="I12" s="250" t="s">
        <v>25</v>
      </c>
      <c r="J12" s="244" t="str">
        <f>'Rekapitulace stavby'!AN8</f>
        <v>19. 3. 2020</v>
      </c>
      <c r="K12" s="251"/>
      <c r="L12" s="306"/>
      <c r="S12" s="251"/>
      <c r="T12" s="251"/>
      <c r="U12" s="251"/>
      <c r="V12" s="251"/>
      <c r="W12" s="251"/>
      <c r="X12" s="251"/>
      <c r="Y12" s="251"/>
      <c r="Z12" s="251"/>
      <c r="AA12" s="251"/>
      <c r="AB12" s="251"/>
      <c r="AC12" s="251"/>
      <c r="AD12" s="251"/>
      <c r="AE12" s="251"/>
    </row>
    <row r="13" spans="1:31" s="307" customFormat="1" ht="10.9" customHeight="1">
      <c r="A13" s="251"/>
      <c r="B13" s="27"/>
      <c r="C13" s="251"/>
      <c r="D13" s="251"/>
      <c r="E13" s="251"/>
      <c r="F13" s="251"/>
      <c r="G13" s="251"/>
      <c r="H13" s="251"/>
      <c r="I13" s="251"/>
      <c r="J13" s="251"/>
      <c r="K13" s="251"/>
      <c r="L13" s="306"/>
      <c r="S13" s="251"/>
      <c r="T13" s="251"/>
      <c r="U13" s="251"/>
      <c r="V13" s="251"/>
      <c r="W13" s="251"/>
      <c r="X13" s="251"/>
      <c r="Y13" s="251"/>
      <c r="Z13" s="251"/>
      <c r="AA13" s="251"/>
      <c r="AB13" s="251"/>
      <c r="AC13" s="251"/>
      <c r="AD13" s="251"/>
      <c r="AE13" s="251"/>
    </row>
    <row r="14" spans="1:31" s="307" customFormat="1" ht="12" customHeight="1">
      <c r="A14" s="251"/>
      <c r="B14" s="27"/>
      <c r="C14" s="251"/>
      <c r="D14" s="250" t="s">
        <v>29</v>
      </c>
      <c r="E14" s="251"/>
      <c r="F14" s="251"/>
      <c r="G14" s="251"/>
      <c r="H14" s="251"/>
      <c r="I14" s="250" t="s">
        <v>30</v>
      </c>
      <c r="J14" s="246" t="str">
        <f>IF('Rekapitulace stavby'!AN10="","",'Rekapitulace stavby'!AN10)</f>
        <v/>
      </c>
      <c r="K14" s="251"/>
      <c r="L14" s="306"/>
      <c r="S14" s="251"/>
      <c r="T14" s="251"/>
      <c r="U14" s="251"/>
      <c r="V14" s="251"/>
      <c r="W14" s="251"/>
      <c r="X14" s="251"/>
      <c r="Y14" s="251"/>
      <c r="Z14" s="251"/>
      <c r="AA14" s="251"/>
      <c r="AB14" s="251"/>
      <c r="AC14" s="251"/>
      <c r="AD14" s="251"/>
      <c r="AE14" s="251"/>
    </row>
    <row r="15" spans="1:31" s="307" customFormat="1" ht="18" customHeight="1">
      <c r="A15" s="251"/>
      <c r="B15" s="27"/>
      <c r="C15" s="251"/>
      <c r="D15" s="251"/>
      <c r="E15" s="246" t="str">
        <f>IF('Rekapitulace stavby'!E11="","",'Rekapitulace stavby'!E11)</f>
        <v>Město Nový Bor</v>
      </c>
      <c r="F15" s="251"/>
      <c r="G15" s="251"/>
      <c r="H15" s="251"/>
      <c r="I15" s="250" t="s">
        <v>32</v>
      </c>
      <c r="J15" s="246" t="str">
        <f>IF('Rekapitulace stavby'!AN11="","",'Rekapitulace stavby'!AN11)</f>
        <v/>
      </c>
      <c r="K15" s="251"/>
      <c r="L15" s="306"/>
      <c r="S15" s="251"/>
      <c r="T15" s="251"/>
      <c r="U15" s="251"/>
      <c r="V15" s="251"/>
      <c r="W15" s="251"/>
      <c r="X15" s="251"/>
      <c r="Y15" s="251"/>
      <c r="Z15" s="251"/>
      <c r="AA15" s="251"/>
      <c r="AB15" s="251"/>
      <c r="AC15" s="251"/>
      <c r="AD15" s="251"/>
      <c r="AE15" s="251"/>
    </row>
    <row r="16" spans="1:31" s="307" customFormat="1" ht="6.95" customHeight="1">
      <c r="A16" s="251"/>
      <c r="B16" s="27"/>
      <c r="C16" s="251"/>
      <c r="D16" s="251"/>
      <c r="E16" s="251"/>
      <c r="F16" s="251"/>
      <c r="G16" s="251"/>
      <c r="H16" s="251"/>
      <c r="I16" s="251"/>
      <c r="J16" s="251"/>
      <c r="K16" s="251"/>
      <c r="L16" s="306"/>
      <c r="S16" s="251"/>
      <c r="T16" s="251"/>
      <c r="U16" s="251"/>
      <c r="V16" s="251"/>
      <c r="W16" s="251"/>
      <c r="X16" s="251"/>
      <c r="Y16" s="251"/>
      <c r="Z16" s="251"/>
      <c r="AA16" s="251"/>
      <c r="AB16" s="251"/>
      <c r="AC16" s="251"/>
      <c r="AD16" s="251"/>
      <c r="AE16" s="251"/>
    </row>
    <row r="17" spans="1:31" s="307" customFormat="1" ht="12" customHeight="1">
      <c r="A17" s="251"/>
      <c r="B17" s="27"/>
      <c r="C17" s="251"/>
      <c r="D17" s="250" t="s">
        <v>33</v>
      </c>
      <c r="E17" s="251"/>
      <c r="F17" s="251"/>
      <c r="G17" s="251"/>
      <c r="H17" s="251"/>
      <c r="I17" s="250" t="s">
        <v>30</v>
      </c>
      <c r="J17" s="308" t="str">
        <f>'Rekapitulace stavby'!AN13</f>
        <v>Vyplň údaj</v>
      </c>
      <c r="K17" s="251"/>
      <c r="L17" s="306"/>
      <c r="S17" s="251"/>
      <c r="T17" s="251"/>
      <c r="U17" s="251"/>
      <c r="V17" s="251"/>
      <c r="W17" s="251"/>
      <c r="X17" s="251"/>
      <c r="Y17" s="251"/>
      <c r="Z17" s="251"/>
      <c r="AA17" s="251"/>
      <c r="AB17" s="251"/>
      <c r="AC17" s="251"/>
      <c r="AD17" s="251"/>
      <c r="AE17" s="251"/>
    </row>
    <row r="18" spans="1:31" s="307" customFormat="1" ht="18" customHeight="1">
      <c r="A18" s="251"/>
      <c r="B18" s="27"/>
      <c r="C18" s="251"/>
      <c r="D18" s="251"/>
      <c r="E18" s="309" t="str">
        <f>'Rekapitulace stavby'!E14</f>
        <v>Vyplň údaj</v>
      </c>
      <c r="F18" s="263"/>
      <c r="G18" s="263"/>
      <c r="H18" s="263"/>
      <c r="I18" s="250" t="s">
        <v>32</v>
      </c>
      <c r="J18" s="308" t="str">
        <f>'Rekapitulace stavby'!AN14</f>
        <v>Vyplň údaj</v>
      </c>
      <c r="K18" s="251"/>
      <c r="L18" s="306"/>
      <c r="S18" s="251"/>
      <c r="T18" s="251"/>
      <c r="U18" s="251"/>
      <c r="V18" s="251"/>
      <c r="W18" s="251"/>
      <c r="X18" s="251"/>
      <c r="Y18" s="251"/>
      <c r="Z18" s="251"/>
      <c r="AA18" s="251"/>
      <c r="AB18" s="251"/>
      <c r="AC18" s="251"/>
      <c r="AD18" s="251"/>
      <c r="AE18" s="251"/>
    </row>
    <row r="19" spans="1:31" s="307" customFormat="1" ht="6.95" customHeight="1">
      <c r="A19" s="251"/>
      <c r="B19" s="27"/>
      <c r="C19" s="251"/>
      <c r="D19" s="251"/>
      <c r="E19" s="251"/>
      <c r="F19" s="251"/>
      <c r="G19" s="251"/>
      <c r="H19" s="251"/>
      <c r="I19" s="251"/>
      <c r="J19" s="251"/>
      <c r="K19" s="251"/>
      <c r="L19" s="306"/>
      <c r="S19" s="251"/>
      <c r="T19" s="251"/>
      <c r="U19" s="251"/>
      <c r="V19" s="251"/>
      <c r="W19" s="251"/>
      <c r="X19" s="251"/>
      <c r="Y19" s="251"/>
      <c r="Z19" s="251"/>
      <c r="AA19" s="251"/>
      <c r="AB19" s="251"/>
      <c r="AC19" s="251"/>
      <c r="AD19" s="251"/>
      <c r="AE19" s="251"/>
    </row>
    <row r="20" spans="1:31" s="307" customFormat="1" ht="12" customHeight="1">
      <c r="A20" s="251"/>
      <c r="B20" s="27"/>
      <c r="C20" s="251"/>
      <c r="D20" s="250" t="s">
        <v>35</v>
      </c>
      <c r="E20" s="251"/>
      <c r="F20" s="251"/>
      <c r="G20" s="251"/>
      <c r="H20" s="251"/>
      <c r="I20" s="250" t="s">
        <v>30</v>
      </c>
      <c r="J20" s="246" t="str">
        <f>IF('Rekapitulace stavby'!AN16="","",'Rekapitulace stavby'!AN16)</f>
        <v/>
      </c>
      <c r="K20" s="251"/>
      <c r="L20" s="306"/>
      <c r="S20" s="251"/>
      <c r="T20" s="251"/>
      <c r="U20" s="251"/>
      <c r="V20" s="251"/>
      <c r="W20" s="251"/>
      <c r="X20" s="251"/>
      <c r="Y20" s="251"/>
      <c r="Z20" s="251"/>
      <c r="AA20" s="251"/>
      <c r="AB20" s="251"/>
      <c r="AC20" s="251"/>
      <c r="AD20" s="251"/>
      <c r="AE20" s="251"/>
    </row>
    <row r="21" spans="1:31" s="307" customFormat="1" ht="18" customHeight="1">
      <c r="A21" s="251"/>
      <c r="B21" s="27"/>
      <c r="C21" s="251"/>
      <c r="D21" s="251"/>
      <c r="E21" s="246" t="str">
        <f>IF('Rekapitulace stavby'!E17="","",'Rekapitulace stavby'!E17)</f>
        <v xml:space="preserve"> </v>
      </c>
      <c r="F21" s="251"/>
      <c r="G21" s="251"/>
      <c r="H21" s="251"/>
      <c r="I21" s="250" t="s">
        <v>32</v>
      </c>
      <c r="J21" s="246" t="str">
        <f>IF('Rekapitulace stavby'!AN17="","",'Rekapitulace stavby'!AN17)</f>
        <v/>
      </c>
      <c r="K21" s="251"/>
      <c r="L21" s="306"/>
      <c r="S21" s="251"/>
      <c r="T21" s="251"/>
      <c r="U21" s="251"/>
      <c r="V21" s="251"/>
      <c r="W21" s="251"/>
      <c r="X21" s="251"/>
      <c r="Y21" s="251"/>
      <c r="Z21" s="251"/>
      <c r="AA21" s="251"/>
      <c r="AB21" s="251"/>
      <c r="AC21" s="251"/>
      <c r="AD21" s="251"/>
      <c r="AE21" s="251"/>
    </row>
    <row r="22" spans="1:31" s="307" customFormat="1" ht="6.95" customHeight="1">
      <c r="A22" s="251"/>
      <c r="B22" s="27"/>
      <c r="C22" s="251"/>
      <c r="D22" s="251"/>
      <c r="E22" s="251"/>
      <c r="F22" s="251"/>
      <c r="G22" s="251"/>
      <c r="H22" s="251"/>
      <c r="I22" s="251"/>
      <c r="J22" s="251"/>
      <c r="K22" s="251"/>
      <c r="L22" s="306"/>
      <c r="S22" s="251"/>
      <c r="T22" s="251"/>
      <c r="U22" s="251"/>
      <c r="V22" s="251"/>
      <c r="W22" s="251"/>
      <c r="X22" s="251"/>
      <c r="Y22" s="251"/>
      <c r="Z22" s="251"/>
      <c r="AA22" s="251"/>
      <c r="AB22" s="251"/>
      <c r="AC22" s="251"/>
      <c r="AD22" s="251"/>
      <c r="AE22" s="251"/>
    </row>
    <row r="23" spans="1:31" s="307" customFormat="1" ht="12" customHeight="1">
      <c r="A23" s="251"/>
      <c r="B23" s="27"/>
      <c r="C23" s="251"/>
      <c r="D23" s="250" t="s">
        <v>37</v>
      </c>
      <c r="E23" s="251"/>
      <c r="F23" s="251"/>
      <c r="G23" s="251"/>
      <c r="H23" s="251"/>
      <c r="I23" s="250" t="s">
        <v>30</v>
      </c>
      <c r="J23" s="246" t="str">
        <f>IF('Rekapitulace stavby'!AN19="","",'Rekapitulace stavby'!AN19)</f>
        <v/>
      </c>
      <c r="K23" s="251"/>
      <c r="L23" s="306"/>
      <c r="S23" s="251"/>
      <c r="T23" s="251"/>
      <c r="U23" s="251"/>
      <c r="V23" s="251"/>
      <c r="W23" s="251"/>
      <c r="X23" s="251"/>
      <c r="Y23" s="251"/>
      <c r="Z23" s="251"/>
      <c r="AA23" s="251"/>
      <c r="AB23" s="251"/>
      <c r="AC23" s="251"/>
      <c r="AD23" s="251"/>
      <c r="AE23" s="251"/>
    </row>
    <row r="24" spans="1:31" s="307" customFormat="1" ht="18" customHeight="1">
      <c r="A24" s="251"/>
      <c r="B24" s="27"/>
      <c r="C24" s="251"/>
      <c r="D24" s="251"/>
      <c r="E24" s="246" t="str">
        <f>IF('Rekapitulace stavby'!E20="","",'Rekapitulace stavby'!E20)</f>
        <v xml:space="preserve"> </v>
      </c>
      <c r="F24" s="251"/>
      <c r="G24" s="251"/>
      <c r="H24" s="251"/>
      <c r="I24" s="250" t="s">
        <v>32</v>
      </c>
      <c r="J24" s="246" t="str">
        <f>IF('Rekapitulace stavby'!AN20="","",'Rekapitulace stavby'!AN20)</f>
        <v/>
      </c>
      <c r="K24" s="251"/>
      <c r="L24" s="306"/>
      <c r="S24" s="251"/>
      <c r="T24" s="251"/>
      <c r="U24" s="251"/>
      <c r="V24" s="251"/>
      <c r="W24" s="251"/>
      <c r="X24" s="251"/>
      <c r="Y24" s="251"/>
      <c r="Z24" s="251"/>
      <c r="AA24" s="251"/>
      <c r="AB24" s="251"/>
      <c r="AC24" s="251"/>
      <c r="AD24" s="251"/>
      <c r="AE24" s="251"/>
    </row>
    <row r="25" spans="1:31" s="307" customFormat="1" ht="6.95" customHeight="1">
      <c r="A25" s="251"/>
      <c r="B25" s="27"/>
      <c r="C25" s="251"/>
      <c r="D25" s="251"/>
      <c r="E25" s="251"/>
      <c r="F25" s="251"/>
      <c r="G25" s="251"/>
      <c r="H25" s="251"/>
      <c r="I25" s="251"/>
      <c r="J25" s="251"/>
      <c r="K25" s="251"/>
      <c r="L25" s="306"/>
      <c r="S25" s="251"/>
      <c r="T25" s="251"/>
      <c r="U25" s="251"/>
      <c r="V25" s="251"/>
      <c r="W25" s="251"/>
      <c r="X25" s="251"/>
      <c r="Y25" s="251"/>
      <c r="Z25" s="251"/>
      <c r="AA25" s="251"/>
      <c r="AB25" s="251"/>
      <c r="AC25" s="251"/>
      <c r="AD25" s="251"/>
      <c r="AE25" s="251"/>
    </row>
    <row r="26" spans="1:31" s="307" customFormat="1" ht="12" customHeight="1">
      <c r="A26" s="251"/>
      <c r="B26" s="27"/>
      <c r="C26" s="251"/>
      <c r="D26" s="250" t="s">
        <v>39</v>
      </c>
      <c r="E26" s="251"/>
      <c r="F26" s="251"/>
      <c r="G26" s="251"/>
      <c r="H26" s="251"/>
      <c r="I26" s="251"/>
      <c r="J26" s="251"/>
      <c r="K26" s="251"/>
      <c r="L26" s="306"/>
      <c r="S26" s="251"/>
      <c r="T26" s="251"/>
      <c r="U26" s="251"/>
      <c r="V26" s="251"/>
      <c r="W26" s="251"/>
      <c r="X26" s="251"/>
      <c r="Y26" s="251"/>
      <c r="Z26" s="251"/>
      <c r="AA26" s="251"/>
      <c r="AB26" s="251"/>
      <c r="AC26" s="251"/>
      <c r="AD26" s="251"/>
      <c r="AE26" s="251"/>
    </row>
    <row r="27" spans="1:31" s="313" customFormat="1" ht="16.5" customHeight="1">
      <c r="A27" s="310"/>
      <c r="B27" s="311"/>
      <c r="C27" s="310"/>
      <c r="D27" s="310"/>
      <c r="E27" s="267" t="s">
        <v>20</v>
      </c>
      <c r="F27" s="267"/>
      <c r="G27" s="267"/>
      <c r="H27" s="267"/>
      <c r="I27" s="310"/>
      <c r="J27" s="310"/>
      <c r="K27" s="310"/>
      <c r="L27" s="312"/>
      <c r="S27" s="310"/>
      <c r="T27" s="310"/>
      <c r="U27" s="310"/>
      <c r="V27" s="310"/>
      <c r="W27" s="310"/>
      <c r="X27" s="310"/>
      <c r="Y27" s="310"/>
      <c r="Z27" s="310"/>
      <c r="AA27" s="310"/>
      <c r="AB27" s="310"/>
      <c r="AC27" s="310"/>
      <c r="AD27" s="310"/>
      <c r="AE27" s="310"/>
    </row>
    <row r="28" spans="1:31" s="307" customFormat="1" ht="6.95" customHeight="1">
      <c r="A28" s="251"/>
      <c r="B28" s="27"/>
      <c r="C28" s="251"/>
      <c r="D28" s="251"/>
      <c r="E28" s="251"/>
      <c r="F28" s="251"/>
      <c r="G28" s="251"/>
      <c r="H28" s="251"/>
      <c r="I28" s="251"/>
      <c r="J28" s="251"/>
      <c r="K28" s="251"/>
      <c r="L28" s="306"/>
      <c r="S28" s="251"/>
      <c r="T28" s="251"/>
      <c r="U28" s="251"/>
      <c r="V28" s="251"/>
      <c r="W28" s="251"/>
      <c r="X28" s="251"/>
      <c r="Y28" s="251"/>
      <c r="Z28" s="251"/>
      <c r="AA28" s="251"/>
      <c r="AB28" s="251"/>
      <c r="AC28" s="251"/>
      <c r="AD28" s="251"/>
      <c r="AE28" s="251"/>
    </row>
    <row r="29" spans="1:31" s="307" customFormat="1" ht="6.95" customHeight="1">
      <c r="A29" s="251"/>
      <c r="B29" s="27"/>
      <c r="C29" s="251"/>
      <c r="D29" s="63"/>
      <c r="E29" s="63"/>
      <c r="F29" s="63"/>
      <c r="G29" s="63"/>
      <c r="H29" s="63"/>
      <c r="I29" s="63"/>
      <c r="J29" s="63"/>
      <c r="K29" s="63"/>
      <c r="L29" s="306"/>
      <c r="S29" s="251"/>
      <c r="T29" s="251"/>
      <c r="U29" s="251"/>
      <c r="V29" s="251"/>
      <c r="W29" s="251"/>
      <c r="X29" s="251"/>
      <c r="Y29" s="251"/>
      <c r="Z29" s="251"/>
      <c r="AA29" s="251"/>
      <c r="AB29" s="251"/>
      <c r="AC29" s="251"/>
      <c r="AD29" s="251"/>
      <c r="AE29" s="251"/>
    </row>
    <row r="30" spans="1:31" s="307" customFormat="1" ht="25.35" customHeight="1">
      <c r="A30" s="251"/>
      <c r="B30" s="27"/>
      <c r="C30" s="251"/>
      <c r="D30" s="314" t="s">
        <v>41</v>
      </c>
      <c r="E30" s="251"/>
      <c r="F30" s="251"/>
      <c r="G30" s="251"/>
      <c r="H30" s="251"/>
      <c r="I30" s="251"/>
      <c r="J30" s="245">
        <f>ROUNDUP(J81,2)</f>
        <v>0</v>
      </c>
      <c r="K30" s="251"/>
      <c r="L30" s="306"/>
      <c r="S30" s="251"/>
      <c r="T30" s="251"/>
      <c r="U30" s="251"/>
      <c r="V30" s="251"/>
      <c r="W30" s="251"/>
      <c r="X30" s="251"/>
      <c r="Y30" s="251"/>
      <c r="Z30" s="251"/>
      <c r="AA30" s="251"/>
      <c r="AB30" s="251"/>
      <c r="AC30" s="251"/>
      <c r="AD30" s="251"/>
      <c r="AE30" s="251"/>
    </row>
    <row r="31" spans="1:31" s="307" customFormat="1" ht="6.95" customHeight="1">
      <c r="A31" s="251"/>
      <c r="B31" s="27"/>
      <c r="C31" s="251"/>
      <c r="D31" s="63"/>
      <c r="E31" s="63"/>
      <c r="F31" s="63"/>
      <c r="G31" s="63"/>
      <c r="H31" s="63"/>
      <c r="I31" s="63"/>
      <c r="J31" s="63"/>
      <c r="K31" s="63"/>
      <c r="L31" s="306"/>
      <c r="S31" s="251"/>
      <c r="T31" s="251"/>
      <c r="U31" s="251"/>
      <c r="V31" s="251"/>
      <c r="W31" s="251"/>
      <c r="X31" s="251"/>
      <c r="Y31" s="251"/>
      <c r="Z31" s="251"/>
      <c r="AA31" s="251"/>
      <c r="AB31" s="251"/>
      <c r="AC31" s="251"/>
      <c r="AD31" s="251"/>
      <c r="AE31" s="251"/>
    </row>
    <row r="32" spans="1:31" s="307" customFormat="1" ht="14.45" customHeight="1">
      <c r="A32" s="251"/>
      <c r="B32" s="27"/>
      <c r="C32" s="251"/>
      <c r="D32" s="251"/>
      <c r="E32" s="251"/>
      <c r="F32" s="249" t="s">
        <v>43</v>
      </c>
      <c r="G32" s="251"/>
      <c r="H32" s="251"/>
      <c r="I32" s="249" t="s">
        <v>42</v>
      </c>
      <c r="J32" s="249" t="s">
        <v>44</v>
      </c>
      <c r="K32" s="251"/>
      <c r="L32" s="306"/>
      <c r="S32" s="251"/>
      <c r="T32" s="251"/>
      <c r="U32" s="251"/>
      <c r="V32" s="251"/>
      <c r="W32" s="251"/>
      <c r="X32" s="251"/>
      <c r="Y32" s="251"/>
      <c r="Z32" s="251"/>
      <c r="AA32" s="251"/>
      <c r="AB32" s="251"/>
      <c r="AC32" s="251"/>
      <c r="AD32" s="251"/>
      <c r="AE32" s="251"/>
    </row>
    <row r="33" spans="1:31" s="307" customFormat="1" ht="14.45" customHeight="1">
      <c r="A33" s="251"/>
      <c r="B33" s="27"/>
      <c r="C33" s="251"/>
      <c r="D33" s="315" t="s">
        <v>45</v>
      </c>
      <c r="E33" s="250" t="s">
        <v>46</v>
      </c>
      <c r="F33" s="316">
        <f>ROUNDUP((SUM(BE81:BE97)),2)</f>
        <v>0</v>
      </c>
      <c r="G33" s="251"/>
      <c r="H33" s="251"/>
      <c r="I33" s="317">
        <v>0.21</v>
      </c>
      <c r="J33" s="316">
        <f>ROUNDUP(((SUM(BE81:BE97))*I33),2)</f>
        <v>0</v>
      </c>
      <c r="K33" s="251"/>
      <c r="L33" s="306"/>
      <c r="S33" s="251"/>
      <c r="T33" s="251"/>
      <c r="U33" s="251"/>
      <c r="V33" s="251"/>
      <c r="W33" s="251"/>
      <c r="X33" s="251"/>
      <c r="Y33" s="251"/>
      <c r="Z33" s="251"/>
      <c r="AA33" s="251"/>
      <c r="AB33" s="251"/>
      <c r="AC33" s="251"/>
      <c r="AD33" s="251"/>
      <c r="AE33" s="251"/>
    </row>
    <row r="34" spans="1:31" s="307" customFormat="1" ht="14.45" customHeight="1">
      <c r="A34" s="251"/>
      <c r="B34" s="27"/>
      <c r="C34" s="251"/>
      <c r="D34" s="251"/>
      <c r="E34" s="250" t="s">
        <v>47</v>
      </c>
      <c r="F34" s="316">
        <f>ROUNDUP((SUM(BF81:BF97)),2)</f>
        <v>0</v>
      </c>
      <c r="G34" s="251"/>
      <c r="H34" s="251"/>
      <c r="I34" s="317">
        <v>0.15</v>
      </c>
      <c r="J34" s="316">
        <f>ROUNDUP(((SUM(BF81:BF97))*I34),2)</f>
        <v>0</v>
      </c>
      <c r="K34" s="251"/>
      <c r="L34" s="306"/>
      <c r="S34" s="251"/>
      <c r="T34" s="251"/>
      <c r="U34" s="251"/>
      <c r="V34" s="251"/>
      <c r="W34" s="251"/>
      <c r="X34" s="251"/>
      <c r="Y34" s="251"/>
      <c r="Z34" s="251"/>
      <c r="AA34" s="251"/>
      <c r="AB34" s="251"/>
      <c r="AC34" s="251"/>
      <c r="AD34" s="251"/>
      <c r="AE34" s="251"/>
    </row>
    <row r="35" spans="1:31" s="307" customFormat="1" ht="14.45" customHeight="1" hidden="1">
      <c r="A35" s="251"/>
      <c r="B35" s="27"/>
      <c r="C35" s="251"/>
      <c r="D35" s="251"/>
      <c r="E35" s="250" t="s">
        <v>48</v>
      </c>
      <c r="F35" s="316">
        <f>ROUNDUP((SUM(BG81:BG97)),2)</f>
        <v>0</v>
      </c>
      <c r="G35" s="251"/>
      <c r="H35" s="251"/>
      <c r="I35" s="317">
        <v>0.21</v>
      </c>
      <c r="J35" s="316">
        <f>0</f>
        <v>0</v>
      </c>
      <c r="K35" s="251"/>
      <c r="L35" s="306"/>
      <c r="S35" s="251"/>
      <c r="T35" s="251"/>
      <c r="U35" s="251"/>
      <c r="V35" s="251"/>
      <c r="W35" s="251"/>
      <c r="X35" s="251"/>
      <c r="Y35" s="251"/>
      <c r="Z35" s="251"/>
      <c r="AA35" s="251"/>
      <c r="AB35" s="251"/>
      <c r="AC35" s="251"/>
      <c r="AD35" s="251"/>
      <c r="AE35" s="251"/>
    </row>
    <row r="36" spans="1:31" s="307" customFormat="1" ht="14.45" customHeight="1" hidden="1">
      <c r="A36" s="251"/>
      <c r="B36" s="27"/>
      <c r="C36" s="251"/>
      <c r="D36" s="251"/>
      <c r="E36" s="250" t="s">
        <v>49</v>
      </c>
      <c r="F36" s="316">
        <f>ROUNDUP((SUM(BH81:BH97)),2)</f>
        <v>0</v>
      </c>
      <c r="G36" s="251"/>
      <c r="H36" s="251"/>
      <c r="I36" s="317">
        <v>0.15</v>
      </c>
      <c r="J36" s="316">
        <f>0</f>
        <v>0</v>
      </c>
      <c r="K36" s="251"/>
      <c r="L36" s="306"/>
      <c r="S36" s="251"/>
      <c r="T36" s="251"/>
      <c r="U36" s="251"/>
      <c r="V36" s="251"/>
      <c r="W36" s="251"/>
      <c r="X36" s="251"/>
      <c r="Y36" s="251"/>
      <c r="Z36" s="251"/>
      <c r="AA36" s="251"/>
      <c r="AB36" s="251"/>
      <c r="AC36" s="251"/>
      <c r="AD36" s="251"/>
      <c r="AE36" s="251"/>
    </row>
    <row r="37" spans="1:31" s="307" customFormat="1" ht="14.45" customHeight="1" hidden="1">
      <c r="A37" s="251"/>
      <c r="B37" s="27"/>
      <c r="C37" s="251"/>
      <c r="D37" s="251"/>
      <c r="E37" s="250" t="s">
        <v>50</v>
      </c>
      <c r="F37" s="316">
        <f>ROUNDUP((SUM(BI81:BI97)),2)</f>
        <v>0</v>
      </c>
      <c r="G37" s="251"/>
      <c r="H37" s="251"/>
      <c r="I37" s="317">
        <v>0</v>
      </c>
      <c r="J37" s="316">
        <f>0</f>
        <v>0</v>
      </c>
      <c r="K37" s="251"/>
      <c r="L37" s="306"/>
      <c r="S37" s="251"/>
      <c r="T37" s="251"/>
      <c r="U37" s="251"/>
      <c r="V37" s="251"/>
      <c r="W37" s="251"/>
      <c r="X37" s="251"/>
      <c r="Y37" s="251"/>
      <c r="Z37" s="251"/>
      <c r="AA37" s="251"/>
      <c r="AB37" s="251"/>
      <c r="AC37" s="251"/>
      <c r="AD37" s="251"/>
      <c r="AE37" s="251"/>
    </row>
    <row r="38" spans="1:31" s="307" customFormat="1" ht="6.95" customHeight="1">
      <c r="A38" s="251"/>
      <c r="B38" s="27"/>
      <c r="C38" s="251"/>
      <c r="D38" s="251"/>
      <c r="E38" s="251"/>
      <c r="F38" s="251"/>
      <c r="G38" s="251"/>
      <c r="H38" s="251"/>
      <c r="I38" s="251"/>
      <c r="J38" s="251"/>
      <c r="K38" s="251"/>
      <c r="L38" s="306"/>
      <c r="S38" s="251"/>
      <c r="T38" s="251"/>
      <c r="U38" s="251"/>
      <c r="V38" s="251"/>
      <c r="W38" s="251"/>
      <c r="X38" s="251"/>
      <c r="Y38" s="251"/>
      <c r="Z38" s="251"/>
      <c r="AA38" s="251"/>
      <c r="AB38" s="251"/>
      <c r="AC38" s="251"/>
      <c r="AD38" s="251"/>
      <c r="AE38" s="251"/>
    </row>
    <row r="39" spans="1:31" s="307" customFormat="1" ht="25.35" customHeight="1">
      <c r="A39" s="251"/>
      <c r="B39" s="27"/>
      <c r="C39" s="92"/>
      <c r="D39" s="318" t="s">
        <v>51</v>
      </c>
      <c r="E39" s="57"/>
      <c r="F39" s="57"/>
      <c r="G39" s="319" t="s">
        <v>52</v>
      </c>
      <c r="H39" s="320" t="s">
        <v>53</v>
      </c>
      <c r="I39" s="57"/>
      <c r="J39" s="321">
        <f>SUM(J30:J37)</f>
        <v>0</v>
      </c>
      <c r="K39" s="322"/>
      <c r="L39" s="306"/>
      <c r="S39" s="251"/>
      <c r="T39" s="251"/>
      <c r="U39" s="251"/>
      <c r="V39" s="251"/>
      <c r="W39" s="251"/>
      <c r="X39" s="251"/>
      <c r="Y39" s="251"/>
      <c r="Z39" s="251"/>
      <c r="AA39" s="251"/>
      <c r="AB39" s="251"/>
      <c r="AC39" s="251"/>
      <c r="AD39" s="251"/>
      <c r="AE39" s="251"/>
    </row>
    <row r="40" spans="1:31" s="307" customFormat="1" ht="14.45" customHeight="1">
      <c r="A40" s="251"/>
      <c r="B40" s="39"/>
      <c r="C40" s="40"/>
      <c r="D40" s="40"/>
      <c r="E40" s="40"/>
      <c r="F40" s="40"/>
      <c r="G40" s="40"/>
      <c r="H40" s="40"/>
      <c r="I40" s="40"/>
      <c r="J40" s="40"/>
      <c r="K40" s="40"/>
      <c r="L40" s="306"/>
      <c r="S40" s="251"/>
      <c r="T40" s="251"/>
      <c r="U40" s="251"/>
      <c r="V40" s="251"/>
      <c r="W40" s="251"/>
      <c r="X40" s="251"/>
      <c r="Y40" s="251"/>
      <c r="Z40" s="251"/>
      <c r="AA40" s="251"/>
      <c r="AB40" s="251"/>
      <c r="AC40" s="251"/>
      <c r="AD40" s="251"/>
      <c r="AE40" s="251"/>
    </row>
    <row r="44" spans="1:31" s="307" customFormat="1" ht="6.95" customHeight="1">
      <c r="A44" s="251"/>
      <c r="B44" s="41"/>
      <c r="C44" s="42"/>
      <c r="D44" s="42"/>
      <c r="E44" s="42"/>
      <c r="F44" s="42"/>
      <c r="G44" s="42"/>
      <c r="H44" s="42"/>
      <c r="I44" s="42"/>
      <c r="J44" s="42"/>
      <c r="K44" s="42"/>
      <c r="L44" s="306"/>
      <c r="S44" s="251"/>
      <c r="T44" s="251"/>
      <c r="U44" s="251"/>
      <c r="V44" s="251"/>
      <c r="W44" s="251"/>
      <c r="X44" s="251"/>
      <c r="Y44" s="251"/>
      <c r="Z44" s="251"/>
      <c r="AA44" s="251"/>
      <c r="AB44" s="251"/>
      <c r="AC44" s="251"/>
      <c r="AD44" s="251"/>
      <c r="AE44" s="251"/>
    </row>
    <row r="45" spans="1:31" s="307" customFormat="1" ht="24.95" customHeight="1">
      <c r="A45" s="251"/>
      <c r="B45" s="27"/>
      <c r="C45" s="16" t="s">
        <v>109</v>
      </c>
      <c r="D45" s="251"/>
      <c r="E45" s="251"/>
      <c r="F45" s="251"/>
      <c r="G45" s="251"/>
      <c r="H45" s="251"/>
      <c r="I45" s="251"/>
      <c r="J45" s="251"/>
      <c r="K45" s="251"/>
      <c r="L45" s="306"/>
      <c r="S45" s="251"/>
      <c r="T45" s="251"/>
      <c r="U45" s="251"/>
      <c r="V45" s="251"/>
      <c r="W45" s="251"/>
      <c r="X45" s="251"/>
      <c r="Y45" s="251"/>
      <c r="Z45" s="251"/>
      <c r="AA45" s="251"/>
      <c r="AB45" s="251"/>
      <c r="AC45" s="251"/>
      <c r="AD45" s="251"/>
      <c r="AE45" s="251"/>
    </row>
    <row r="46" spans="1:31" s="307" customFormat="1" ht="6.95" customHeight="1">
      <c r="A46" s="251"/>
      <c r="B46" s="27"/>
      <c r="C46" s="251"/>
      <c r="D46" s="251"/>
      <c r="E46" s="251"/>
      <c r="F46" s="251"/>
      <c r="G46" s="251"/>
      <c r="H46" s="251"/>
      <c r="I46" s="251"/>
      <c r="J46" s="251"/>
      <c r="K46" s="251"/>
      <c r="L46" s="306"/>
      <c r="S46" s="251"/>
      <c r="T46" s="251"/>
      <c r="U46" s="251"/>
      <c r="V46" s="251"/>
      <c r="W46" s="251"/>
      <c r="X46" s="251"/>
      <c r="Y46" s="251"/>
      <c r="Z46" s="251"/>
      <c r="AA46" s="251"/>
      <c r="AB46" s="251"/>
      <c r="AC46" s="251"/>
      <c r="AD46" s="251"/>
      <c r="AE46" s="251"/>
    </row>
    <row r="47" spans="1:31" s="307" customFormat="1" ht="12" customHeight="1">
      <c r="A47" s="251"/>
      <c r="B47" s="27"/>
      <c r="C47" s="250" t="s">
        <v>16</v>
      </c>
      <c r="D47" s="251"/>
      <c r="E47" s="251"/>
      <c r="F47" s="251"/>
      <c r="G47" s="251"/>
      <c r="H47" s="251"/>
      <c r="I47" s="251"/>
      <c r="J47" s="251"/>
      <c r="K47" s="251"/>
      <c r="L47" s="306"/>
      <c r="S47" s="251"/>
      <c r="T47" s="251"/>
      <c r="U47" s="251"/>
      <c r="V47" s="251"/>
      <c r="W47" s="251"/>
      <c r="X47" s="251"/>
      <c r="Y47" s="251"/>
      <c r="Z47" s="251"/>
      <c r="AA47" s="251"/>
      <c r="AB47" s="251"/>
      <c r="AC47" s="251"/>
      <c r="AD47" s="251"/>
      <c r="AE47" s="251"/>
    </row>
    <row r="48" spans="1:31" s="307" customFormat="1" ht="16.5" customHeight="1">
      <c r="A48" s="251"/>
      <c r="B48" s="27"/>
      <c r="C48" s="251"/>
      <c r="D48" s="251"/>
      <c r="E48" s="292" t="str">
        <f>E7</f>
        <v>Rekonstrukce MŠ Srdíčko_objekt A, B</v>
      </c>
      <c r="F48" s="293"/>
      <c r="G48" s="293"/>
      <c r="H48" s="293"/>
      <c r="I48" s="251"/>
      <c r="J48" s="251"/>
      <c r="K48" s="251"/>
      <c r="L48" s="306"/>
      <c r="S48" s="251"/>
      <c r="T48" s="251"/>
      <c r="U48" s="251"/>
      <c r="V48" s="251"/>
      <c r="W48" s="251"/>
      <c r="X48" s="251"/>
      <c r="Y48" s="251"/>
      <c r="Z48" s="251"/>
      <c r="AA48" s="251"/>
      <c r="AB48" s="251"/>
      <c r="AC48" s="251"/>
      <c r="AD48" s="251"/>
      <c r="AE48" s="251"/>
    </row>
    <row r="49" spans="1:31" s="307" customFormat="1" ht="12" customHeight="1">
      <c r="A49" s="251"/>
      <c r="B49" s="27"/>
      <c r="C49" s="250" t="s">
        <v>107</v>
      </c>
      <c r="D49" s="251"/>
      <c r="E49" s="251"/>
      <c r="F49" s="251"/>
      <c r="G49" s="251"/>
      <c r="H49" s="251"/>
      <c r="I49" s="251"/>
      <c r="J49" s="251"/>
      <c r="K49" s="251"/>
      <c r="L49" s="306"/>
      <c r="S49" s="251"/>
      <c r="T49" s="251"/>
      <c r="U49" s="251"/>
      <c r="V49" s="251"/>
      <c r="W49" s="251"/>
      <c r="X49" s="251"/>
      <c r="Y49" s="251"/>
      <c r="Z49" s="251"/>
      <c r="AA49" s="251"/>
      <c r="AB49" s="251"/>
      <c r="AC49" s="251"/>
      <c r="AD49" s="251"/>
      <c r="AE49" s="251"/>
    </row>
    <row r="50" spans="1:31" s="307" customFormat="1" ht="16.5" customHeight="1">
      <c r="A50" s="251"/>
      <c r="B50" s="27"/>
      <c r="C50" s="251"/>
      <c r="D50" s="251"/>
      <c r="E50" s="280" t="str">
        <f>E9</f>
        <v>001 - Vedlejší a ostatní náklady_objekt A+ B</v>
      </c>
      <c r="F50" s="291"/>
      <c r="G50" s="291"/>
      <c r="H50" s="291"/>
      <c r="I50" s="251"/>
      <c r="J50" s="251"/>
      <c r="K50" s="251"/>
      <c r="L50" s="306"/>
      <c r="S50" s="251"/>
      <c r="T50" s="251"/>
      <c r="U50" s="251"/>
      <c r="V50" s="251"/>
      <c r="W50" s="251"/>
      <c r="X50" s="251"/>
      <c r="Y50" s="251"/>
      <c r="Z50" s="251"/>
      <c r="AA50" s="251"/>
      <c r="AB50" s="251"/>
      <c r="AC50" s="251"/>
      <c r="AD50" s="251"/>
      <c r="AE50" s="251"/>
    </row>
    <row r="51" spans="1:31" s="307" customFormat="1" ht="6.95" customHeight="1">
      <c r="A51" s="251"/>
      <c r="B51" s="27"/>
      <c r="C51" s="251"/>
      <c r="D51" s="251"/>
      <c r="E51" s="251"/>
      <c r="F51" s="251"/>
      <c r="G51" s="251"/>
      <c r="H51" s="251"/>
      <c r="I51" s="251"/>
      <c r="J51" s="251"/>
      <c r="K51" s="251"/>
      <c r="L51" s="306"/>
      <c r="S51" s="251"/>
      <c r="T51" s="251"/>
      <c r="U51" s="251"/>
      <c r="V51" s="251"/>
      <c r="W51" s="251"/>
      <c r="X51" s="251"/>
      <c r="Y51" s="251"/>
      <c r="Z51" s="251"/>
      <c r="AA51" s="251"/>
      <c r="AB51" s="251"/>
      <c r="AC51" s="251"/>
      <c r="AD51" s="251"/>
      <c r="AE51" s="251"/>
    </row>
    <row r="52" spans="1:31" s="307" customFormat="1" ht="12" customHeight="1">
      <c r="A52" s="251"/>
      <c r="B52" s="27"/>
      <c r="C52" s="250" t="s">
        <v>23</v>
      </c>
      <c r="D52" s="251"/>
      <c r="E52" s="251"/>
      <c r="F52" s="246" t="str">
        <f>F12</f>
        <v xml:space="preserve"> </v>
      </c>
      <c r="G52" s="251"/>
      <c r="H52" s="251"/>
      <c r="I52" s="250" t="s">
        <v>25</v>
      </c>
      <c r="J52" s="244" t="str">
        <f>IF(J12="","",J12)</f>
        <v>19. 3. 2020</v>
      </c>
      <c r="K52" s="251"/>
      <c r="L52" s="306"/>
      <c r="S52" s="251"/>
      <c r="T52" s="251"/>
      <c r="U52" s="251"/>
      <c r="V52" s="251"/>
      <c r="W52" s="251"/>
      <c r="X52" s="251"/>
      <c r="Y52" s="251"/>
      <c r="Z52" s="251"/>
      <c r="AA52" s="251"/>
      <c r="AB52" s="251"/>
      <c r="AC52" s="251"/>
      <c r="AD52" s="251"/>
      <c r="AE52" s="251"/>
    </row>
    <row r="53" spans="1:31" s="307" customFormat="1" ht="6.95" customHeight="1">
      <c r="A53" s="251"/>
      <c r="B53" s="27"/>
      <c r="C53" s="251"/>
      <c r="D53" s="251"/>
      <c r="E53" s="251"/>
      <c r="F53" s="251"/>
      <c r="G53" s="251"/>
      <c r="H53" s="251"/>
      <c r="I53" s="251"/>
      <c r="J53" s="251"/>
      <c r="K53" s="251"/>
      <c r="L53" s="306"/>
      <c r="S53" s="251"/>
      <c r="T53" s="251"/>
      <c r="U53" s="251"/>
      <c r="V53" s="251"/>
      <c r="W53" s="251"/>
      <c r="X53" s="251"/>
      <c r="Y53" s="251"/>
      <c r="Z53" s="251"/>
      <c r="AA53" s="251"/>
      <c r="AB53" s="251"/>
      <c r="AC53" s="251"/>
      <c r="AD53" s="251"/>
      <c r="AE53" s="251"/>
    </row>
    <row r="54" spans="1:31" s="307" customFormat="1" ht="15.2" customHeight="1">
      <c r="A54" s="251"/>
      <c r="B54" s="27"/>
      <c r="C54" s="250" t="s">
        <v>29</v>
      </c>
      <c r="D54" s="251"/>
      <c r="E54" s="251"/>
      <c r="F54" s="246" t="str">
        <f>E15</f>
        <v>Město Nový Bor</v>
      </c>
      <c r="G54" s="251"/>
      <c r="H54" s="251"/>
      <c r="I54" s="250" t="s">
        <v>35</v>
      </c>
      <c r="J54" s="248" t="str">
        <f>E21</f>
        <v xml:space="preserve"> </v>
      </c>
      <c r="K54" s="251"/>
      <c r="L54" s="306"/>
      <c r="S54" s="251"/>
      <c r="T54" s="251"/>
      <c r="U54" s="251"/>
      <c r="V54" s="251"/>
      <c r="W54" s="251"/>
      <c r="X54" s="251"/>
      <c r="Y54" s="251"/>
      <c r="Z54" s="251"/>
      <c r="AA54" s="251"/>
      <c r="AB54" s="251"/>
      <c r="AC54" s="251"/>
      <c r="AD54" s="251"/>
      <c r="AE54" s="251"/>
    </row>
    <row r="55" spans="1:31" s="307" customFormat="1" ht="15.2" customHeight="1">
      <c r="A55" s="251"/>
      <c r="B55" s="27"/>
      <c r="C55" s="250" t="s">
        <v>33</v>
      </c>
      <c r="D55" s="251"/>
      <c r="E55" s="251"/>
      <c r="F55" s="246" t="str">
        <f>IF(E18="","",E18)</f>
        <v>Vyplň údaj</v>
      </c>
      <c r="G55" s="251"/>
      <c r="H55" s="251"/>
      <c r="I55" s="250" t="s">
        <v>37</v>
      </c>
      <c r="J55" s="248" t="str">
        <f>E24</f>
        <v xml:space="preserve"> </v>
      </c>
      <c r="K55" s="251"/>
      <c r="L55" s="306"/>
      <c r="S55" s="251"/>
      <c r="T55" s="251"/>
      <c r="U55" s="251"/>
      <c r="V55" s="251"/>
      <c r="W55" s="251"/>
      <c r="X55" s="251"/>
      <c r="Y55" s="251"/>
      <c r="Z55" s="251"/>
      <c r="AA55" s="251"/>
      <c r="AB55" s="251"/>
      <c r="AC55" s="251"/>
      <c r="AD55" s="251"/>
      <c r="AE55" s="251"/>
    </row>
    <row r="56" spans="1:31" s="307" customFormat="1" ht="10.35" customHeight="1">
      <c r="A56" s="251"/>
      <c r="B56" s="27"/>
      <c r="C56" s="251"/>
      <c r="D56" s="251"/>
      <c r="E56" s="251"/>
      <c r="F56" s="251"/>
      <c r="G56" s="251"/>
      <c r="H56" s="251"/>
      <c r="I56" s="251"/>
      <c r="J56" s="251"/>
      <c r="K56" s="251"/>
      <c r="L56" s="306"/>
      <c r="S56" s="251"/>
      <c r="T56" s="251"/>
      <c r="U56" s="251"/>
      <c r="V56" s="251"/>
      <c r="W56" s="251"/>
      <c r="X56" s="251"/>
      <c r="Y56" s="251"/>
      <c r="Z56" s="251"/>
      <c r="AA56" s="251"/>
      <c r="AB56" s="251"/>
      <c r="AC56" s="251"/>
      <c r="AD56" s="251"/>
      <c r="AE56" s="251"/>
    </row>
    <row r="57" spans="1:31" s="307" customFormat="1" ht="29.25" customHeight="1">
      <c r="A57" s="251"/>
      <c r="B57" s="27"/>
      <c r="C57" s="91" t="s">
        <v>110</v>
      </c>
      <c r="D57" s="92"/>
      <c r="E57" s="92"/>
      <c r="F57" s="92"/>
      <c r="G57" s="92"/>
      <c r="H57" s="92"/>
      <c r="I57" s="92"/>
      <c r="J57" s="93" t="s">
        <v>111</v>
      </c>
      <c r="K57" s="92"/>
      <c r="L57" s="306"/>
      <c r="S57" s="251"/>
      <c r="T57" s="251"/>
      <c r="U57" s="251"/>
      <c r="V57" s="251"/>
      <c r="W57" s="251"/>
      <c r="X57" s="251"/>
      <c r="Y57" s="251"/>
      <c r="Z57" s="251"/>
      <c r="AA57" s="251"/>
      <c r="AB57" s="251"/>
      <c r="AC57" s="251"/>
      <c r="AD57" s="251"/>
      <c r="AE57" s="251"/>
    </row>
    <row r="58" spans="1:31" s="307" customFormat="1" ht="10.35" customHeight="1">
      <c r="A58" s="251"/>
      <c r="B58" s="27"/>
      <c r="C58" s="251"/>
      <c r="D58" s="251"/>
      <c r="E58" s="251"/>
      <c r="F58" s="251"/>
      <c r="G58" s="251"/>
      <c r="H58" s="251"/>
      <c r="I58" s="251"/>
      <c r="J58" s="251"/>
      <c r="K58" s="251"/>
      <c r="L58" s="306"/>
      <c r="S58" s="251"/>
      <c r="T58" s="251"/>
      <c r="U58" s="251"/>
      <c r="V58" s="251"/>
      <c r="W58" s="251"/>
      <c r="X58" s="251"/>
      <c r="Y58" s="251"/>
      <c r="Z58" s="251"/>
      <c r="AA58" s="251"/>
      <c r="AB58" s="251"/>
      <c r="AC58" s="251"/>
      <c r="AD58" s="251"/>
      <c r="AE58" s="251"/>
    </row>
    <row r="59" spans="1:47" s="307" customFormat="1" ht="22.9" customHeight="1">
      <c r="A59" s="251"/>
      <c r="B59" s="27"/>
      <c r="C59" s="94" t="s">
        <v>73</v>
      </c>
      <c r="D59" s="251"/>
      <c r="E59" s="251"/>
      <c r="F59" s="251"/>
      <c r="G59" s="251"/>
      <c r="H59" s="251"/>
      <c r="I59" s="251"/>
      <c r="J59" s="245">
        <f>J81</f>
        <v>0</v>
      </c>
      <c r="K59" s="251"/>
      <c r="L59" s="306"/>
      <c r="S59" s="251"/>
      <c r="T59" s="251"/>
      <c r="U59" s="251"/>
      <c r="V59" s="251"/>
      <c r="W59" s="251"/>
      <c r="X59" s="251"/>
      <c r="Y59" s="251"/>
      <c r="Z59" s="251"/>
      <c r="AA59" s="251"/>
      <c r="AB59" s="251"/>
      <c r="AC59" s="251"/>
      <c r="AD59" s="251"/>
      <c r="AE59" s="251"/>
      <c r="AU59" s="304" t="s">
        <v>112</v>
      </c>
    </row>
    <row r="60" spans="2:12" s="96" customFormat="1" ht="24.95" customHeight="1">
      <c r="B60" s="95"/>
      <c r="D60" s="97" t="s">
        <v>113</v>
      </c>
      <c r="E60" s="98"/>
      <c r="F60" s="98"/>
      <c r="G60" s="98"/>
      <c r="H60" s="98"/>
      <c r="I60" s="98"/>
      <c r="J60" s="99">
        <f>J82</f>
        <v>0</v>
      </c>
      <c r="L60" s="95"/>
    </row>
    <row r="61" spans="2:12" s="96" customFormat="1" ht="24.95" customHeight="1">
      <c r="B61" s="95"/>
      <c r="D61" s="97" t="s">
        <v>114</v>
      </c>
      <c r="E61" s="98"/>
      <c r="F61" s="98"/>
      <c r="G61" s="98"/>
      <c r="H61" s="98"/>
      <c r="I61" s="98"/>
      <c r="J61" s="99">
        <f>J89</f>
        <v>0</v>
      </c>
      <c r="L61" s="95"/>
    </row>
    <row r="62" spans="1:31" s="307" customFormat="1" ht="21.75" customHeight="1">
      <c r="A62" s="251"/>
      <c r="B62" s="27"/>
      <c r="C62" s="251"/>
      <c r="D62" s="251"/>
      <c r="E62" s="251"/>
      <c r="F62" s="251"/>
      <c r="G62" s="251"/>
      <c r="H62" s="251"/>
      <c r="I62" s="251"/>
      <c r="J62" s="251"/>
      <c r="K62" s="251"/>
      <c r="L62" s="306"/>
      <c r="S62" s="251"/>
      <c r="T62" s="251"/>
      <c r="U62" s="251"/>
      <c r="V62" s="251"/>
      <c r="W62" s="251"/>
      <c r="X62" s="251"/>
      <c r="Y62" s="251"/>
      <c r="Z62" s="251"/>
      <c r="AA62" s="251"/>
      <c r="AB62" s="251"/>
      <c r="AC62" s="251"/>
      <c r="AD62" s="251"/>
      <c r="AE62" s="251"/>
    </row>
    <row r="63" spans="1:31" s="307" customFormat="1" ht="6.95" customHeight="1">
      <c r="A63" s="251"/>
      <c r="B63" s="39"/>
      <c r="C63" s="40"/>
      <c r="D63" s="40"/>
      <c r="E63" s="40"/>
      <c r="F63" s="40"/>
      <c r="G63" s="40"/>
      <c r="H63" s="40"/>
      <c r="I63" s="40"/>
      <c r="J63" s="40"/>
      <c r="K63" s="40"/>
      <c r="L63" s="306"/>
      <c r="S63" s="251"/>
      <c r="T63" s="251"/>
      <c r="U63" s="251"/>
      <c r="V63" s="251"/>
      <c r="W63" s="251"/>
      <c r="X63" s="251"/>
      <c r="Y63" s="251"/>
      <c r="Z63" s="251"/>
      <c r="AA63" s="251"/>
      <c r="AB63" s="251"/>
      <c r="AC63" s="251"/>
      <c r="AD63" s="251"/>
      <c r="AE63" s="251"/>
    </row>
    <row r="67" spans="1:31" s="307" customFormat="1" ht="6.95" customHeight="1">
      <c r="A67" s="251"/>
      <c r="B67" s="41"/>
      <c r="C67" s="42"/>
      <c r="D67" s="42"/>
      <c r="E67" s="42"/>
      <c r="F67" s="42"/>
      <c r="G67" s="42"/>
      <c r="H67" s="42"/>
      <c r="I67" s="42"/>
      <c r="J67" s="42"/>
      <c r="K67" s="42"/>
      <c r="L67" s="306"/>
      <c r="S67" s="251"/>
      <c r="T67" s="251"/>
      <c r="U67" s="251"/>
      <c r="V67" s="251"/>
      <c r="W67" s="251"/>
      <c r="X67" s="251"/>
      <c r="Y67" s="251"/>
      <c r="Z67" s="251"/>
      <c r="AA67" s="251"/>
      <c r="AB67" s="251"/>
      <c r="AC67" s="251"/>
      <c r="AD67" s="251"/>
      <c r="AE67" s="251"/>
    </row>
    <row r="68" spans="1:31" s="307" customFormat="1" ht="24.95" customHeight="1">
      <c r="A68" s="251"/>
      <c r="B68" s="27"/>
      <c r="C68" s="16" t="s">
        <v>115</v>
      </c>
      <c r="D68" s="251"/>
      <c r="E68" s="251"/>
      <c r="F68" s="251"/>
      <c r="G68" s="251"/>
      <c r="H68" s="251"/>
      <c r="I68" s="251"/>
      <c r="J68" s="251"/>
      <c r="K68" s="251"/>
      <c r="L68" s="306"/>
      <c r="S68" s="251"/>
      <c r="T68" s="251"/>
      <c r="U68" s="251"/>
      <c r="V68" s="251"/>
      <c r="W68" s="251"/>
      <c r="X68" s="251"/>
      <c r="Y68" s="251"/>
      <c r="Z68" s="251"/>
      <c r="AA68" s="251"/>
      <c r="AB68" s="251"/>
      <c r="AC68" s="251"/>
      <c r="AD68" s="251"/>
      <c r="AE68" s="251"/>
    </row>
    <row r="69" spans="1:31" s="307" customFormat="1" ht="6.95" customHeight="1">
      <c r="A69" s="251"/>
      <c r="B69" s="27"/>
      <c r="C69" s="251"/>
      <c r="D69" s="251"/>
      <c r="E69" s="251"/>
      <c r="F69" s="251"/>
      <c r="G69" s="251"/>
      <c r="H69" s="251"/>
      <c r="I69" s="251"/>
      <c r="J69" s="251"/>
      <c r="K69" s="251"/>
      <c r="L69" s="306"/>
      <c r="S69" s="251"/>
      <c r="T69" s="251"/>
      <c r="U69" s="251"/>
      <c r="V69" s="251"/>
      <c r="W69" s="251"/>
      <c r="X69" s="251"/>
      <c r="Y69" s="251"/>
      <c r="Z69" s="251"/>
      <c r="AA69" s="251"/>
      <c r="AB69" s="251"/>
      <c r="AC69" s="251"/>
      <c r="AD69" s="251"/>
      <c r="AE69" s="251"/>
    </row>
    <row r="70" spans="1:31" s="307" customFormat="1" ht="12" customHeight="1">
      <c r="A70" s="251"/>
      <c r="B70" s="27"/>
      <c r="C70" s="250" t="s">
        <v>16</v>
      </c>
      <c r="D70" s="251"/>
      <c r="E70" s="251"/>
      <c r="F70" s="251"/>
      <c r="G70" s="251"/>
      <c r="H70" s="251"/>
      <c r="I70" s="251"/>
      <c r="J70" s="251"/>
      <c r="K70" s="251"/>
      <c r="L70" s="306"/>
      <c r="S70" s="251"/>
      <c r="T70" s="251"/>
      <c r="U70" s="251"/>
      <c r="V70" s="251"/>
      <c r="W70" s="251"/>
      <c r="X70" s="251"/>
      <c r="Y70" s="251"/>
      <c r="Z70" s="251"/>
      <c r="AA70" s="251"/>
      <c r="AB70" s="251"/>
      <c r="AC70" s="251"/>
      <c r="AD70" s="251"/>
      <c r="AE70" s="251"/>
    </row>
    <row r="71" spans="1:31" s="307" customFormat="1" ht="16.5" customHeight="1">
      <c r="A71" s="251"/>
      <c r="B71" s="27"/>
      <c r="C71" s="251"/>
      <c r="D71" s="251"/>
      <c r="E71" s="292" t="str">
        <f>E7</f>
        <v>Rekonstrukce MŠ Srdíčko_objekt A, B</v>
      </c>
      <c r="F71" s="293"/>
      <c r="G71" s="293"/>
      <c r="H71" s="293"/>
      <c r="I71" s="251"/>
      <c r="J71" s="251"/>
      <c r="K71" s="251"/>
      <c r="L71" s="306"/>
      <c r="S71" s="251"/>
      <c r="T71" s="251"/>
      <c r="U71" s="251"/>
      <c r="V71" s="251"/>
      <c r="W71" s="251"/>
      <c r="X71" s="251"/>
      <c r="Y71" s="251"/>
      <c r="Z71" s="251"/>
      <c r="AA71" s="251"/>
      <c r="AB71" s="251"/>
      <c r="AC71" s="251"/>
      <c r="AD71" s="251"/>
      <c r="AE71" s="251"/>
    </row>
    <row r="72" spans="1:31" s="307" customFormat="1" ht="12" customHeight="1">
      <c r="A72" s="251"/>
      <c r="B72" s="27"/>
      <c r="C72" s="250" t="s">
        <v>107</v>
      </c>
      <c r="D72" s="251"/>
      <c r="E72" s="251"/>
      <c r="F72" s="251"/>
      <c r="G72" s="251"/>
      <c r="H72" s="251"/>
      <c r="I72" s="251"/>
      <c r="J72" s="251"/>
      <c r="K72" s="251"/>
      <c r="L72" s="306"/>
      <c r="S72" s="251"/>
      <c r="T72" s="251"/>
      <c r="U72" s="251"/>
      <c r="V72" s="251"/>
      <c r="W72" s="251"/>
      <c r="X72" s="251"/>
      <c r="Y72" s="251"/>
      <c r="Z72" s="251"/>
      <c r="AA72" s="251"/>
      <c r="AB72" s="251"/>
      <c r="AC72" s="251"/>
      <c r="AD72" s="251"/>
      <c r="AE72" s="251"/>
    </row>
    <row r="73" spans="1:31" s="307" customFormat="1" ht="16.5" customHeight="1">
      <c r="A73" s="251"/>
      <c r="B73" s="27"/>
      <c r="C73" s="251"/>
      <c r="D73" s="251"/>
      <c r="E73" s="280" t="str">
        <f>E9</f>
        <v>001 - Vedlejší a ostatní náklady_objekt A+ B</v>
      </c>
      <c r="F73" s="291"/>
      <c r="G73" s="291"/>
      <c r="H73" s="291"/>
      <c r="I73" s="251"/>
      <c r="J73" s="251"/>
      <c r="K73" s="251"/>
      <c r="L73" s="306"/>
      <c r="S73" s="251"/>
      <c r="T73" s="251"/>
      <c r="U73" s="251"/>
      <c r="V73" s="251"/>
      <c r="W73" s="251"/>
      <c r="X73" s="251"/>
      <c r="Y73" s="251"/>
      <c r="Z73" s="251"/>
      <c r="AA73" s="251"/>
      <c r="AB73" s="251"/>
      <c r="AC73" s="251"/>
      <c r="AD73" s="251"/>
      <c r="AE73" s="251"/>
    </row>
    <row r="74" spans="1:31" s="307" customFormat="1" ht="6.95" customHeight="1">
      <c r="A74" s="251"/>
      <c r="B74" s="27"/>
      <c r="C74" s="251"/>
      <c r="D74" s="251"/>
      <c r="E74" s="251"/>
      <c r="F74" s="251"/>
      <c r="G74" s="251"/>
      <c r="H74" s="251"/>
      <c r="I74" s="251"/>
      <c r="J74" s="251"/>
      <c r="K74" s="251"/>
      <c r="L74" s="306"/>
      <c r="S74" s="251"/>
      <c r="T74" s="251"/>
      <c r="U74" s="251"/>
      <c r="V74" s="251"/>
      <c r="W74" s="251"/>
      <c r="X74" s="251"/>
      <c r="Y74" s="251"/>
      <c r="Z74" s="251"/>
      <c r="AA74" s="251"/>
      <c r="AB74" s="251"/>
      <c r="AC74" s="251"/>
      <c r="AD74" s="251"/>
      <c r="AE74" s="251"/>
    </row>
    <row r="75" spans="1:31" s="307" customFormat="1" ht="12" customHeight="1">
      <c r="A75" s="251"/>
      <c r="B75" s="27"/>
      <c r="C75" s="250" t="s">
        <v>23</v>
      </c>
      <c r="D75" s="251"/>
      <c r="E75" s="251"/>
      <c r="F75" s="246" t="str">
        <f>F12</f>
        <v xml:space="preserve"> </v>
      </c>
      <c r="G75" s="251"/>
      <c r="H75" s="251"/>
      <c r="I75" s="250" t="s">
        <v>25</v>
      </c>
      <c r="J75" s="244" t="str">
        <f>IF(J12="","",J12)</f>
        <v>19. 3. 2020</v>
      </c>
      <c r="K75" s="251"/>
      <c r="L75" s="306"/>
      <c r="S75" s="251"/>
      <c r="T75" s="251"/>
      <c r="U75" s="251"/>
      <c r="V75" s="251"/>
      <c r="W75" s="251"/>
      <c r="X75" s="251"/>
      <c r="Y75" s="251"/>
      <c r="Z75" s="251"/>
      <c r="AA75" s="251"/>
      <c r="AB75" s="251"/>
      <c r="AC75" s="251"/>
      <c r="AD75" s="251"/>
      <c r="AE75" s="251"/>
    </row>
    <row r="76" spans="1:31" s="307" customFormat="1" ht="6.95" customHeight="1">
      <c r="A76" s="251"/>
      <c r="B76" s="27"/>
      <c r="C76" s="251"/>
      <c r="D76" s="251"/>
      <c r="E76" s="251"/>
      <c r="F76" s="251"/>
      <c r="G76" s="251"/>
      <c r="H76" s="251"/>
      <c r="I76" s="251"/>
      <c r="J76" s="251"/>
      <c r="K76" s="251"/>
      <c r="L76" s="306"/>
      <c r="S76" s="251"/>
      <c r="T76" s="251"/>
      <c r="U76" s="251"/>
      <c r="V76" s="251"/>
      <c r="W76" s="251"/>
      <c r="X76" s="251"/>
      <c r="Y76" s="251"/>
      <c r="Z76" s="251"/>
      <c r="AA76" s="251"/>
      <c r="AB76" s="251"/>
      <c r="AC76" s="251"/>
      <c r="AD76" s="251"/>
      <c r="AE76" s="251"/>
    </row>
    <row r="77" spans="1:31" s="307" customFormat="1" ht="15.2" customHeight="1">
      <c r="A77" s="251"/>
      <c r="B77" s="27"/>
      <c r="C77" s="250" t="s">
        <v>29</v>
      </c>
      <c r="D77" s="251"/>
      <c r="E77" s="251"/>
      <c r="F77" s="246" t="str">
        <f>E15</f>
        <v>Město Nový Bor</v>
      </c>
      <c r="G77" s="251"/>
      <c r="H77" s="251"/>
      <c r="I77" s="250" t="s">
        <v>35</v>
      </c>
      <c r="J77" s="248" t="str">
        <f>E21</f>
        <v xml:space="preserve"> </v>
      </c>
      <c r="K77" s="251"/>
      <c r="L77" s="306"/>
      <c r="S77" s="251"/>
      <c r="T77" s="251"/>
      <c r="U77" s="251"/>
      <c r="V77" s="251"/>
      <c r="W77" s="251"/>
      <c r="X77" s="251"/>
      <c r="Y77" s="251"/>
      <c r="Z77" s="251"/>
      <c r="AA77" s="251"/>
      <c r="AB77" s="251"/>
      <c r="AC77" s="251"/>
      <c r="AD77" s="251"/>
      <c r="AE77" s="251"/>
    </row>
    <row r="78" spans="1:31" s="307" customFormat="1" ht="15.2" customHeight="1">
      <c r="A78" s="251"/>
      <c r="B78" s="27"/>
      <c r="C78" s="250" t="s">
        <v>33</v>
      </c>
      <c r="D78" s="251"/>
      <c r="E78" s="251"/>
      <c r="F78" s="246" t="str">
        <f>IF(E18="","",E18)</f>
        <v>Vyplň údaj</v>
      </c>
      <c r="G78" s="251"/>
      <c r="H78" s="251"/>
      <c r="I78" s="250" t="s">
        <v>37</v>
      </c>
      <c r="J78" s="248" t="str">
        <f>E24</f>
        <v xml:space="preserve"> </v>
      </c>
      <c r="K78" s="251"/>
      <c r="L78" s="306"/>
      <c r="S78" s="251"/>
      <c r="T78" s="251"/>
      <c r="U78" s="251"/>
      <c r="V78" s="251"/>
      <c r="W78" s="251"/>
      <c r="X78" s="251"/>
      <c r="Y78" s="251"/>
      <c r="Z78" s="251"/>
      <c r="AA78" s="251"/>
      <c r="AB78" s="251"/>
      <c r="AC78" s="251"/>
      <c r="AD78" s="251"/>
      <c r="AE78" s="251"/>
    </row>
    <row r="79" spans="1:31" s="307" customFormat="1" ht="10.35" customHeight="1">
      <c r="A79" s="251"/>
      <c r="B79" s="27"/>
      <c r="C79" s="251"/>
      <c r="D79" s="251"/>
      <c r="E79" s="251"/>
      <c r="F79" s="251"/>
      <c r="G79" s="251"/>
      <c r="H79" s="251"/>
      <c r="I79" s="251"/>
      <c r="J79" s="251"/>
      <c r="K79" s="251"/>
      <c r="L79" s="306"/>
      <c r="S79" s="251"/>
      <c r="T79" s="251"/>
      <c r="U79" s="251"/>
      <c r="V79" s="251"/>
      <c r="W79" s="251"/>
      <c r="X79" s="251"/>
      <c r="Y79" s="251"/>
      <c r="Z79" s="251"/>
      <c r="AA79" s="251"/>
      <c r="AB79" s="251"/>
      <c r="AC79" s="251"/>
      <c r="AD79" s="251"/>
      <c r="AE79" s="251"/>
    </row>
    <row r="80" spans="1:31" s="325" customFormat="1" ht="29.25" customHeight="1">
      <c r="A80" s="323"/>
      <c r="B80" s="100"/>
      <c r="C80" s="101" t="s">
        <v>116</v>
      </c>
      <c r="D80" s="102" t="s">
        <v>60</v>
      </c>
      <c r="E80" s="102" t="s">
        <v>56</v>
      </c>
      <c r="F80" s="102" t="s">
        <v>57</v>
      </c>
      <c r="G80" s="102" t="s">
        <v>117</v>
      </c>
      <c r="H80" s="102" t="s">
        <v>118</v>
      </c>
      <c r="I80" s="102" t="s">
        <v>119</v>
      </c>
      <c r="J80" s="102" t="s">
        <v>111</v>
      </c>
      <c r="K80" s="103" t="s">
        <v>120</v>
      </c>
      <c r="L80" s="324"/>
      <c r="M80" s="59" t="s">
        <v>20</v>
      </c>
      <c r="N80" s="60" t="s">
        <v>45</v>
      </c>
      <c r="O80" s="60" t="s">
        <v>121</v>
      </c>
      <c r="P80" s="60" t="s">
        <v>122</v>
      </c>
      <c r="Q80" s="60" t="s">
        <v>123</v>
      </c>
      <c r="R80" s="60" t="s">
        <v>124</v>
      </c>
      <c r="S80" s="60" t="s">
        <v>125</v>
      </c>
      <c r="T80" s="61" t="s">
        <v>126</v>
      </c>
      <c r="U80" s="323"/>
      <c r="V80" s="323"/>
      <c r="W80" s="323"/>
      <c r="X80" s="323"/>
      <c r="Y80" s="323"/>
      <c r="Z80" s="323"/>
      <c r="AA80" s="323"/>
      <c r="AB80" s="323"/>
      <c r="AC80" s="323"/>
      <c r="AD80" s="323"/>
      <c r="AE80" s="323"/>
    </row>
    <row r="81" spans="1:63" s="307" customFormat="1" ht="22.9" customHeight="1">
      <c r="A81" s="251"/>
      <c r="B81" s="27"/>
      <c r="C81" s="66" t="s">
        <v>127</v>
      </c>
      <c r="D81" s="251"/>
      <c r="E81" s="251"/>
      <c r="F81" s="251"/>
      <c r="G81" s="251"/>
      <c r="H81" s="251"/>
      <c r="I81" s="251"/>
      <c r="J81" s="104">
        <f>BK81</f>
        <v>0</v>
      </c>
      <c r="K81" s="251"/>
      <c r="L81" s="27"/>
      <c r="M81" s="62"/>
      <c r="N81" s="105"/>
      <c r="O81" s="63"/>
      <c r="P81" s="106">
        <f>P82+P89</f>
        <v>0</v>
      </c>
      <c r="Q81" s="63"/>
      <c r="R81" s="106">
        <f>R82+R89</f>
        <v>0</v>
      </c>
      <c r="S81" s="63"/>
      <c r="T81" s="107">
        <f>T82+T89</f>
        <v>0</v>
      </c>
      <c r="U81" s="251"/>
      <c r="V81" s="251"/>
      <c r="W81" s="251"/>
      <c r="X81" s="251"/>
      <c r="Y81" s="251"/>
      <c r="Z81" s="251"/>
      <c r="AA81" s="251"/>
      <c r="AB81" s="251"/>
      <c r="AC81" s="251"/>
      <c r="AD81" s="251"/>
      <c r="AE81" s="251"/>
      <c r="AT81" s="304" t="s">
        <v>74</v>
      </c>
      <c r="AU81" s="304" t="s">
        <v>112</v>
      </c>
      <c r="BK81" s="326">
        <f>BK82+BK89</f>
        <v>0</v>
      </c>
    </row>
    <row r="82" spans="2:63" s="109" customFormat="1" ht="25.9" customHeight="1">
      <c r="B82" s="108"/>
      <c r="D82" s="110" t="s">
        <v>74</v>
      </c>
      <c r="E82" s="111" t="s">
        <v>128</v>
      </c>
      <c r="F82" s="111" t="s">
        <v>129</v>
      </c>
      <c r="J82" s="112">
        <f>BK82</f>
        <v>0</v>
      </c>
      <c r="L82" s="108"/>
      <c r="M82" s="113"/>
      <c r="N82" s="114"/>
      <c r="O82" s="114"/>
      <c r="P82" s="115">
        <f>SUM(P83:P88)</f>
        <v>0</v>
      </c>
      <c r="Q82" s="114"/>
      <c r="R82" s="115">
        <f>SUM(R83:R88)</f>
        <v>0</v>
      </c>
      <c r="S82" s="114"/>
      <c r="T82" s="116">
        <f>SUM(T83:T88)</f>
        <v>0</v>
      </c>
      <c r="AR82" s="110" t="s">
        <v>22</v>
      </c>
      <c r="AT82" s="327" t="s">
        <v>74</v>
      </c>
      <c r="AU82" s="327" t="s">
        <v>75</v>
      </c>
      <c r="AY82" s="110" t="s">
        <v>130</v>
      </c>
      <c r="BK82" s="328">
        <f>SUM(BK83:BK88)</f>
        <v>0</v>
      </c>
    </row>
    <row r="83" spans="1:65" s="307" customFormat="1" ht="16.5" customHeight="1">
      <c r="A83" s="251"/>
      <c r="B83" s="27"/>
      <c r="C83" s="117" t="s">
        <v>22</v>
      </c>
      <c r="D83" s="117" t="s">
        <v>131</v>
      </c>
      <c r="E83" s="118" t="s">
        <v>132</v>
      </c>
      <c r="F83" s="119" t="s">
        <v>133</v>
      </c>
      <c r="G83" s="120" t="s">
        <v>134</v>
      </c>
      <c r="H83" s="121">
        <v>1</v>
      </c>
      <c r="I83" s="122"/>
      <c r="J83" s="123">
        <f>ROUND(I83*H83,2)</f>
        <v>0</v>
      </c>
      <c r="K83" s="119" t="s">
        <v>135</v>
      </c>
      <c r="L83" s="27"/>
      <c r="M83" s="329" t="s">
        <v>20</v>
      </c>
      <c r="N83" s="124" t="s">
        <v>46</v>
      </c>
      <c r="O83" s="55"/>
      <c r="P83" s="125">
        <f>O83*H83</f>
        <v>0</v>
      </c>
      <c r="Q83" s="125">
        <v>0</v>
      </c>
      <c r="R83" s="125">
        <f>Q83*H83</f>
        <v>0</v>
      </c>
      <c r="S83" s="125">
        <v>0</v>
      </c>
      <c r="T83" s="126">
        <f>S83*H83</f>
        <v>0</v>
      </c>
      <c r="U83" s="251"/>
      <c r="V83" s="251"/>
      <c r="W83" s="251"/>
      <c r="X83" s="251"/>
      <c r="Y83" s="251"/>
      <c r="Z83" s="251"/>
      <c r="AA83" s="251"/>
      <c r="AB83" s="251"/>
      <c r="AC83" s="251"/>
      <c r="AD83" s="251"/>
      <c r="AE83" s="251"/>
      <c r="AR83" s="330" t="s">
        <v>136</v>
      </c>
      <c r="AT83" s="330" t="s">
        <v>131</v>
      </c>
      <c r="AU83" s="330" t="s">
        <v>22</v>
      </c>
      <c r="AY83" s="304" t="s">
        <v>130</v>
      </c>
      <c r="BE83" s="331">
        <f>IF(N83="základní",J83,0)</f>
        <v>0</v>
      </c>
      <c r="BF83" s="331">
        <f>IF(N83="snížená",J83,0)</f>
        <v>0</v>
      </c>
      <c r="BG83" s="331">
        <f>IF(N83="zákl. přenesená",J83,0)</f>
        <v>0</v>
      </c>
      <c r="BH83" s="331">
        <f>IF(N83="sníž. přenesená",J83,0)</f>
        <v>0</v>
      </c>
      <c r="BI83" s="331">
        <f>IF(N83="nulová",J83,0)</f>
        <v>0</v>
      </c>
      <c r="BJ83" s="304" t="s">
        <v>22</v>
      </c>
      <c r="BK83" s="331">
        <f>ROUND(I83*H83,2)</f>
        <v>0</v>
      </c>
      <c r="BL83" s="304" t="s">
        <v>136</v>
      </c>
      <c r="BM83" s="330" t="s">
        <v>84</v>
      </c>
    </row>
    <row r="84" spans="1:47" s="307" customFormat="1" ht="12">
      <c r="A84" s="251"/>
      <c r="B84" s="27"/>
      <c r="C84" s="55"/>
      <c r="D84" s="332" t="s">
        <v>137</v>
      </c>
      <c r="E84" s="55"/>
      <c r="F84" s="333" t="s">
        <v>138</v>
      </c>
      <c r="G84" s="55"/>
      <c r="H84" s="55"/>
      <c r="I84" s="55"/>
      <c r="J84" s="55"/>
      <c r="K84" s="55"/>
      <c r="L84" s="27"/>
      <c r="M84" s="129"/>
      <c r="N84" s="130"/>
      <c r="O84" s="55"/>
      <c r="P84" s="55"/>
      <c r="Q84" s="55"/>
      <c r="R84" s="55"/>
      <c r="S84" s="55"/>
      <c r="T84" s="56"/>
      <c r="U84" s="251"/>
      <c r="V84" s="251"/>
      <c r="W84" s="251"/>
      <c r="X84" s="251"/>
      <c r="Y84" s="251"/>
      <c r="Z84" s="251"/>
      <c r="AA84" s="251"/>
      <c r="AB84" s="251"/>
      <c r="AC84" s="251"/>
      <c r="AD84" s="251"/>
      <c r="AE84" s="251"/>
      <c r="AT84" s="304" t="s">
        <v>137</v>
      </c>
      <c r="AU84" s="304" t="s">
        <v>22</v>
      </c>
    </row>
    <row r="85" spans="1:65" s="307" customFormat="1" ht="16.5" customHeight="1">
      <c r="A85" s="251"/>
      <c r="B85" s="27"/>
      <c r="C85" s="117" t="s">
        <v>139</v>
      </c>
      <c r="D85" s="117" t="s">
        <v>131</v>
      </c>
      <c r="E85" s="118" t="s">
        <v>140</v>
      </c>
      <c r="F85" s="119" t="s">
        <v>141</v>
      </c>
      <c r="G85" s="120" t="s">
        <v>134</v>
      </c>
      <c r="H85" s="121">
        <v>1</v>
      </c>
      <c r="I85" s="122"/>
      <c r="J85" s="123">
        <f>ROUND(I85*H85,2)</f>
        <v>0</v>
      </c>
      <c r="K85" s="119" t="s">
        <v>135</v>
      </c>
      <c r="L85" s="27"/>
      <c r="M85" s="329" t="s">
        <v>20</v>
      </c>
      <c r="N85" s="124" t="s">
        <v>46</v>
      </c>
      <c r="O85" s="55"/>
      <c r="P85" s="125">
        <f>O85*H85</f>
        <v>0</v>
      </c>
      <c r="Q85" s="125">
        <v>0</v>
      </c>
      <c r="R85" s="125">
        <f>Q85*H85</f>
        <v>0</v>
      </c>
      <c r="S85" s="125">
        <v>0</v>
      </c>
      <c r="T85" s="126">
        <f>S85*H85</f>
        <v>0</v>
      </c>
      <c r="U85" s="251"/>
      <c r="V85" s="251"/>
      <c r="W85" s="251"/>
      <c r="X85" s="251"/>
      <c r="Y85" s="251"/>
      <c r="Z85" s="251"/>
      <c r="AA85" s="251"/>
      <c r="AB85" s="251"/>
      <c r="AC85" s="251"/>
      <c r="AD85" s="251"/>
      <c r="AE85" s="251"/>
      <c r="AR85" s="330" t="s">
        <v>136</v>
      </c>
      <c r="AT85" s="330" t="s">
        <v>131</v>
      </c>
      <c r="AU85" s="330" t="s">
        <v>22</v>
      </c>
      <c r="AY85" s="304" t="s">
        <v>130</v>
      </c>
      <c r="BE85" s="331">
        <f>IF(N85="základní",J85,0)</f>
        <v>0</v>
      </c>
      <c r="BF85" s="331">
        <f>IF(N85="snížená",J85,0)</f>
        <v>0</v>
      </c>
      <c r="BG85" s="331">
        <f>IF(N85="zákl. přenesená",J85,0)</f>
        <v>0</v>
      </c>
      <c r="BH85" s="331">
        <f>IF(N85="sníž. přenesená",J85,0)</f>
        <v>0</v>
      </c>
      <c r="BI85" s="331">
        <f>IF(N85="nulová",J85,0)</f>
        <v>0</v>
      </c>
      <c r="BJ85" s="304" t="s">
        <v>22</v>
      </c>
      <c r="BK85" s="331">
        <f>ROUND(I85*H85,2)</f>
        <v>0</v>
      </c>
      <c r="BL85" s="304" t="s">
        <v>136</v>
      </c>
      <c r="BM85" s="330" t="s">
        <v>142</v>
      </c>
    </row>
    <row r="86" spans="1:47" s="307" customFormat="1" ht="12">
      <c r="A86" s="251"/>
      <c r="B86" s="27"/>
      <c r="C86" s="251"/>
      <c r="D86" s="127" t="s">
        <v>137</v>
      </c>
      <c r="E86" s="251"/>
      <c r="F86" s="128" t="s">
        <v>143</v>
      </c>
      <c r="G86" s="251"/>
      <c r="H86" s="251"/>
      <c r="I86" s="251"/>
      <c r="J86" s="251"/>
      <c r="K86" s="251"/>
      <c r="L86" s="27"/>
      <c r="M86" s="129"/>
      <c r="N86" s="130"/>
      <c r="O86" s="55"/>
      <c r="P86" s="55"/>
      <c r="Q86" s="55"/>
      <c r="R86" s="55"/>
      <c r="S86" s="55"/>
      <c r="T86" s="56"/>
      <c r="U86" s="251"/>
      <c r="V86" s="251"/>
      <c r="W86" s="251"/>
      <c r="X86" s="251"/>
      <c r="Y86" s="251"/>
      <c r="Z86" s="251"/>
      <c r="AA86" s="251"/>
      <c r="AB86" s="251"/>
      <c r="AC86" s="251"/>
      <c r="AD86" s="251"/>
      <c r="AE86" s="251"/>
      <c r="AT86" s="304" t="s">
        <v>137</v>
      </c>
      <c r="AU86" s="304" t="s">
        <v>22</v>
      </c>
    </row>
    <row r="87" spans="1:65" s="307" customFormat="1" ht="16.5" customHeight="1">
      <c r="A87" s="251"/>
      <c r="B87" s="27"/>
      <c r="C87" s="117" t="s">
        <v>136</v>
      </c>
      <c r="D87" s="117" t="s">
        <v>131</v>
      </c>
      <c r="E87" s="118" t="s">
        <v>144</v>
      </c>
      <c r="F87" s="119" t="s">
        <v>145</v>
      </c>
      <c r="G87" s="120" t="s">
        <v>134</v>
      </c>
      <c r="H87" s="121">
        <v>1</v>
      </c>
      <c r="I87" s="122"/>
      <c r="J87" s="123">
        <f>ROUND(I87*H87,2)</f>
        <v>0</v>
      </c>
      <c r="K87" s="119" t="s">
        <v>146</v>
      </c>
      <c r="L87" s="27"/>
      <c r="M87" s="329" t="s">
        <v>20</v>
      </c>
      <c r="N87" s="124" t="s">
        <v>46</v>
      </c>
      <c r="O87" s="55"/>
      <c r="P87" s="125">
        <f>O87*H87</f>
        <v>0</v>
      </c>
      <c r="Q87" s="125">
        <v>0</v>
      </c>
      <c r="R87" s="125">
        <f>Q87*H87</f>
        <v>0</v>
      </c>
      <c r="S87" s="125">
        <v>0</v>
      </c>
      <c r="T87" s="126">
        <f>S87*H87</f>
        <v>0</v>
      </c>
      <c r="U87" s="251"/>
      <c r="V87" s="251"/>
      <c r="W87" s="251"/>
      <c r="X87" s="251"/>
      <c r="Y87" s="251"/>
      <c r="Z87" s="251"/>
      <c r="AA87" s="251"/>
      <c r="AB87" s="251"/>
      <c r="AC87" s="251"/>
      <c r="AD87" s="251"/>
      <c r="AE87" s="251"/>
      <c r="AR87" s="330" t="s">
        <v>136</v>
      </c>
      <c r="AT87" s="330" t="s">
        <v>131</v>
      </c>
      <c r="AU87" s="330" t="s">
        <v>22</v>
      </c>
      <c r="AY87" s="304" t="s">
        <v>130</v>
      </c>
      <c r="BE87" s="331">
        <f>IF(N87="základní",J87,0)</f>
        <v>0</v>
      </c>
      <c r="BF87" s="331">
        <f>IF(N87="snížená",J87,0)</f>
        <v>0</v>
      </c>
      <c r="BG87" s="331">
        <f>IF(N87="zákl. přenesená",J87,0)</f>
        <v>0</v>
      </c>
      <c r="BH87" s="331">
        <f>IF(N87="sníž. přenesená",J87,0)</f>
        <v>0</v>
      </c>
      <c r="BI87" s="331">
        <f>IF(N87="nulová",J87,0)</f>
        <v>0</v>
      </c>
      <c r="BJ87" s="304" t="s">
        <v>22</v>
      </c>
      <c r="BK87" s="331">
        <f>ROUND(I87*H87,2)</f>
        <v>0</v>
      </c>
      <c r="BL87" s="304" t="s">
        <v>136</v>
      </c>
      <c r="BM87" s="330" t="s">
        <v>147</v>
      </c>
    </row>
    <row r="88" spans="1:47" s="307" customFormat="1" ht="29.25" customHeight="1">
      <c r="A88" s="251"/>
      <c r="B88" s="27"/>
      <c r="C88" s="55"/>
      <c r="D88" s="332" t="s">
        <v>137</v>
      </c>
      <c r="E88" s="55"/>
      <c r="F88" s="333" t="s">
        <v>148</v>
      </c>
      <c r="G88" s="55"/>
      <c r="H88" s="55"/>
      <c r="I88" s="55"/>
      <c r="J88" s="55"/>
      <c r="K88" s="55"/>
      <c r="L88" s="27"/>
      <c r="M88" s="129"/>
      <c r="N88" s="130"/>
      <c r="O88" s="55"/>
      <c r="P88" s="55"/>
      <c r="Q88" s="55"/>
      <c r="R88" s="55"/>
      <c r="S88" s="55"/>
      <c r="T88" s="56"/>
      <c r="U88" s="251"/>
      <c r="V88" s="251"/>
      <c r="W88" s="251"/>
      <c r="X88" s="251"/>
      <c r="Y88" s="251"/>
      <c r="Z88" s="251"/>
      <c r="AA88" s="251"/>
      <c r="AB88" s="251"/>
      <c r="AC88" s="251"/>
      <c r="AD88" s="251"/>
      <c r="AE88" s="251"/>
      <c r="AT88" s="304" t="s">
        <v>137</v>
      </c>
      <c r="AU88" s="304" t="s">
        <v>22</v>
      </c>
    </row>
    <row r="89" spans="2:63" s="109" customFormat="1" ht="25.9" customHeight="1">
      <c r="B89" s="108"/>
      <c r="D89" s="110" t="s">
        <v>74</v>
      </c>
      <c r="E89" s="111" t="s">
        <v>149</v>
      </c>
      <c r="F89" s="111" t="s">
        <v>150</v>
      </c>
      <c r="J89" s="112">
        <f>BK89</f>
        <v>0</v>
      </c>
      <c r="L89" s="108"/>
      <c r="M89" s="113"/>
      <c r="N89" s="114"/>
      <c r="O89" s="114"/>
      <c r="P89" s="115">
        <f>SUM(P90:P97)</f>
        <v>0</v>
      </c>
      <c r="Q89" s="114"/>
      <c r="R89" s="115">
        <f>SUM(R90:R97)</f>
        <v>0</v>
      </c>
      <c r="S89" s="114"/>
      <c r="T89" s="116">
        <f>SUM(T90:T97)</f>
        <v>0</v>
      </c>
      <c r="AR89" s="110" t="s">
        <v>22</v>
      </c>
      <c r="AT89" s="327" t="s">
        <v>74</v>
      </c>
      <c r="AU89" s="327" t="s">
        <v>75</v>
      </c>
      <c r="AY89" s="110" t="s">
        <v>130</v>
      </c>
      <c r="BK89" s="328">
        <f>SUM(BK90:BK97)</f>
        <v>0</v>
      </c>
    </row>
    <row r="90" spans="1:65" s="307" customFormat="1" ht="16.5" customHeight="1">
      <c r="A90" s="251"/>
      <c r="B90" s="27"/>
      <c r="C90" s="117" t="s">
        <v>142</v>
      </c>
      <c r="D90" s="117" t="s">
        <v>131</v>
      </c>
      <c r="E90" s="118" t="s">
        <v>151</v>
      </c>
      <c r="F90" s="119" t="s">
        <v>152</v>
      </c>
      <c r="G90" s="120" t="s">
        <v>134</v>
      </c>
      <c r="H90" s="121">
        <v>1</v>
      </c>
      <c r="I90" s="122"/>
      <c r="J90" s="123">
        <f>ROUND(I90*H90,2)</f>
        <v>0</v>
      </c>
      <c r="K90" s="119" t="s">
        <v>135</v>
      </c>
      <c r="L90" s="27"/>
      <c r="M90" s="329" t="s">
        <v>20</v>
      </c>
      <c r="N90" s="124" t="s">
        <v>46</v>
      </c>
      <c r="O90" s="55"/>
      <c r="P90" s="125">
        <f>O90*H90</f>
        <v>0</v>
      </c>
      <c r="Q90" s="125">
        <v>0</v>
      </c>
      <c r="R90" s="125">
        <f>Q90*H90</f>
        <v>0</v>
      </c>
      <c r="S90" s="125">
        <v>0</v>
      </c>
      <c r="T90" s="126">
        <f>S90*H90</f>
        <v>0</v>
      </c>
      <c r="U90" s="251"/>
      <c r="V90" s="251"/>
      <c r="W90" s="251"/>
      <c r="X90" s="251"/>
      <c r="Y90" s="251"/>
      <c r="Z90" s="251"/>
      <c r="AA90" s="251"/>
      <c r="AB90" s="251"/>
      <c r="AC90" s="251"/>
      <c r="AD90" s="251"/>
      <c r="AE90" s="251"/>
      <c r="AR90" s="330" t="s">
        <v>136</v>
      </c>
      <c r="AT90" s="330" t="s">
        <v>131</v>
      </c>
      <c r="AU90" s="330" t="s">
        <v>22</v>
      </c>
      <c r="AY90" s="304" t="s">
        <v>130</v>
      </c>
      <c r="BE90" s="331">
        <f>IF(N90="základní",J90,0)</f>
        <v>0</v>
      </c>
      <c r="BF90" s="331">
        <f>IF(N90="snížená",J90,0)</f>
        <v>0</v>
      </c>
      <c r="BG90" s="331">
        <f>IF(N90="zákl. přenesená",J90,0)</f>
        <v>0</v>
      </c>
      <c r="BH90" s="331">
        <f>IF(N90="sníž. přenesená",J90,0)</f>
        <v>0</v>
      </c>
      <c r="BI90" s="331">
        <f>IF(N90="nulová",J90,0)</f>
        <v>0</v>
      </c>
      <c r="BJ90" s="304" t="s">
        <v>22</v>
      </c>
      <c r="BK90" s="331">
        <f>ROUND(I90*H90,2)</f>
        <v>0</v>
      </c>
      <c r="BL90" s="304" t="s">
        <v>136</v>
      </c>
      <c r="BM90" s="330" t="s">
        <v>153</v>
      </c>
    </row>
    <row r="91" spans="1:47" s="307" customFormat="1" ht="12">
      <c r="A91" s="251"/>
      <c r="B91" s="27"/>
      <c r="C91" s="55"/>
      <c r="D91" s="332" t="s">
        <v>137</v>
      </c>
      <c r="E91" s="55"/>
      <c r="F91" s="333" t="s">
        <v>154</v>
      </c>
      <c r="G91" s="55"/>
      <c r="H91" s="55"/>
      <c r="I91" s="55"/>
      <c r="J91" s="55"/>
      <c r="K91" s="55"/>
      <c r="L91" s="27"/>
      <c r="M91" s="129"/>
      <c r="N91" s="130"/>
      <c r="O91" s="55"/>
      <c r="P91" s="55"/>
      <c r="Q91" s="55"/>
      <c r="R91" s="55"/>
      <c r="S91" s="55"/>
      <c r="T91" s="56"/>
      <c r="U91" s="251"/>
      <c r="V91" s="251"/>
      <c r="W91" s="251"/>
      <c r="X91" s="251"/>
      <c r="Y91" s="251"/>
      <c r="Z91" s="251"/>
      <c r="AA91" s="251"/>
      <c r="AB91" s="251"/>
      <c r="AC91" s="251"/>
      <c r="AD91" s="251"/>
      <c r="AE91" s="251"/>
      <c r="AT91" s="304" t="s">
        <v>137</v>
      </c>
      <c r="AU91" s="304" t="s">
        <v>22</v>
      </c>
    </row>
    <row r="92" spans="1:65" s="307" customFormat="1" ht="16.5" customHeight="1">
      <c r="A92" s="251"/>
      <c r="B92" s="27"/>
      <c r="C92" s="117" t="s">
        <v>155</v>
      </c>
      <c r="D92" s="117" t="s">
        <v>131</v>
      </c>
      <c r="E92" s="118" t="s">
        <v>156</v>
      </c>
      <c r="F92" s="119" t="s">
        <v>157</v>
      </c>
      <c r="G92" s="120" t="s">
        <v>134</v>
      </c>
      <c r="H92" s="121">
        <v>1</v>
      </c>
      <c r="I92" s="122"/>
      <c r="J92" s="123">
        <f>ROUND(I92*H92,2)</f>
        <v>0</v>
      </c>
      <c r="K92" s="119" t="s">
        <v>135</v>
      </c>
      <c r="L92" s="27"/>
      <c r="M92" s="329" t="s">
        <v>20</v>
      </c>
      <c r="N92" s="124" t="s">
        <v>46</v>
      </c>
      <c r="O92" s="55"/>
      <c r="P92" s="125">
        <f>O92*H92</f>
        <v>0</v>
      </c>
      <c r="Q92" s="125">
        <v>0</v>
      </c>
      <c r="R92" s="125">
        <f>Q92*H92</f>
        <v>0</v>
      </c>
      <c r="S92" s="125">
        <v>0</v>
      </c>
      <c r="T92" s="126">
        <f>S92*H92</f>
        <v>0</v>
      </c>
      <c r="U92" s="251"/>
      <c r="V92" s="251"/>
      <c r="W92" s="251"/>
      <c r="X92" s="251"/>
      <c r="Y92" s="251"/>
      <c r="Z92" s="251"/>
      <c r="AA92" s="251"/>
      <c r="AB92" s="251"/>
      <c r="AC92" s="251"/>
      <c r="AD92" s="251"/>
      <c r="AE92" s="251"/>
      <c r="AR92" s="330" t="s">
        <v>136</v>
      </c>
      <c r="AT92" s="330" t="s">
        <v>131</v>
      </c>
      <c r="AU92" s="330" t="s">
        <v>22</v>
      </c>
      <c r="AY92" s="304" t="s">
        <v>130</v>
      </c>
      <c r="BE92" s="331">
        <f>IF(N92="základní",J92,0)</f>
        <v>0</v>
      </c>
      <c r="BF92" s="331">
        <f>IF(N92="snížená",J92,0)</f>
        <v>0</v>
      </c>
      <c r="BG92" s="331">
        <f>IF(N92="zákl. přenesená",J92,0)</f>
        <v>0</v>
      </c>
      <c r="BH92" s="331">
        <f>IF(N92="sníž. přenesená",J92,0)</f>
        <v>0</v>
      </c>
      <c r="BI92" s="331">
        <f>IF(N92="nulová",J92,0)</f>
        <v>0</v>
      </c>
      <c r="BJ92" s="304" t="s">
        <v>22</v>
      </c>
      <c r="BK92" s="331">
        <f>ROUND(I92*H92,2)</f>
        <v>0</v>
      </c>
      <c r="BL92" s="304" t="s">
        <v>136</v>
      </c>
      <c r="BM92" s="330" t="s">
        <v>158</v>
      </c>
    </row>
    <row r="93" spans="1:47" s="307" customFormat="1" ht="19.5">
      <c r="A93" s="251"/>
      <c r="B93" s="27"/>
      <c r="C93" s="251"/>
      <c r="D93" s="127" t="s">
        <v>137</v>
      </c>
      <c r="E93" s="251"/>
      <c r="F93" s="128" t="s">
        <v>159</v>
      </c>
      <c r="G93" s="251"/>
      <c r="H93" s="251"/>
      <c r="I93" s="251"/>
      <c r="J93" s="251"/>
      <c r="K93" s="251"/>
      <c r="L93" s="27"/>
      <c r="M93" s="129"/>
      <c r="N93" s="130"/>
      <c r="O93" s="55"/>
      <c r="P93" s="55"/>
      <c r="Q93" s="55"/>
      <c r="R93" s="55"/>
      <c r="S93" s="55"/>
      <c r="T93" s="56"/>
      <c r="U93" s="251"/>
      <c r="V93" s="251"/>
      <c r="W93" s="251"/>
      <c r="X93" s="251"/>
      <c r="Y93" s="251"/>
      <c r="Z93" s="251"/>
      <c r="AA93" s="251"/>
      <c r="AB93" s="251"/>
      <c r="AC93" s="251"/>
      <c r="AD93" s="251"/>
      <c r="AE93" s="251"/>
      <c r="AT93" s="304" t="s">
        <v>137</v>
      </c>
      <c r="AU93" s="304" t="s">
        <v>22</v>
      </c>
    </row>
    <row r="94" spans="1:65" s="307" customFormat="1" ht="16.5" customHeight="1">
      <c r="A94" s="251"/>
      <c r="B94" s="27"/>
      <c r="C94" s="117" t="s">
        <v>147</v>
      </c>
      <c r="D94" s="117" t="s">
        <v>131</v>
      </c>
      <c r="E94" s="118" t="s">
        <v>160</v>
      </c>
      <c r="F94" s="119" t="s">
        <v>161</v>
      </c>
      <c r="G94" s="120" t="s">
        <v>162</v>
      </c>
      <c r="H94" s="121">
        <v>20</v>
      </c>
      <c r="I94" s="122"/>
      <c r="J94" s="123">
        <f>ROUND(I94*H94,2)</f>
        <v>0</v>
      </c>
      <c r="K94" s="119" t="s">
        <v>135</v>
      </c>
      <c r="L94" s="27"/>
      <c r="M94" s="329" t="s">
        <v>20</v>
      </c>
      <c r="N94" s="124" t="s">
        <v>46</v>
      </c>
      <c r="O94" s="55"/>
      <c r="P94" s="125">
        <f>O94*H94</f>
        <v>0</v>
      </c>
      <c r="Q94" s="125">
        <v>0</v>
      </c>
      <c r="R94" s="125">
        <f>Q94*H94</f>
        <v>0</v>
      </c>
      <c r="S94" s="125">
        <v>0</v>
      </c>
      <c r="T94" s="126">
        <f>S94*H94</f>
        <v>0</v>
      </c>
      <c r="U94" s="251"/>
      <c r="V94" s="251"/>
      <c r="W94" s="251"/>
      <c r="X94" s="251"/>
      <c r="Y94" s="251"/>
      <c r="Z94" s="251"/>
      <c r="AA94" s="251"/>
      <c r="AB94" s="251"/>
      <c r="AC94" s="251"/>
      <c r="AD94" s="251"/>
      <c r="AE94" s="251"/>
      <c r="AR94" s="330" t="s">
        <v>136</v>
      </c>
      <c r="AT94" s="330" t="s">
        <v>131</v>
      </c>
      <c r="AU94" s="330" t="s">
        <v>22</v>
      </c>
      <c r="AY94" s="304" t="s">
        <v>130</v>
      </c>
      <c r="BE94" s="331">
        <f>IF(N94="základní",J94,0)</f>
        <v>0</v>
      </c>
      <c r="BF94" s="331">
        <f>IF(N94="snížená",J94,0)</f>
        <v>0</v>
      </c>
      <c r="BG94" s="331">
        <f>IF(N94="zákl. přenesená",J94,0)</f>
        <v>0</v>
      </c>
      <c r="BH94" s="331">
        <f>IF(N94="sníž. přenesená",J94,0)</f>
        <v>0</v>
      </c>
      <c r="BI94" s="331">
        <f>IF(N94="nulová",J94,0)</f>
        <v>0</v>
      </c>
      <c r="BJ94" s="304" t="s">
        <v>22</v>
      </c>
      <c r="BK94" s="331">
        <f>ROUND(I94*H94,2)</f>
        <v>0</v>
      </c>
      <c r="BL94" s="304" t="s">
        <v>136</v>
      </c>
      <c r="BM94" s="330" t="s">
        <v>163</v>
      </c>
    </row>
    <row r="95" spans="1:47" s="307" customFormat="1" ht="19.5">
      <c r="A95" s="251"/>
      <c r="B95" s="27"/>
      <c r="C95" s="55"/>
      <c r="D95" s="332" t="s">
        <v>137</v>
      </c>
      <c r="E95" s="55"/>
      <c r="F95" s="333" t="s">
        <v>164</v>
      </c>
      <c r="G95" s="55"/>
      <c r="H95" s="55"/>
      <c r="I95" s="55"/>
      <c r="J95" s="55"/>
      <c r="K95" s="55"/>
      <c r="L95" s="27"/>
      <c r="M95" s="129"/>
      <c r="N95" s="130"/>
      <c r="O95" s="55"/>
      <c r="P95" s="55"/>
      <c r="Q95" s="55"/>
      <c r="R95" s="55"/>
      <c r="S95" s="55"/>
      <c r="T95" s="56"/>
      <c r="U95" s="251"/>
      <c r="V95" s="251"/>
      <c r="W95" s="251"/>
      <c r="X95" s="251"/>
      <c r="Y95" s="251"/>
      <c r="Z95" s="251"/>
      <c r="AA95" s="251"/>
      <c r="AB95" s="251"/>
      <c r="AC95" s="251"/>
      <c r="AD95" s="251"/>
      <c r="AE95" s="251"/>
      <c r="AT95" s="304" t="s">
        <v>137</v>
      </c>
      <c r="AU95" s="304" t="s">
        <v>22</v>
      </c>
    </row>
    <row r="96" spans="1:65" s="307" customFormat="1" ht="16.5" customHeight="1">
      <c r="A96" s="251"/>
      <c r="B96" s="27"/>
      <c r="C96" s="117" t="s">
        <v>165</v>
      </c>
      <c r="D96" s="117" t="s">
        <v>131</v>
      </c>
      <c r="E96" s="118" t="s">
        <v>166</v>
      </c>
      <c r="F96" s="119" t="s">
        <v>167</v>
      </c>
      <c r="G96" s="120" t="s">
        <v>134</v>
      </c>
      <c r="H96" s="121">
        <v>1</v>
      </c>
      <c r="I96" s="122"/>
      <c r="J96" s="123">
        <f>ROUND(I96*H96,2)</f>
        <v>0</v>
      </c>
      <c r="K96" s="119" t="s">
        <v>146</v>
      </c>
      <c r="L96" s="27"/>
      <c r="M96" s="329" t="s">
        <v>20</v>
      </c>
      <c r="N96" s="124" t="s">
        <v>46</v>
      </c>
      <c r="O96" s="55"/>
      <c r="P96" s="125">
        <f>O96*H96</f>
        <v>0</v>
      </c>
      <c r="Q96" s="125">
        <v>0</v>
      </c>
      <c r="R96" s="125">
        <f>Q96*H96</f>
        <v>0</v>
      </c>
      <c r="S96" s="125">
        <v>0</v>
      </c>
      <c r="T96" s="126">
        <f>S96*H96</f>
        <v>0</v>
      </c>
      <c r="U96" s="251"/>
      <c r="V96" s="251"/>
      <c r="W96" s="251"/>
      <c r="X96" s="251"/>
      <c r="Y96" s="251"/>
      <c r="Z96" s="251"/>
      <c r="AA96" s="251"/>
      <c r="AB96" s="251"/>
      <c r="AC96" s="251"/>
      <c r="AD96" s="251"/>
      <c r="AE96" s="251"/>
      <c r="AR96" s="330" t="s">
        <v>136</v>
      </c>
      <c r="AT96" s="330" t="s">
        <v>131</v>
      </c>
      <c r="AU96" s="330" t="s">
        <v>22</v>
      </c>
      <c r="AY96" s="304" t="s">
        <v>130</v>
      </c>
      <c r="BE96" s="331">
        <f>IF(N96="základní",J96,0)</f>
        <v>0</v>
      </c>
      <c r="BF96" s="331">
        <f>IF(N96="snížená",J96,0)</f>
        <v>0</v>
      </c>
      <c r="BG96" s="331">
        <f>IF(N96="zákl. přenesená",J96,0)</f>
        <v>0</v>
      </c>
      <c r="BH96" s="331">
        <f>IF(N96="sníž. přenesená",J96,0)</f>
        <v>0</v>
      </c>
      <c r="BI96" s="331">
        <f>IF(N96="nulová",J96,0)</f>
        <v>0</v>
      </c>
      <c r="BJ96" s="304" t="s">
        <v>22</v>
      </c>
      <c r="BK96" s="331">
        <f>ROUND(I96*H96,2)</f>
        <v>0</v>
      </c>
      <c r="BL96" s="304" t="s">
        <v>136</v>
      </c>
      <c r="BM96" s="330" t="s">
        <v>168</v>
      </c>
    </row>
    <row r="97" spans="1:47" s="307" customFormat="1" ht="19.5">
      <c r="A97" s="251"/>
      <c r="B97" s="27"/>
      <c r="C97" s="251"/>
      <c r="D97" s="127" t="s">
        <v>137</v>
      </c>
      <c r="E97" s="251"/>
      <c r="F97" s="128" t="s">
        <v>169</v>
      </c>
      <c r="G97" s="251"/>
      <c r="H97" s="251"/>
      <c r="I97" s="251"/>
      <c r="J97" s="251"/>
      <c r="K97" s="251"/>
      <c r="L97" s="27"/>
      <c r="M97" s="131"/>
      <c r="N97" s="132"/>
      <c r="O97" s="133"/>
      <c r="P97" s="133"/>
      <c r="Q97" s="133"/>
      <c r="R97" s="133"/>
      <c r="S97" s="133"/>
      <c r="T97" s="134"/>
      <c r="U97" s="251"/>
      <c r="V97" s="251"/>
      <c r="W97" s="251"/>
      <c r="X97" s="251"/>
      <c r="Y97" s="251"/>
      <c r="Z97" s="251"/>
      <c r="AA97" s="251"/>
      <c r="AB97" s="251"/>
      <c r="AC97" s="251"/>
      <c r="AD97" s="251"/>
      <c r="AE97" s="251"/>
      <c r="AT97" s="304" t="s">
        <v>137</v>
      </c>
      <c r="AU97" s="304" t="s">
        <v>22</v>
      </c>
    </row>
    <row r="98" spans="1:31" s="307" customFormat="1" ht="6.95" customHeight="1">
      <c r="A98" s="251"/>
      <c r="B98" s="39"/>
      <c r="C98" s="40"/>
      <c r="D98" s="40"/>
      <c r="E98" s="40"/>
      <c r="F98" s="40"/>
      <c r="G98" s="40"/>
      <c r="H98" s="40"/>
      <c r="I98" s="40"/>
      <c r="J98" s="40"/>
      <c r="K98" s="40"/>
      <c r="L98" s="27"/>
      <c r="M98" s="251"/>
      <c r="O98" s="251"/>
      <c r="P98" s="251"/>
      <c r="Q98" s="251"/>
      <c r="R98" s="251"/>
      <c r="S98" s="251"/>
      <c r="T98" s="251"/>
      <c r="U98" s="251"/>
      <c r="V98" s="251"/>
      <c r="W98" s="251"/>
      <c r="X98" s="251"/>
      <c r="Y98" s="251"/>
      <c r="Z98" s="251"/>
      <c r="AA98" s="251"/>
      <c r="AB98" s="251"/>
      <c r="AC98" s="251"/>
      <c r="AD98" s="251"/>
      <c r="AE98" s="251"/>
    </row>
  </sheetData>
  <sheetProtection password="EBF2" sheet="1" objects="1" scenarios="1"/>
  <autoFilter ref="C80:K97"/>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72"/>
  <sheetViews>
    <sheetView showGridLines="0" workbookViewId="0" topLeftCell="A13">
      <selection activeCell="J18" sqref="J18"/>
    </sheetView>
  </sheetViews>
  <sheetFormatPr defaultColWidth="9.140625" defaultRowHeight="12"/>
  <cols>
    <col min="1" max="1" width="8.28125" style="247" customWidth="1"/>
    <col min="2" max="2" width="1.7109375" style="247" customWidth="1"/>
    <col min="3" max="3" width="4.140625" style="247" customWidth="1"/>
    <col min="4" max="4" width="4.28125" style="247" customWidth="1"/>
    <col min="5" max="5" width="17.140625" style="247" customWidth="1"/>
    <col min="6" max="6" width="100.8515625" style="247" customWidth="1"/>
    <col min="7" max="7" width="7.00390625" style="247" customWidth="1"/>
    <col min="8" max="8" width="11.421875" style="247" customWidth="1"/>
    <col min="9" max="11" width="20.140625" style="247" customWidth="1"/>
    <col min="12" max="12" width="9.28125" style="247" customWidth="1"/>
    <col min="13" max="13" width="10.8515625" style="247" hidden="1" customWidth="1"/>
    <col min="14" max="14" width="9.28125" style="247" hidden="1" customWidth="1"/>
    <col min="15" max="20" width="14.140625" style="247" hidden="1" customWidth="1"/>
    <col min="21" max="21" width="16.28125" style="247" hidden="1" customWidth="1"/>
    <col min="22" max="22" width="12.28125" style="247" customWidth="1"/>
    <col min="23" max="23" width="16.28125" style="247" customWidth="1"/>
    <col min="24" max="24" width="12.28125" style="247" customWidth="1"/>
    <col min="25" max="25" width="15.00390625" style="247" customWidth="1"/>
    <col min="26" max="26" width="11.00390625" style="247" customWidth="1"/>
    <col min="27" max="27" width="15.00390625" style="247" customWidth="1"/>
    <col min="28" max="28" width="16.28125" style="247" customWidth="1"/>
    <col min="29" max="29" width="11.00390625" style="247" customWidth="1"/>
    <col min="30" max="30" width="15.00390625" style="247" customWidth="1"/>
    <col min="31" max="31" width="16.28125" style="247" customWidth="1"/>
    <col min="32" max="43" width="9.28125" style="247" customWidth="1"/>
    <col min="44" max="65" width="9.28125" style="247" hidden="1" customWidth="1"/>
    <col min="66" max="16384" width="9.28125" style="247" customWidth="1"/>
  </cols>
  <sheetData>
    <row r="1" ht="12"/>
    <row r="2" spans="12:46" ht="36.95" customHeight="1">
      <c r="L2" s="264"/>
      <c r="M2" s="264"/>
      <c r="N2" s="264"/>
      <c r="O2" s="264"/>
      <c r="P2" s="264"/>
      <c r="Q2" s="264"/>
      <c r="R2" s="264"/>
      <c r="S2" s="264"/>
      <c r="T2" s="264"/>
      <c r="U2" s="264"/>
      <c r="V2" s="264"/>
      <c r="AT2" s="304" t="s">
        <v>87</v>
      </c>
    </row>
    <row r="3" spans="2:46" ht="6.95" customHeight="1">
      <c r="B3" s="11"/>
      <c r="C3" s="12"/>
      <c r="D3" s="12"/>
      <c r="E3" s="12"/>
      <c r="F3" s="12"/>
      <c r="G3" s="12"/>
      <c r="H3" s="12"/>
      <c r="I3" s="12"/>
      <c r="J3" s="12"/>
      <c r="K3" s="12"/>
      <c r="L3" s="14"/>
      <c r="AT3" s="304" t="s">
        <v>84</v>
      </c>
    </row>
    <row r="4" spans="2:46" ht="24.95" customHeight="1">
      <c r="B4" s="14"/>
      <c r="D4" s="16" t="s">
        <v>106</v>
      </c>
      <c r="L4" s="14"/>
      <c r="M4" s="305" t="s">
        <v>10</v>
      </c>
      <c r="AT4" s="304" t="s">
        <v>4</v>
      </c>
    </row>
    <row r="5" spans="2:12" ht="6.95" customHeight="1">
      <c r="B5" s="14"/>
      <c r="L5" s="14"/>
    </row>
    <row r="6" spans="2:12" ht="12" customHeight="1">
      <c r="B6" s="14"/>
      <c r="D6" s="250" t="s">
        <v>16</v>
      </c>
      <c r="L6" s="14"/>
    </row>
    <row r="7" spans="2:12" ht="16.5" customHeight="1">
      <c r="B7" s="14"/>
      <c r="E7" s="292" t="str">
        <f>'Rekapitulace stavby'!K6</f>
        <v>Rekonstrukce MŠ Srdíčko_objekt A, B</v>
      </c>
      <c r="F7" s="293"/>
      <c r="G7" s="293"/>
      <c r="H7" s="293"/>
      <c r="L7" s="14"/>
    </row>
    <row r="8" spans="1:31" s="307" customFormat="1" ht="12" customHeight="1">
      <c r="A8" s="251"/>
      <c r="B8" s="27"/>
      <c r="C8" s="251"/>
      <c r="D8" s="250" t="s">
        <v>107</v>
      </c>
      <c r="E8" s="251"/>
      <c r="F8" s="251"/>
      <c r="G8" s="251"/>
      <c r="H8" s="251"/>
      <c r="I8" s="251"/>
      <c r="J8" s="251"/>
      <c r="K8" s="251"/>
      <c r="L8" s="306"/>
      <c r="S8" s="251"/>
      <c r="T8" s="251"/>
      <c r="U8" s="251"/>
      <c r="V8" s="251"/>
      <c r="W8" s="251"/>
      <c r="X8" s="251"/>
      <c r="Y8" s="251"/>
      <c r="Z8" s="251"/>
      <c r="AA8" s="251"/>
      <c r="AB8" s="251"/>
      <c r="AC8" s="251"/>
      <c r="AD8" s="251"/>
      <c r="AE8" s="251"/>
    </row>
    <row r="9" spans="1:31" s="307" customFormat="1" ht="16.5" customHeight="1">
      <c r="A9" s="251"/>
      <c r="B9" s="27"/>
      <c r="C9" s="251"/>
      <c r="D9" s="251"/>
      <c r="E9" s="280" t="s">
        <v>170</v>
      </c>
      <c r="F9" s="291"/>
      <c r="G9" s="291"/>
      <c r="H9" s="291"/>
      <c r="I9" s="251"/>
      <c r="J9" s="251"/>
      <c r="K9" s="251"/>
      <c r="L9" s="306"/>
      <c r="S9" s="251"/>
      <c r="T9" s="251"/>
      <c r="U9" s="251"/>
      <c r="V9" s="251"/>
      <c r="W9" s="251"/>
      <c r="X9" s="251"/>
      <c r="Y9" s="251"/>
      <c r="Z9" s="251"/>
      <c r="AA9" s="251"/>
      <c r="AB9" s="251"/>
      <c r="AC9" s="251"/>
      <c r="AD9" s="251"/>
      <c r="AE9" s="251"/>
    </row>
    <row r="10" spans="1:31" s="307" customFormat="1" ht="12">
      <c r="A10" s="251"/>
      <c r="B10" s="27"/>
      <c r="C10" s="251"/>
      <c r="D10" s="251"/>
      <c r="E10" s="251"/>
      <c r="F10" s="251"/>
      <c r="G10" s="251"/>
      <c r="H10" s="251"/>
      <c r="I10" s="251"/>
      <c r="J10" s="251"/>
      <c r="K10" s="251"/>
      <c r="L10" s="306"/>
      <c r="S10" s="251"/>
      <c r="T10" s="251"/>
      <c r="U10" s="251"/>
      <c r="V10" s="251"/>
      <c r="W10" s="251"/>
      <c r="X10" s="251"/>
      <c r="Y10" s="251"/>
      <c r="Z10" s="251"/>
      <c r="AA10" s="251"/>
      <c r="AB10" s="251"/>
      <c r="AC10" s="251"/>
      <c r="AD10" s="251"/>
      <c r="AE10" s="251"/>
    </row>
    <row r="11" spans="1:31" s="307" customFormat="1" ht="12" customHeight="1">
      <c r="A11" s="251"/>
      <c r="B11" s="27"/>
      <c r="C11" s="251"/>
      <c r="D11" s="250" t="s">
        <v>19</v>
      </c>
      <c r="E11" s="251"/>
      <c r="F11" s="246" t="s">
        <v>20</v>
      </c>
      <c r="G11" s="251"/>
      <c r="H11" s="251"/>
      <c r="I11" s="250" t="s">
        <v>21</v>
      </c>
      <c r="J11" s="246" t="s">
        <v>20</v>
      </c>
      <c r="K11" s="251"/>
      <c r="L11" s="306"/>
      <c r="S11" s="251"/>
      <c r="T11" s="251"/>
      <c r="U11" s="251"/>
      <c r="V11" s="251"/>
      <c r="W11" s="251"/>
      <c r="X11" s="251"/>
      <c r="Y11" s="251"/>
      <c r="Z11" s="251"/>
      <c r="AA11" s="251"/>
      <c r="AB11" s="251"/>
      <c r="AC11" s="251"/>
      <c r="AD11" s="251"/>
      <c r="AE11" s="251"/>
    </row>
    <row r="12" spans="1:31" s="307" customFormat="1" ht="12" customHeight="1">
      <c r="A12" s="251"/>
      <c r="B12" s="27"/>
      <c r="C12" s="251"/>
      <c r="D12" s="250" t="s">
        <v>23</v>
      </c>
      <c r="E12" s="251"/>
      <c r="F12" s="246" t="s">
        <v>36</v>
      </c>
      <c r="G12" s="251"/>
      <c r="H12" s="251"/>
      <c r="I12" s="250" t="s">
        <v>25</v>
      </c>
      <c r="J12" s="244" t="str">
        <f>'Rekapitulace stavby'!AN8</f>
        <v>19. 3. 2020</v>
      </c>
      <c r="K12" s="251"/>
      <c r="L12" s="306"/>
      <c r="S12" s="251"/>
      <c r="T12" s="251"/>
      <c r="U12" s="251"/>
      <c r="V12" s="251"/>
      <c r="W12" s="251"/>
      <c r="X12" s="251"/>
      <c r="Y12" s="251"/>
      <c r="Z12" s="251"/>
      <c r="AA12" s="251"/>
      <c r="AB12" s="251"/>
      <c r="AC12" s="251"/>
      <c r="AD12" s="251"/>
      <c r="AE12" s="251"/>
    </row>
    <row r="13" spans="1:31" s="307" customFormat="1" ht="10.9" customHeight="1">
      <c r="A13" s="251"/>
      <c r="B13" s="27"/>
      <c r="C13" s="251"/>
      <c r="D13" s="251"/>
      <c r="E13" s="251"/>
      <c r="F13" s="251"/>
      <c r="G13" s="251"/>
      <c r="H13" s="251"/>
      <c r="I13" s="251"/>
      <c r="J13" s="251"/>
      <c r="K13" s="251"/>
      <c r="L13" s="306"/>
      <c r="S13" s="251"/>
      <c r="T13" s="251"/>
      <c r="U13" s="251"/>
      <c r="V13" s="251"/>
      <c r="W13" s="251"/>
      <c r="X13" s="251"/>
      <c r="Y13" s="251"/>
      <c r="Z13" s="251"/>
      <c r="AA13" s="251"/>
      <c r="AB13" s="251"/>
      <c r="AC13" s="251"/>
      <c r="AD13" s="251"/>
      <c r="AE13" s="251"/>
    </row>
    <row r="14" spans="1:31" s="307" customFormat="1" ht="12" customHeight="1">
      <c r="A14" s="251"/>
      <c r="B14" s="27"/>
      <c r="C14" s="251"/>
      <c r="D14" s="250" t="s">
        <v>29</v>
      </c>
      <c r="E14" s="251"/>
      <c r="F14" s="251"/>
      <c r="G14" s="251"/>
      <c r="H14" s="251"/>
      <c r="I14" s="250" t="s">
        <v>30</v>
      </c>
      <c r="J14" s="246" t="str">
        <f>IF('Rekapitulace stavby'!AN10="","",'Rekapitulace stavby'!AN10)</f>
        <v/>
      </c>
      <c r="K14" s="251"/>
      <c r="L14" s="306"/>
      <c r="S14" s="251"/>
      <c r="T14" s="251"/>
      <c r="U14" s="251"/>
      <c r="V14" s="251"/>
      <c r="W14" s="251"/>
      <c r="X14" s="251"/>
      <c r="Y14" s="251"/>
      <c r="Z14" s="251"/>
      <c r="AA14" s="251"/>
      <c r="AB14" s="251"/>
      <c r="AC14" s="251"/>
      <c r="AD14" s="251"/>
      <c r="AE14" s="251"/>
    </row>
    <row r="15" spans="1:31" s="307" customFormat="1" ht="18" customHeight="1">
      <c r="A15" s="251"/>
      <c r="B15" s="27"/>
      <c r="C15" s="251"/>
      <c r="D15" s="251"/>
      <c r="E15" s="246" t="str">
        <f>IF('Rekapitulace stavby'!E11="","",'Rekapitulace stavby'!E11)</f>
        <v>Město Nový Bor</v>
      </c>
      <c r="F15" s="251"/>
      <c r="G15" s="251"/>
      <c r="H15" s="251"/>
      <c r="I15" s="250" t="s">
        <v>32</v>
      </c>
      <c r="J15" s="246" t="str">
        <f>IF('Rekapitulace stavby'!AN11="","",'Rekapitulace stavby'!AN11)</f>
        <v/>
      </c>
      <c r="K15" s="251"/>
      <c r="L15" s="306"/>
      <c r="S15" s="251"/>
      <c r="T15" s="251"/>
      <c r="U15" s="251"/>
      <c r="V15" s="251"/>
      <c r="W15" s="251"/>
      <c r="X15" s="251"/>
      <c r="Y15" s="251"/>
      <c r="Z15" s="251"/>
      <c r="AA15" s="251"/>
      <c r="AB15" s="251"/>
      <c r="AC15" s="251"/>
      <c r="AD15" s="251"/>
      <c r="AE15" s="251"/>
    </row>
    <row r="16" spans="1:31" s="307" customFormat="1" ht="6.95" customHeight="1">
      <c r="A16" s="251"/>
      <c r="B16" s="27"/>
      <c r="C16" s="251"/>
      <c r="D16" s="251"/>
      <c r="E16" s="251"/>
      <c r="F16" s="251"/>
      <c r="G16" s="251"/>
      <c r="H16" s="251"/>
      <c r="I16" s="251"/>
      <c r="J16" s="251"/>
      <c r="K16" s="251"/>
      <c r="L16" s="306"/>
      <c r="S16" s="251"/>
      <c r="T16" s="251"/>
      <c r="U16" s="251"/>
      <c r="V16" s="251"/>
      <c r="W16" s="251"/>
      <c r="X16" s="251"/>
      <c r="Y16" s="251"/>
      <c r="Z16" s="251"/>
      <c r="AA16" s="251"/>
      <c r="AB16" s="251"/>
      <c r="AC16" s="251"/>
      <c r="AD16" s="251"/>
      <c r="AE16" s="251"/>
    </row>
    <row r="17" spans="1:31" s="307" customFormat="1" ht="12" customHeight="1">
      <c r="A17" s="251"/>
      <c r="B17" s="27"/>
      <c r="C17" s="251"/>
      <c r="D17" s="250" t="s">
        <v>33</v>
      </c>
      <c r="E17" s="251"/>
      <c r="F17" s="251"/>
      <c r="G17" s="251"/>
      <c r="H17" s="251"/>
      <c r="I17" s="250" t="s">
        <v>30</v>
      </c>
      <c r="J17" s="308" t="str">
        <f>'Rekapitulace stavby'!AN13</f>
        <v>Vyplň údaj</v>
      </c>
      <c r="K17" s="251"/>
      <c r="L17" s="306"/>
      <c r="S17" s="251"/>
      <c r="T17" s="251"/>
      <c r="U17" s="251"/>
      <c r="V17" s="251"/>
      <c r="W17" s="251"/>
      <c r="X17" s="251"/>
      <c r="Y17" s="251"/>
      <c r="Z17" s="251"/>
      <c r="AA17" s="251"/>
      <c r="AB17" s="251"/>
      <c r="AC17" s="251"/>
      <c r="AD17" s="251"/>
      <c r="AE17" s="251"/>
    </row>
    <row r="18" spans="1:31" s="307" customFormat="1" ht="18" customHeight="1">
      <c r="A18" s="251"/>
      <c r="B18" s="27"/>
      <c r="C18" s="251"/>
      <c r="D18" s="251"/>
      <c r="E18" s="309" t="str">
        <f>'Rekapitulace stavby'!E14</f>
        <v>Vyplň údaj</v>
      </c>
      <c r="F18" s="263"/>
      <c r="G18" s="263"/>
      <c r="H18" s="263"/>
      <c r="I18" s="250" t="s">
        <v>32</v>
      </c>
      <c r="J18" s="308" t="str">
        <f>'Rekapitulace stavby'!AN14</f>
        <v>Vyplň údaj</v>
      </c>
      <c r="K18" s="251"/>
      <c r="L18" s="306"/>
      <c r="S18" s="251"/>
      <c r="T18" s="251"/>
      <c r="U18" s="251"/>
      <c r="V18" s="251"/>
      <c r="W18" s="251"/>
      <c r="X18" s="251"/>
      <c r="Y18" s="251"/>
      <c r="Z18" s="251"/>
      <c r="AA18" s="251"/>
      <c r="AB18" s="251"/>
      <c r="AC18" s="251"/>
      <c r="AD18" s="251"/>
      <c r="AE18" s="251"/>
    </row>
    <row r="19" spans="1:31" s="307" customFormat="1" ht="6.95" customHeight="1">
      <c r="A19" s="251"/>
      <c r="B19" s="27"/>
      <c r="C19" s="251"/>
      <c r="D19" s="251"/>
      <c r="E19" s="251"/>
      <c r="F19" s="251"/>
      <c r="G19" s="251"/>
      <c r="H19" s="251"/>
      <c r="I19" s="251"/>
      <c r="J19" s="251"/>
      <c r="K19" s="251"/>
      <c r="L19" s="306"/>
      <c r="S19" s="251"/>
      <c r="T19" s="251"/>
      <c r="U19" s="251"/>
      <c r="V19" s="251"/>
      <c r="W19" s="251"/>
      <c r="X19" s="251"/>
      <c r="Y19" s="251"/>
      <c r="Z19" s="251"/>
      <c r="AA19" s="251"/>
      <c r="AB19" s="251"/>
      <c r="AC19" s="251"/>
      <c r="AD19" s="251"/>
      <c r="AE19" s="251"/>
    </row>
    <row r="20" spans="1:31" s="307" customFormat="1" ht="12" customHeight="1">
      <c r="A20" s="251"/>
      <c r="B20" s="27"/>
      <c r="C20" s="251"/>
      <c r="D20" s="250" t="s">
        <v>35</v>
      </c>
      <c r="E20" s="251"/>
      <c r="F20" s="251"/>
      <c r="G20" s="251"/>
      <c r="H20" s="251"/>
      <c r="I20" s="250" t="s">
        <v>30</v>
      </c>
      <c r="J20" s="246" t="str">
        <f>IF('Rekapitulace stavby'!AN16="","",'Rekapitulace stavby'!AN16)</f>
        <v/>
      </c>
      <c r="K20" s="251"/>
      <c r="L20" s="306"/>
      <c r="S20" s="251"/>
      <c r="T20" s="251"/>
      <c r="U20" s="251"/>
      <c r="V20" s="251"/>
      <c r="W20" s="251"/>
      <c r="X20" s="251"/>
      <c r="Y20" s="251"/>
      <c r="Z20" s="251"/>
      <c r="AA20" s="251"/>
      <c r="AB20" s="251"/>
      <c r="AC20" s="251"/>
      <c r="AD20" s="251"/>
      <c r="AE20" s="251"/>
    </row>
    <row r="21" spans="1:31" s="307" customFormat="1" ht="18" customHeight="1">
      <c r="A21" s="251"/>
      <c r="B21" s="27"/>
      <c r="C21" s="251"/>
      <c r="D21" s="251"/>
      <c r="E21" s="246" t="str">
        <f>IF('Rekapitulace stavby'!E17="","",'Rekapitulace stavby'!E17)</f>
        <v xml:space="preserve"> </v>
      </c>
      <c r="F21" s="251"/>
      <c r="G21" s="251"/>
      <c r="H21" s="251"/>
      <c r="I21" s="250" t="s">
        <v>32</v>
      </c>
      <c r="J21" s="246" t="str">
        <f>IF('Rekapitulace stavby'!AN17="","",'Rekapitulace stavby'!AN17)</f>
        <v/>
      </c>
      <c r="K21" s="251"/>
      <c r="L21" s="306"/>
      <c r="S21" s="251"/>
      <c r="T21" s="251"/>
      <c r="U21" s="251"/>
      <c r="V21" s="251"/>
      <c r="W21" s="251"/>
      <c r="X21" s="251"/>
      <c r="Y21" s="251"/>
      <c r="Z21" s="251"/>
      <c r="AA21" s="251"/>
      <c r="AB21" s="251"/>
      <c r="AC21" s="251"/>
      <c r="AD21" s="251"/>
      <c r="AE21" s="251"/>
    </row>
    <row r="22" spans="1:31" s="307" customFormat="1" ht="6.95" customHeight="1">
      <c r="A22" s="251"/>
      <c r="B22" s="27"/>
      <c r="C22" s="251"/>
      <c r="D22" s="251"/>
      <c r="E22" s="251"/>
      <c r="F22" s="251"/>
      <c r="G22" s="251"/>
      <c r="H22" s="251"/>
      <c r="I22" s="251"/>
      <c r="J22" s="251"/>
      <c r="K22" s="251"/>
      <c r="L22" s="306"/>
      <c r="S22" s="251"/>
      <c r="T22" s="251"/>
      <c r="U22" s="251"/>
      <c r="V22" s="251"/>
      <c r="W22" s="251"/>
      <c r="X22" s="251"/>
      <c r="Y22" s="251"/>
      <c r="Z22" s="251"/>
      <c r="AA22" s="251"/>
      <c r="AB22" s="251"/>
      <c r="AC22" s="251"/>
      <c r="AD22" s="251"/>
      <c r="AE22" s="251"/>
    </row>
    <row r="23" spans="1:31" s="307" customFormat="1" ht="12" customHeight="1">
      <c r="A23" s="251"/>
      <c r="B23" s="27"/>
      <c r="C23" s="251"/>
      <c r="D23" s="250" t="s">
        <v>37</v>
      </c>
      <c r="E23" s="251"/>
      <c r="F23" s="251"/>
      <c r="G23" s="251"/>
      <c r="H23" s="251"/>
      <c r="I23" s="250" t="s">
        <v>30</v>
      </c>
      <c r="J23" s="246" t="str">
        <f>IF('Rekapitulace stavby'!AN19="","",'Rekapitulace stavby'!AN19)</f>
        <v/>
      </c>
      <c r="K23" s="251"/>
      <c r="L23" s="306"/>
      <c r="S23" s="251"/>
      <c r="T23" s="251"/>
      <c r="U23" s="251"/>
      <c r="V23" s="251"/>
      <c r="W23" s="251"/>
      <c r="X23" s="251"/>
      <c r="Y23" s="251"/>
      <c r="Z23" s="251"/>
      <c r="AA23" s="251"/>
      <c r="AB23" s="251"/>
      <c r="AC23" s="251"/>
      <c r="AD23" s="251"/>
      <c r="AE23" s="251"/>
    </row>
    <row r="24" spans="1:31" s="307" customFormat="1" ht="18" customHeight="1">
      <c r="A24" s="251"/>
      <c r="B24" s="27"/>
      <c r="C24" s="251"/>
      <c r="D24" s="251"/>
      <c r="E24" s="246" t="str">
        <f>IF('Rekapitulace stavby'!E20="","",'Rekapitulace stavby'!E20)</f>
        <v xml:space="preserve"> </v>
      </c>
      <c r="F24" s="251"/>
      <c r="G24" s="251"/>
      <c r="H24" s="251"/>
      <c r="I24" s="250" t="s">
        <v>32</v>
      </c>
      <c r="J24" s="246" t="str">
        <f>IF('Rekapitulace stavby'!AN20="","",'Rekapitulace stavby'!AN20)</f>
        <v/>
      </c>
      <c r="K24" s="251"/>
      <c r="L24" s="306"/>
      <c r="S24" s="251"/>
      <c r="T24" s="251"/>
      <c r="U24" s="251"/>
      <c r="V24" s="251"/>
      <c r="W24" s="251"/>
      <c r="X24" s="251"/>
      <c r="Y24" s="251"/>
      <c r="Z24" s="251"/>
      <c r="AA24" s="251"/>
      <c r="AB24" s="251"/>
      <c r="AC24" s="251"/>
      <c r="AD24" s="251"/>
      <c r="AE24" s="251"/>
    </row>
    <row r="25" spans="1:31" s="307" customFormat="1" ht="6.95" customHeight="1">
      <c r="A25" s="251"/>
      <c r="B25" s="27"/>
      <c r="C25" s="251"/>
      <c r="D25" s="251"/>
      <c r="E25" s="251"/>
      <c r="F25" s="251"/>
      <c r="G25" s="251"/>
      <c r="H25" s="251"/>
      <c r="I25" s="251"/>
      <c r="J25" s="251"/>
      <c r="K25" s="251"/>
      <c r="L25" s="306"/>
      <c r="S25" s="251"/>
      <c r="T25" s="251"/>
      <c r="U25" s="251"/>
      <c r="V25" s="251"/>
      <c r="W25" s="251"/>
      <c r="X25" s="251"/>
      <c r="Y25" s="251"/>
      <c r="Z25" s="251"/>
      <c r="AA25" s="251"/>
      <c r="AB25" s="251"/>
      <c r="AC25" s="251"/>
      <c r="AD25" s="251"/>
      <c r="AE25" s="251"/>
    </row>
    <row r="26" spans="1:31" s="307" customFormat="1" ht="12" customHeight="1">
      <c r="A26" s="251"/>
      <c r="B26" s="27"/>
      <c r="C26" s="251"/>
      <c r="D26" s="250" t="s">
        <v>39</v>
      </c>
      <c r="E26" s="251"/>
      <c r="F26" s="251"/>
      <c r="G26" s="251"/>
      <c r="H26" s="251"/>
      <c r="I26" s="251"/>
      <c r="J26" s="251"/>
      <c r="K26" s="251"/>
      <c r="L26" s="306"/>
      <c r="S26" s="251"/>
      <c r="T26" s="251"/>
      <c r="U26" s="251"/>
      <c r="V26" s="251"/>
      <c r="W26" s="251"/>
      <c r="X26" s="251"/>
      <c r="Y26" s="251"/>
      <c r="Z26" s="251"/>
      <c r="AA26" s="251"/>
      <c r="AB26" s="251"/>
      <c r="AC26" s="251"/>
      <c r="AD26" s="251"/>
      <c r="AE26" s="251"/>
    </row>
    <row r="27" spans="1:31" s="313" customFormat="1" ht="16.5" customHeight="1">
      <c r="A27" s="310"/>
      <c r="B27" s="311"/>
      <c r="C27" s="310"/>
      <c r="D27" s="310"/>
      <c r="E27" s="267" t="s">
        <v>20</v>
      </c>
      <c r="F27" s="267"/>
      <c r="G27" s="267"/>
      <c r="H27" s="267"/>
      <c r="I27" s="310"/>
      <c r="J27" s="310"/>
      <c r="K27" s="310"/>
      <c r="L27" s="312"/>
      <c r="S27" s="310"/>
      <c r="T27" s="310"/>
      <c r="U27" s="310"/>
      <c r="V27" s="310"/>
      <c r="W27" s="310"/>
      <c r="X27" s="310"/>
      <c r="Y27" s="310"/>
      <c r="Z27" s="310"/>
      <c r="AA27" s="310"/>
      <c r="AB27" s="310"/>
      <c r="AC27" s="310"/>
      <c r="AD27" s="310"/>
      <c r="AE27" s="310"/>
    </row>
    <row r="28" spans="1:31" s="307" customFormat="1" ht="6.95" customHeight="1">
      <c r="A28" s="251"/>
      <c r="B28" s="27"/>
      <c r="C28" s="251"/>
      <c r="D28" s="251"/>
      <c r="E28" s="251"/>
      <c r="F28" s="251"/>
      <c r="G28" s="251"/>
      <c r="H28" s="251"/>
      <c r="I28" s="251"/>
      <c r="J28" s="251"/>
      <c r="K28" s="251"/>
      <c r="L28" s="306"/>
      <c r="S28" s="251"/>
      <c r="T28" s="251"/>
      <c r="U28" s="251"/>
      <c r="V28" s="251"/>
      <c r="W28" s="251"/>
      <c r="X28" s="251"/>
      <c r="Y28" s="251"/>
      <c r="Z28" s="251"/>
      <c r="AA28" s="251"/>
      <c r="AB28" s="251"/>
      <c r="AC28" s="251"/>
      <c r="AD28" s="251"/>
      <c r="AE28" s="251"/>
    </row>
    <row r="29" spans="1:31" s="307" customFormat="1" ht="6.95" customHeight="1">
      <c r="A29" s="251"/>
      <c r="B29" s="27"/>
      <c r="C29" s="251"/>
      <c r="D29" s="63"/>
      <c r="E29" s="63"/>
      <c r="F29" s="63"/>
      <c r="G29" s="63"/>
      <c r="H29" s="63"/>
      <c r="I29" s="63"/>
      <c r="J29" s="63"/>
      <c r="K29" s="63"/>
      <c r="L29" s="306"/>
      <c r="S29" s="251"/>
      <c r="T29" s="251"/>
      <c r="U29" s="251"/>
      <c r="V29" s="251"/>
      <c r="W29" s="251"/>
      <c r="X29" s="251"/>
      <c r="Y29" s="251"/>
      <c r="Z29" s="251"/>
      <c r="AA29" s="251"/>
      <c r="AB29" s="251"/>
      <c r="AC29" s="251"/>
      <c r="AD29" s="251"/>
      <c r="AE29" s="251"/>
    </row>
    <row r="30" spans="1:31" s="307" customFormat="1" ht="25.35" customHeight="1">
      <c r="A30" s="251"/>
      <c r="B30" s="27"/>
      <c r="C30" s="251"/>
      <c r="D30" s="314" t="s">
        <v>41</v>
      </c>
      <c r="E30" s="251"/>
      <c r="F30" s="251"/>
      <c r="G30" s="251"/>
      <c r="H30" s="251"/>
      <c r="I30" s="251"/>
      <c r="J30" s="245">
        <f>ROUNDUP(J90,2)</f>
        <v>0</v>
      </c>
      <c r="K30" s="251"/>
      <c r="L30" s="306"/>
      <c r="S30" s="251"/>
      <c r="T30" s="251"/>
      <c r="U30" s="251"/>
      <c r="V30" s="251"/>
      <c r="W30" s="251"/>
      <c r="X30" s="251"/>
      <c r="Y30" s="251"/>
      <c r="Z30" s="251"/>
      <c r="AA30" s="251"/>
      <c r="AB30" s="251"/>
      <c r="AC30" s="251"/>
      <c r="AD30" s="251"/>
      <c r="AE30" s="251"/>
    </row>
    <row r="31" spans="1:31" s="307" customFormat="1" ht="6.95" customHeight="1">
      <c r="A31" s="251"/>
      <c r="B31" s="27"/>
      <c r="C31" s="251"/>
      <c r="D31" s="63"/>
      <c r="E31" s="63"/>
      <c r="F31" s="63"/>
      <c r="G31" s="63"/>
      <c r="H31" s="63"/>
      <c r="I31" s="63"/>
      <c r="J31" s="63"/>
      <c r="K31" s="63"/>
      <c r="L31" s="306"/>
      <c r="S31" s="251"/>
      <c r="T31" s="251"/>
      <c r="U31" s="251"/>
      <c r="V31" s="251"/>
      <c r="W31" s="251"/>
      <c r="X31" s="251"/>
      <c r="Y31" s="251"/>
      <c r="Z31" s="251"/>
      <c r="AA31" s="251"/>
      <c r="AB31" s="251"/>
      <c r="AC31" s="251"/>
      <c r="AD31" s="251"/>
      <c r="AE31" s="251"/>
    </row>
    <row r="32" spans="1:31" s="307" customFormat="1" ht="14.45" customHeight="1">
      <c r="A32" s="251"/>
      <c r="B32" s="27"/>
      <c r="C32" s="251"/>
      <c r="D32" s="251"/>
      <c r="E32" s="251"/>
      <c r="F32" s="249" t="s">
        <v>43</v>
      </c>
      <c r="G32" s="251"/>
      <c r="H32" s="251"/>
      <c r="I32" s="249" t="s">
        <v>42</v>
      </c>
      <c r="J32" s="249" t="s">
        <v>44</v>
      </c>
      <c r="K32" s="251"/>
      <c r="L32" s="306"/>
      <c r="S32" s="251"/>
      <c r="T32" s="251"/>
      <c r="U32" s="251"/>
      <c r="V32" s="251"/>
      <c r="W32" s="251"/>
      <c r="X32" s="251"/>
      <c r="Y32" s="251"/>
      <c r="Z32" s="251"/>
      <c r="AA32" s="251"/>
      <c r="AB32" s="251"/>
      <c r="AC32" s="251"/>
      <c r="AD32" s="251"/>
      <c r="AE32" s="251"/>
    </row>
    <row r="33" spans="1:31" s="307" customFormat="1" ht="14.45" customHeight="1">
      <c r="A33" s="251"/>
      <c r="B33" s="27"/>
      <c r="C33" s="251"/>
      <c r="D33" s="315" t="s">
        <v>45</v>
      </c>
      <c r="E33" s="250" t="s">
        <v>46</v>
      </c>
      <c r="F33" s="316">
        <f>ROUNDUP((SUM(BE90:BE371)),2)</f>
        <v>0</v>
      </c>
      <c r="G33" s="251"/>
      <c r="H33" s="251"/>
      <c r="I33" s="317">
        <v>0.21</v>
      </c>
      <c r="J33" s="316">
        <f>ROUNDUP(((SUM(BE90:BE371))*I33),2)</f>
        <v>0</v>
      </c>
      <c r="K33" s="251"/>
      <c r="L33" s="306"/>
      <c r="S33" s="251"/>
      <c r="T33" s="251"/>
      <c r="U33" s="251"/>
      <c r="V33" s="251"/>
      <c r="W33" s="251"/>
      <c r="X33" s="251"/>
      <c r="Y33" s="251"/>
      <c r="Z33" s="251"/>
      <c r="AA33" s="251"/>
      <c r="AB33" s="251"/>
      <c r="AC33" s="251"/>
      <c r="AD33" s="251"/>
      <c r="AE33" s="251"/>
    </row>
    <row r="34" spans="1:31" s="307" customFormat="1" ht="14.45" customHeight="1">
      <c r="A34" s="251"/>
      <c r="B34" s="27"/>
      <c r="C34" s="251"/>
      <c r="D34" s="251"/>
      <c r="E34" s="250" t="s">
        <v>47</v>
      </c>
      <c r="F34" s="316">
        <f>ROUNDUP((SUM(BF90:BF371)),2)</f>
        <v>0</v>
      </c>
      <c r="G34" s="251"/>
      <c r="H34" s="251"/>
      <c r="I34" s="317">
        <v>0.15</v>
      </c>
      <c r="J34" s="316">
        <f>ROUNDUP(((SUM(BF90:BF371))*I34),2)</f>
        <v>0</v>
      </c>
      <c r="K34" s="251"/>
      <c r="L34" s="306"/>
      <c r="S34" s="251"/>
      <c r="T34" s="251"/>
      <c r="U34" s="251"/>
      <c r="V34" s="251"/>
      <c r="W34" s="251"/>
      <c r="X34" s="251"/>
      <c r="Y34" s="251"/>
      <c r="Z34" s="251"/>
      <c r="AA34" s="251"/>
      <c r="AB34" s="251"/>
      <c r="AC34" s="251"/>
      <c r="AD34" s="251"/>
      <c r="AE34" s="251"/>
    </row>
    <row r="35" spans="1:31" s="307" customFormat="1" ht="14.45" customHeight="1" hidden="1">
      <c r="A35" s="251"/>
      <c r="B35" s="27"/>
      <c r="C35" s="251"/>
      <c r="D35" s="251"/>
      <c r="E35" s="250" t="s">
        <v>48</v>
      </c>
      <c r="F35" s="316">
        <f>ROUNDUP((SUM(BG90:BG371)),2)</f>
        <v>0</v>
      </c>
      <c r="G35" s="251"/>
      <c r="H35" s="251"/>
      <c r="I35" s="317">
        <v>0.21</v>
      </c>
      <c r="J35" s="316">
        <f>0</f>
        <v>0</v>
      </c>
      <c r="K35" s="251"/>
      <c r="L35" s="306"/>
      <c r="S35" s="251"/>
      <c r="T35" s="251"/>
      <c r="U35" s="251"/>
      <c r="V35" s="251"/>
      <c r="W35" s="251"/>
      <c r="X35" s="251"/>
      <c r="Y35" s="251"/>
      <c r="Z35" s="251"/>
      <c r="AA35" s="251"/>
      <c r="AB35" s="251"/>
      <c r="AC35" s="251"/>
      <c r="AD35" s="251"/>
      <c r="AE35" s="251"/>
    </row>
    <row r="36" spans="1:31" s="307" customFormat="1" ht="14.45" customHeight="1" hidden="1">
      <c r="A36" s="251"/>
      <c r="B36" s="27"/>
      <c r="C36" s="251"/>
      <c r="D36" s="251"/>
      <c r="E36" s="250" t="s">
        <v>49</v>
      </c>
      <c r="F36" s="316">
        <f>ROUNDUP((SUM(BH90:BH371)),2)</f>
        <v>0</v>
      </c>
      <c r="G36" s="251"/>
      <c r="H36" s="251"/>
      <c r="I36" s="317">
        <v>0.15</v>
      </c>
      <c r="J36" s="316">
        <f>0</f>
        <v>0</v>
      </c>
      <c r="K36" s="251"/>
      <c r="L36" s="306"/>
      <c r="S36" s="251"/>
      <c r="T36" s="251"/>
      <c r="U36" s="251"/>
      <c r="V36" s="251"/>
      <c r="W36" s="251"/>
      <c r="X36" s="251"/>
      <c r="Y36" s="251"/>
      <c r="Z36" s="251"/>
      <c r="AA36" s="251"/>
      <c r="AB36" s="251"/>
      <c r="AC36" s="251"/>
      <c r="AD36" s="251"/>
      <c r="AE36" s="251"/>
    </row>
    <row r="37" spans="1:31" s="307" customFormat="1" ht="14.45" customHeight="1" hidden="1">
      <c r="A37" s="251"/>
      <c r="B37" s="27"/>
      <c r="C37" s="251"/>
      <c r="D37" s="251"/>
      <c r="E37" s="250" t="s">
        <v>50</v>
      </c>
      <c r="F37" s="316">
        <f>ROUNDUP((SUM(BI90:BI371)),2)</f>
        <v>0</v>
      </c>
      <c r="G37" s="251"/>
      <c r="H37" s="251"/>
      <c r="I37" s="317">
        <v>0</v>
      </c>
      <c r="J37" s="316">
        <f>0</f>
        <v>0</v>
      </c>
      <c r="K37" s="251"/>
      <c r="L37" s="306"/>
      <c r="S37" s="251"/>
      <c r="T37" s="251"/>
      <c r="U37" s="251"/>
      <c r="V37" s="251"/>
      <c r="W37" s="251"/>
      <c r="X37" s="251"/>
      <c r="Y37" s="251"/>
      <c r="Z37" s="251"/>
      <c r="AA37" s="251"/>
      <c r="AB37" s="251"/>
      <c r="AC37" s="251"/>
      <c r="AD37" s="251"/>
      <c r="AE37" s="251"/>
    </row>
    <row r="38" spans="1:31" s="307" customFormat="1" ht="6.95" customHeight="1">
      <c r="A38" s="251"/>
      <c r="B38" s="27"/>
      <c r="C38" s="251"/>
      <c r="D38" s="251"/>
      <c r="E38" s="251"/>
      <c r="F38" s="251"/>
      <c r="G38" s="251"/>
      <c r="H38" s="251"/>
      <c r="I38" s="251"/>
      <c r="J38" s="251"/>
      <c r="K38" s="251"/>
      <c r="L38" s="306"/>
      <c r="S38" s="251"/>
      <c r="T38" s="251"/>
      <c r="U38" s="251"/>
      <c r="V38" s="251"/>
      <c r="W38" s="251"/>
      <c r="X38" s="251"/>
      <c r="Y38" s="251"/>
      <c r="Z38" s="251"/>
      <c r="AA38" s="251"/>
      <c r="AB38" s="251"/>
      <c r="AC38" s="251"/>
      <c r="AD38" s="251"/>
      <c r="AE38" s="251"/>
    </row>
    <row r="39" spans="1:31" s="307" customFormat="1" ht="25.35" customHeight="1">
      <c r="A39" s="251"/>
      <c r="B39" s="27"/>
      <c r="C39" s="92"/>
      <c r="D39" s="318" t="s">
        <v>51</v>
      </c>
      <c r="E39" s="57"/>
      <c r="F39" s="57"/>
      <c r="G39" s="319" t="s">
        <v>52</v>
      </c>
      <c r="H39" s="320" t="s">
        <v>53</v>
      </c>
      <c r="I39" s="57"/>
      <c r="J39" s="321">
        <f>SUM(J30:J37)</f>
        <v>0</v>
      </c>
      <c r="K39" s="322"/>
      <c r="L39" s="306"/>
      <c r="S39" s="251"/>
      <c r="T39" s="251"/>
      <c r="U39" s="251"/>
      <c r="V39" s="251"/>
      <c r="W39" s="251"/>
      <c r="X39" s="251"/>
      <c r="Y39" s="251"/>
      <c r="Z39" s="251"/>
      <c r="AA39" s="251"/>
      <c r="AB39" s="251"/>
      <c r="AC39" s="251"/>
      <c r="AD39" s="251"/>
      <c r="AE39" s="251"/>
    </row>
    <row r="40" spans="1:31" s="307" customFormat="1" ht="14.45" customHeight="1">
      <c r="A40" s="251"/>
      <c r="B40" s="39"/>
      <c r="C40" s="40"/>
      <c r="D40" s="40"/>
      <c r="E40" s="40"/>
      <c r="F40" s="40"/>
      <c r="G40" s="40"/>
      <c r="H40" s="40"/>
      <c r="I40" s="40"/>
      <c r="J40" s="40"/>
      <c r="K40" s="40"/>
      <c r="L40" s="306"/>
      <c r="S40" s="251"/>
      <c r="T40" s="251"/>
      <c r="U40" s="251"/>
      <c r="V40" s="251"/>
      <c r="W40" s="251"/>
      <c r="X40" s="251"/>
      <c r="Y40" s="251"/>
      <c r="Z40" s="251"/>
      <c r="AA40" s="251"/>
      <c r="AB40" s="251"/>
      <c r="AC40" s="251"/>
      <c r="AD40" s="251"/>
      <c r="AE40" s="251"/>
    </row>
    <row r="44" spans="1:31" s="307" customFormat="1" ht="6.95" customHeight="1">
      <c r="A44" s="251"/>
      <c r="B44" s="41"/>
      <c r="C44" s="42"/>
      <c r="D44" s="42"/>
      <c r="E44" s="42"/>
      <c r="F44" s="42"/>
      <c r="G44" s="42"/>
      <c r="H44" s="42"/>
      <c r="I44" s="42"/>
      <c r="J44" s="42"/>
      <c r="K44" s="42"/>
      <c r="L44" s="306"/>
      <c r="S44" s="251"/>
      <c r="T44" s="251"/>
      <c r="U44" s="251"/>
      <c r="V44" s="251"/>
      <c r="W44" s="251"/>
      <c r="X44" s="251"/>
      <c r="Y44" s="251"/>
      <c r="Z44" s="251"/>
      <c r="AA44" s="251"/>
      <c r="AB44" s="251"/>
      <c r="AC44" s="251"/>
      <c r="AD44" s="251"/>
      <c r="AE44" s="251"/>
    </row>
    <row r="45" spans="1:31" s="307" customFormat="1" ht="24.95" customHeight="1">
      <c r="A45" s="251"/>
      <c r="B45" s="27"/>
      <c r="C45" s="16" t="s">
        <v>109</v>
      </c>
      <c r="D45" s="251"/>
      <c r="E45" s="251"/>
      <c r="F45" s="251"/>
      <c r="G45" s="251"/>
      <c r="H45" s="251"/>
      <c r="I45" s="251"/>
      <c r="J45" s="251"/>
      <c r="K45" s="251"/>
      <c r="L45" s="306"/>
      <c r="S45" s="251"/>
      <c r="T45" s="251"/>
      <c r="U45" s="251"/>
      <c r="V45" s="251"/>
      <c r="W45" s="251"/>
      <c r="X45" s="251"/>
      <c r="Y45" s="251"/>
      <c r="Z45" s="251"/>
      <c r="AA45" s="251"/>
      <c r="AB45" s="251"/>
      <c r="AC45" s="251"/>
      <c r="AD45" s="251"/>
      <c r="AE45" s="251"/>
    </row>
    <row r="46" spans="1:31" s="307" customFormat="1" ht="6.95" customHeight="1">
      <c r="A46" s="251"/>
      <c r="B46" s="27"/>
      <c r="C46" s="251"/>
      <c r="D46" s="251"/>
      <c r="E46" s="251"/>
      <c r="F46" s="251"/>
      <c r="G46" s="251"/>
      <c r="H46" s="251"/>
      <c r="I46" s="251"/>
      <c r="J46" s="251"/>
      <c r="K46" s="251"/>
      <c r="L46" s="306"/>
      <c r="S46" s="251"/>
      <c r="T46" s="251"/>
      <c r="U46" s="251"/>
      <c r="V46" s="251"/>
      <c r="W46" s="251"/>
      <c r="X46" s="251"/>
      <c r="Y46" s="251"/>
      <c r="Z46" s="251"/>
      <c r="AA46" s="251"/>
      <c r="AB46" s="251"/>
      <c r="AC46" s="251"/>
      <c r="AD46" s="251"/>
      <c r="AE46" s="251"/>
    </row>
    <row r="47" spans="1:31" s="307" customFormat="1" ht="12" customHeight="1">
      <c r="A47" s="251"/>
      <c r="B47" s="27"/>
      <c r="C47" s="250" t="s">
        <v>16</v>
      </c>
      <c r="D47" s="251"/>
      <c r="E47" s="251"/>
      <c r="F47" s="251"/>
      <c r="G47" s="251"/>
      <c r="H47" s="251"/>
      <c r="I47" s="251"/>
      <c r="J47" s="251"/>
      <c r="K47" s="251"/>
      <c r="L47" s="306"/>
      <c r="S47" s="251"/>
      <c r="T47" s="251"/>
      <c r="U47" s="251"/>
      <c r="V47" s="251"/>
      <c r="W47" s="251"/>
      <c r="X47" s="251"/>
      <c r="Y47" s="251"/>
      <c r="Z47" s="251"/>
      <c r="AA47" s="251"/>
      <c r="AB47" s="251"/>
      <c r="AC47" s="251"/>
      <c r="AD47" s="251"/>
      <c r="AE47" s="251"/>
    </row>
    <row r="48" spans="1:31" s="307" customFormat="1" ht="16.5" customHeight="1">
      <c r="A48" s="251"/>
      <c r="B48" s="27"/>
      <c r="C48" s="251"/>
      <c r="D48" s="251"/>
      <c r="E48" s="292" t="str">
        <f>E7</f>
        <v>Rekonstrukce MŠ Srdíčko_objekt A, B</v>
      </c>
      <c r="F48" s="293"/>
      <c r="G48" s="293"/>
      <c r="H48" s="293"/>
      <c r="I48" s="251"/>
      <c r="J48" s="251"/>
      <c r="K48" s="251"/>
      <c r="L48" s="306"/>
      <c r="S48" s="251"/>
      <c r="T48" s="251"/>
      <c r="U48" s="251"/>
      <c r="V48" s="251"/>
      <c r="W48" s="251"/>
      <c r="X48" s="251"/>
      <c r="Y48" s="251"/>
      <c r="Z48" s="251"/>
      <c r="AA48" s="251"/>
      <c r="AB48" s="251"/>
      <c r="AC48" s="251"/>
      <c r="AD48" s="251"/>
      <c r="AE48" s="251"/>
    </row>
    <row r="49" spans="1:31" s="307" customFormat="1" ht="12" customHeight="1">
      <c r="A49" s="251"/>
      <c r="B49" s="27"/>
      <c r="C49" s="250" t="s">
        <v>107</v>
      </c>
      <c r="D49" s="251"/>
      <c r="E49" s="251"/>
      <c r="F49" s="251"/>
      <c r="G49" s="251"/>
      <c r="H49" s="251"/>
      <c r="I49" s="251"/>
      <c r="J49" s="251"/>
      <c r="K49" s="251"/>
      <c r="L49" s="306"/>
      <c r="S49" s="251"/>
      <c r="T49" s="251"/>
      <c r="U49" s="251"/>
      <c r="V49" s="251"/>
      <c r="W49" s="251"/>
      <c r="X49" s="251"/>
      <c r="Y49" s="251"/>
      <c r="Z49" s="251"/>
      <c r="AA49" s="251"/>
      <c r="AB49" s="251"/>
      <c r="AC49" s="251"/>
      <c r="AD49" s="251"/>
      <c r="AE49" s="251"/>
    </row>
    <row r="50" spans="1:31" s="307" customFormat="1" ht="16.5" customHeight="1">
      <c r="A50" s="251"/>
      <c r="B50" s="27"/>
      <c r="C50" s="251"/>
      <c r="D50" s="251"/>
      <c r="E50" s="280" t="str">
        <f>E9</f>
        <v>002 - Elektromontáže_objekt A</v>
      </c>
      <c r="F50" s="291"/>
      <c r="G50" s="291"/>
      <c r="H50" s="291"/>
      <c r="I50" s="251"/>
      <c r="J50" s="251"/>
      <c r="K50" s="251"/>
      <c r="L50" s="306"/>
      <c r="S50" s="251"/>
      <c r="T50" s="251"/>
      <c r="U50" s="251"/>
      <c r="V50" s="251"/>
      <c r="W50" s="251"/>
      <c r="X50" s="251"/>
      <c r="Y50" s="251"/>
      <c r="Z50" s="251"/>
      <c r="AA50" s="251"/>
      <c r="AB50" s="251"/>
      <c r="AC50" s="251"/>
      <c r="AD50" s="251"/>
      <c r="AE50" s="251"/>
    </row>
    <row r="51" spans="1:31" s="307" customFormat="1" ht="6.95" customHeight="1">
      <c r="A51" s="251"/>
      <c r="B51" s="27"/>
      <c r="C51" s="251"/>
      <c r="D51" s="251"/>
      <c r="E51" s="251"/>
      <c r="F51" s="251"/>
      <c r="G51" s="251"/>
      <c r="H51" s="251"/>
      <c r="I51" s="251"/>
      <c r="J51" s="251"/>
      <c r="K51" s="251"/>
      <c r="L51" s="306"/>
      <c r="S51" s="251"/>
      <c r="T51" s="251"/>
      <c r="U51" s="251"/>
      <c r="V51" s="251"/>
      <c r="W51" s="251"/>
      <c r="X51" s="251"/>
      <c r="Y51" s="251"/>
      <c r="Z51" s="251"/>
      <c r="AA51" s="251"/>
      <c r="AB51" s="251"/>
      <c r="AC51" s="251"/>
      <c r="AD51" s="251"/>
      <c r="AE51" s="251"/>
    </row>
    <row r="52" spans="1:31" s="307" customFormat="1" ht="12" customHeight="1">
      <c r="A52" s="251"/>
      <c r="B52" s="27"/>
      <c r="C52" s="250" t="s">
        <v>23</v>
      </c>
      <c r="D52" s="251"/>
      <c r="E52" s="251"/>
      <c r="F52" s="246" t="str">
        <f>F12</f>
        <v xml:space="preserve"> </v>
      </c>
      <c r="G52" s="251"/>
      <c r="H52" s="251"/>
      <c r="I52" s="250" t="s">
        <v>25</v>
      </c>
      <c r="J52" s="244" t="str">
        <f>IF(J12="","",J12)</f>
        <v>19. 3. 2020</v>
      </c>
      <c r="K52" s="251"/>
      <c r="L52" s="306"/>
      <c r="S52" s="251"/>
      <c r="T52" s="251"/>
      <c r="U52" s="251"/>
      <c r="V52" s="251"/>
      <c r="W52" s="251"/>
      <c r="X52" s="251"/>
      <c r="Y52" s="251"/>
      <c r="Z52" s="251"/>
      <c r="AA52" s="251"/>
      <c r="AB52" s="251"/>
      <c r="AC52" s="251"/>
      <c r="AD52" s="251"/>
      <c r="AE52" s="251"/>
    </row>
    <row r="53" spans="1:31" s="307" customFormat="1" ht="6.95" customHeight="1">
      <c r="A53" s="251"/>
      <c r="B53" s="27"/>
      <c r="C53" s="251"/>
      <c r="D53" s="251"/>
      <c r="E53" s="251"/>
      <c r="F53" s="251"/>
      <c r="G53" s="251"/>
      <c r="H53" s="251"/>
      <c r="I53" s="251"/>
      <c r="J53" s="251"/>
      <c r="K53" s="251"/>
      <c r="L53" s="306"/>
      <c r="S53" s="251"/>
      <c r="T53" s="251"/>
      <c r="U53" s="251"/>
      <c r="V53" s="251"/>
      <c r="W53" s="251"/>
      <c r="X53" s="251"/>
      <c r="Y53" s="251"/>
      <c r="Z53" s="251"/>
      <c r="AA53" s="251"/>
      <c r="AB53" s="251"/>
      <c r="AC53" s="251"/>
      <c r="AD53" s="251"/>
      <c r="AE53" s="251"/>
    </row>
    <row r="54" spans="1:31" s="307" customFormat="1" ht="15.2" customHeight="1">
      <c r="A54" s="251"/>
      <c r="B54" s="27"/>
      <c r="C54" s="250" t="s">
        <v>29</v>
      </c>
      <c r="D54" s="251"/>
      <c r="E54" s="251"/>
      <c r="F54" s="246" t="str">
        <f>E15</f>
        <v>Město Nový Bor</v>
      </c>
      <c r="G54" s="251"/>
      <c r="H54" s="251"/>
      <c r="I54" s="250" t="s">
        <v>35</v>
      </c>
      <c r="J54" s="248" t="str">
        <f>E21</f>
        <v xml:space="preserve"> </v>
      </c>
      <c r="K54" s="251"/>
      <c r="L54" s="306"/>
      <c r="S54" s="251"/>
      <c r="T54" s="251"/>
      <c r="U54" s="251"/>
      <c r="V54" s="251"/>
      <c r="W54" s="251"/>
      <c r="X54" s="251"/>
      <c r="Y54" s="251"/>
      <c r="Z54" s="251"/>
      <c r="AA54" s="251"/>
      <c r="AB54" s="251"/>
      <c r="AC54" s="251"/>
      <c r="AD54" s="251"/>
      <c r="AE54" s="251"/>
    </row>
    <row r="55" spans="1:31" s="307" customFormat="1" ht="15.2" customHeight="1">
      <c r="A55" s="251"/>
      <c r="B55" s="27"/>
      <c r="C55" s="250" t="s">
        <v>33</v>
      </c>
      <c r="D55" s="251"/>
      <c r="E55" s="251"/>
      <c r="F55" s="246" t="str">
        <f>IF(E18="","",E18)</f>
        <v>Vyplň údaj</v>
      </c>
      <c r="G55" s="251"/>
      <c r="H55" s="251"/>
      <c r="I55" s="250" t="s">
        <v>37</v>
      </c>
      <c r="J55" s="248" t="str">
        <f>E24</f>
        <v xml:space="preserve"> </v>
      </c>
      <c r="K55" s="251"/>
      <c r="L55" s="306"/>
      <c r="S55" s="251"/>
      <c r="T55" s="251"/>
      <c r="U55" s="251"/>
      <c r="V55" s="251"/>
      <c r="W55" s="251"/>
      <c r="X55" s="251"/>
      <c r="Y55" s="251"/>
      <c r="Z55" s="251"/>
      <c r="AA55" s="251"/>
      <c r="AB55" s="251"/>
      <c r="AC55" s="251"/>
      <c r="AD55" s="251"/>
      <c r="AE55" s="251"/>
    </row>
    <row r="56" spans="1:31" s="307" customFormat="1" ht="10.35" customHeight="1">
      <c r="A56" s="251"/>
      <c r="B56" s="27"/>
      <c r="C56" s="251"/>
      <c r="D56" s="251"/>
      <c r="E56" s="251"/>
      <c r="F56" s="251"/>
      <c r="G56" s="251"/>
      <c r="H56" s="251"/>
      <c r="I56" s="251"/>
      <c r="J56" s="251"/>
      <c r="K56" s="251"/>
      <c r="L56" s="306"/>
      <c r="S56" s="251"/>
      <c r="T56" s="251"/>
      <c r="U56" s="251"/>
      <c r="V56" s="251"/>
      <c r="W56" s="251"/>
      <c r="X56" s="251"/>
      <c r="Y56" s="251"/>
      <c r="Z56" s="251"/>
      <c r="AA56" s="251"/>
      <c r="AB56" s="251"/>
      <c r="AC56" s="251"/>
      <c r="AD56" s="251"/>
      <c r="AE56" s="251"/>
    </row>
    <row r="57" spans="1:31" s="307" customFormat="1" ht="29.25" customHeight="1">
      <c r="A57" s="251"/>
      <c r="B57" s="27"/>
      <c r="C57" s="91" t="s">
        <v>110</v>
      </c>
      <c r="D57" s="92"/>
      <c r="E57" s="92"/>
      <c r="F57" s="92"/>
      <c r="G57" s="92"/>
      <c r="H57" s="92"/>
      <c r="I57" s="92"/>
      <c r="J57" s="93" t="s">
        <v>111</v>
      </c>
      <c r="K57" s="92"/>
      <c r="L57" s="306"/>
      <c r="S57" s="251"/>
      <c r="T57" s="251"/>
      <c r="U57" s="251"/>
      <c r="V57" s="251"/>
      <c r="W57" s="251"/>
      <c r="X57" s="251"/>
      <c r="Y57" s="251"/>
      <c r="Z57" s="251"/>
      <c r="AA57" s="251"/>
      <c r="AB57" s="251"/>
      <c r="AC57" s="251"/>
      <c r="AD57" s="251"/>
      <c r="AE57" s="251"/>
    </row>
    <row r="58" spans="1:31" s="307" customFormat="1" ht="10.35" customHeight="1">
      <c r="A58" s="251"/>
      <c r="B58" s="27"/>
      <c r="C58" s="251"/>
      <c r="D58" s="251"/>
      <c r="E58" s="251"/>
      <c r="F58" s="251"/>
      <c r="G58" s="251"/>
      <c r="H58" s="251"/>
      <c r="I58" s="251"/>
      <c r="J58" s="251"/>
      <c r="K58" s="251"/>
      <c r="L58" s="306"/>
      <c r="S58" s="251"/>
      <c r="T58" s="251"/>
      <c r="U58" s="251"/>
      <c r="V58" s="251"/>
      <c r="W58" s="251"/>
      <c r="X58" s="251"/>
      <c r="Y58" s="251"/>
      <c r="Z58" s="251"/>
      <c r="AA58" s="251"/>
      <c r="AB58" s="251"/>
      <c r="AC58" s="251"/>
      <c r="AD58" s="251"/>
      <c r="AE58" s="251"/>
    </row>
    <row r="59" spans="1:47" s="307" customFormat="1" ht="22.9" customHeight="1">
      <c r="A59" s="251"/>
      <c r="B59" s="27"/>
      <c r="C59" s="94" t="s">
        <v>73</v>
      </c>
      <c r="D59" s="251"/>
      <c r="E59" s="251"/>
      <c r="F59" s="251"/>
      <c r="G59" s="251"/>
      <c r="H59" s="251"/>
      <c r="I59" s="251"/>
      <c r="J59" s="245">
        <f>J90</f>
        <v>0</v>
      </c>
      <c r="K59" s="251"/>
      <c r="L59" s="306"/>
      <c r="S59" s="251"/>
      <c r="T59" s="251"/>
      <c r="U59" s="251"/>
      <c r="V59" s="251"/>
      <c r="W59" s="251"/>
      <c r="X59" s="251"/>
      <c r="Y59" s="251"/>
      <c r="Z59" s="251"/>
      <c r="AA59" s="251"/>
      <c r="AB59" s="251"/>
      <c r="AC59" s="251"/>
      <c r="AD59" s="251"/>
      <c r="AE59" s="251"/>
      <c r="AU59" s="304" t="s">
        <v>112</v>
      </c>
    </row>
    <row r="60" spans="2:12" s="96" customFormat="1" ht="24.95" customHeight="1">
      <c r="B60" s="95"/>
      <c r="D60" s="97" t="s">
        <v>171</v>
      </c>
      <c r="E60" s="98"/>
      <c r="F60" s="98"/>
      <c r="G60" s="98"/>
      <c r="H60" s="98"/>
      <c r="I60" s="98"/>
      <c r="J60" s="99">
        <f>J91</f>
        <v>0</v>
      </c>
      <c r="L60" s="95"/>
    </row>
    <row r="61" spans="2:12" s="96" customFormat="1" ht="24.95" customHeight="1">
      <c r="B61" s="95"/>
      <c r="D61" s="97" t="s">
        <v>172</v>
      </c>
      <c r="E61" s="98"/>
      <c r="F61" s="98"/>
      <c r="G61" s="98"/>
      <c r="H61" s="98"/>
      <c r="I61" s="98"/>
      <c r="J61" s="99">
        <f>J100</f>
        <v>0</v>
      </c>
      <c r="L61" s="95"/>
    </row>
    <row r="62" spans="2:12" s="96" customFormat="1" ht="24.95" customHeight="1">
      <c r="B62" s="95"/>
      <c r="D62" s="97" t="s">
        <v>173</v>
      </c>
      <c r="E62" s="98"/>
      <c r="F62" s="98"/>
      <c r="G62" s="98"/>
      <c r="H62" s="98"/>
      <c r="I62" s="98"/>
      <c r="J62" s="99">
        <f>J103</f>
        <v>0</v>
      </c>
      <c r="L62" s="95"/>
    </row>
    <row r="63" spans="2:12" s="96" customFormat="1" ht="24.95" customHeight="1">
      <c r="B63" s="95"/>
      <c r="D63" s="97" t="s">
        <v>174</v>
      </c>
      <c r="E63" s="98"/>
      <c r="F63" s="98"/>
      <c r="G63" s="98"/>
      <c r="H63" s="98"/>
      <c r="I63" s="98"/>
      <c r="J63" s="99">
        <f>J122</f>
        <v>0</v>
      </c>
      <c r="L63" s="95"/>
    </row>
    <row r="64" spans="2:12" s="96" customFormat="1" ht="24.95" customHeight="1">
      <c r="B64" s="95"/>
      <c r="D64" s="97" t="s">
        <v>175</v>
      </c>
      <c r="E64" s="98"/>
      <c r="F64" s="98"/>
      <c r="G64" s="98"/>
      <c r="H64" s="98"/>
      <c r="I64" s="98"/>
      <c r="J64" s="99">
        <f>J133</f>
        <v>0</v>
      </c>
      <c r="L64" s="95"/>
    </row>
    <row r="65" spans="2:12" s="96" customFormat="1" ht="24.95" customHeight="1">
      <c r="B65" s="95"/>
      <c r="D65" s="97" t="s">
        <v>176</v>
      </c>
      <c r="E65" s="98"/>
      <c r="F65" s="98"/>
      <c r="G65" s="98"/>
      <c r="H65" s="98"/>
      <c r="I65" s="98"/>
      <c r="J65" s="99">
        <f>J136</f>
        <v>0</v>
      </c>
      <c r="L65" s="95"/>
    </row>
    <row r="66" spans="2:12" s="96" customFormat="1" ht="24.95" customHeight="1">
      <c r="B66" s="95"/>
      <c r="D66" s="97" t="s">
        <v>177</v>
      </c>
      <c r="E66" s="98"/>
      <c r="F66" s="98"/>
      <c r="G66" s="98"/>
      <c r="H66" s="98"/>
      <c r="I66" s="98"/>
      <c r="J66" s="99">
        <f>J269</f>
        <v>0</v>
      </c>
      <c r="L66" s="95"/>
    </row>
    <row r="67" spans="2:12" s="96" customFormat="1" ht="24.95" customHeight="1">
      <c r="B67" s="95"/>
      <c r="D67" s="97" t="s">
        <v>178</v>
      </c>
      <c r="E67" s="98"/>
      <c r="F67" s="98"/>
      <c r="G67" s="98"/>
      <c r="H67" s="98"/>
      <c r="I67" s="98"/>
      <c r="J67" s="99">
        <f>J298</f>
        <v>0</v>
      </c>
      <c r="L67" s="95"/>
    </row>
    <row r="68" spans="2:12" s="96" customFormat="1" ht="24.95" customHeight="1">
      <c r="B68" s="95"/>
      <c r="D68" s="97" t="s">
        <v>179</v>
      </c>
      <c r="E68" s="98"/>
      <c r="F68" s="98"/>
      <c r="G68" s="98"/>
      <c r="H68" s="98"/>
      <c r="I68" s="98"/>
      <c r="J68" s="99">
        <f>J327</f>
        <v>0</v>
      </c>
      <c r="L68" s="95"/>
    </row>
    <row r="69" spans="2:12" s="96" customFormat="1" ht="24.95" customHeight="1">
      <c r="B69" s="95"/>
      <c r="D69" s="97" t="s">
        <v>180</v>
      </c>
      <c r="E69" s="98"/>
      <c r="F69" s="98"/>
      <c r="G69" s="98"/>
      <c r="H69" s="98"/>
      <c r="I69" s="98"/>
      <c r="J69" s="99">
        <f>J346</f>
        <v>0</v>
      </c>
      <c r="L69" s="95"/>
    </row>
    <row r="70" spans="2:12" s="96" customFormat="1" ht="24.95" customHeight="1">
      <c r="B70" s="95"/>
      <c r="D70" s="97" t="s">
        <v>181</v>
      </c>
      <c r="E70" s="98"/>
      <c r="F70" s="98"/>
      <c r="G70" s="98"/>
      <c r="H70" s="98"/>
      <c r="I70" s="98"/>
      <c r="J70" s="99">
        <f>J363</f>
        <v>0</v>
      </c>
      <c r="L70" s="95"/>
    </row>
    <row r="71" spans="1:31" s="307" customFormat="1" ht="21.75" customHeight="1">
      <c r="A71" s="251"/>
      <c r="B71" s="27"/>
      <c r="C71" s="251"/>
      <c r="D71" s="251"/>
      <c r="E71" s="251"/>
      <c r="F71" s="251"/>
      <c r="G71" s="251"/>
      <c r="H71" s="251"/>
      <c r="I71" s="251"/>
      <c r="J71" s="251"/>
      <c r="K71" s="251"/>
      <c r="L71" s="306"/>
      <c r="S71" s="251"/>
      <c r="T71" s="251"/>
      <c r="U71" s="251"/>
      <c r="V71" s="251"/>
      <c r="W71" s="251"/>
      <c r="X71" s="251"/>
      <c r="Y71" s="251"/>
      <c r="Z71" s="251"/>
      <c r="AA71" s="251"/>
      <c r="AB71" s="251"/>
      <c r="AC71" s="251"/>
      <c r="AD71" s="251"/>
      <c r="AE71" s="251"/>
    </row>
    <row r="72" spans="1:31" s="307" customFormat="1" ht="6.95" customHeight="1">
      <c r="A72" s="251"/>
      <c r="B72" s="39"/>
      <c r="C72" s="40"/>
      <c r="D72" s="40"/>
      <c r="E72" s="40"/>
      <c r="F72" s="40"/>
      <c r="G72" s="40"/>
      <c r="H72" s="40"/>
      <c r="I72" s="40"/>
      <c r="J72" s="40"/>
      <c r="K72" s="40"/>
      <c r="L72" s="306"/>
      <c r="S72" s="251"/>
      <c r="T72" s="251"/>
      <c r="U72" s="251"/>
      <c r="V72" s="251"/>
      <c r="W72" s="251"/>
      <c r="X72" s="251"/>
      <c r="Y72" s="251"/>
      <c r="Z72" s="251"/>
      <c r="AA72" s="251"/>
      <c r="AB72" s="251"/>
      <c r="AC72" s="251"/>
      <c r="AD72" s="251"/>
      <c r="AE72" s="251"/>
    </row>
    <row r="76" spans="1:31" s="307" customFormat="1" ht="6.95" customHeight="1">
      <c r="A76" s="251"/>
      <c r="B76" s="41"/>
      <c r="C76" s="42"/>
      <c r="D76" s="42"/>
      <c r="E76" s="42"/>
      <c r="F76" s="42"/>
      <c r="G76" s="42"/>
      <c r="H76" s="42"/>
      <c r="I76" s="42"/>
      <c r="J76" s="42"/>
      <c r="K76" s="42"/>
      <c r="L76" s="306"/>
      <c r="S76" s="251"/>
      <c r="T76" s="251"/>
      <c r="U76" s="251"/>
      <c r="V76" s="251"/>
      <c r="W76" s="251"/>
      <c r="X76" s="251"/>
      <c r="Y76" s="251"/>
      <c r="Z76" s="251"/>
      <c r="AA76" s="251"/>
      <c r="AB76" s="251"/>
      <c r="AC76" s="251"/>
      <c r="AD76" s="251"/>
      <c r="AE76" s="251"/>
    </row>
    <row r="77" spans="1:31" s="307" customFormat="1" ht="24.95" customHeight="1">
      <c r="A77" s="251"/>
      <c r="B77" s="27"/>
      <c r="C77" s="16" t="s">
        <v>115</v>
      </c>
      <c r="D77" s="251"/>
      <c r="E77" s="251"/>
      <c r="F77" s="251"/>
      <c r="G77" s="251"/>
      <c r="H77" s="251"/>
      <c r="I77" s="251"/>
      <c r="J77" s="251"/>
      <c r="K77" s="251"/>
      <c r="L77" s="306"/>
      <c r="S77" s="251"/>
      <c r="T77" s="251"/>
      <c r="U77" s="251"/>
      <c r="V77" s="251"/>
      <c r="W77" s="251"/>
      <c r="X77" s="251"/>
      <c r="Y77" s="251"/>
      <c r="Z77" s="251"/>
      <c r="AA77" s="251"/>
      <c r="AB77" s="251"/>
      <c r="AC77" s="251"/>
      <c r="AD77" s="251"/>
      <c r="AE77" s="251"/>
    </row>
    <row r="78" spans="1:31" s="307" customFormat="1" ht="6.95" customHeight="1">
      <c r="A78" s="251"/>
      <c r="B78" s="27"/>
      <c r="C78" s="251"/>
      <c r="D78" s="251"/>
      <c r="E78" s="251"/>
      <c r="F78" s="251"/>
      <c r="G78" s="251"/>
      <c r="H78" s="251"/>
      <c r="I78" s="251"/>
      <c r="J78" s="251"/>
      <c r="K78" s="251"/>
      <c r="L78" s="306"/>
      <c r="S78" s="251"/>
      <c r="T78" s="251"/>
      <c r="U78" s="251"/>
      <c r="V78" s="251"/>
      <c r="W78" s="251"/>
      <c r="X78" s="251"/>
      <c r="Y78" s="251"/>
      <c r="Z78" s="251"/>
      <c r="AA78" s="251"/>
      <c r="AB78" s="251"/>
      <c r="AC78" s="251"/>
      <c r="AD78" s="251"/>
      <c r="AE78" s="251"/>
    </row>
    <row r="79" spans="1:31" s="307" customFormat="1" ht="12" customHeight="1">
      <c r="A79" s="251"/>
      <c r="B79" s="27"/>
      <c r="C79" s="250" t="s">
        <v>16</v>
      </c>
      <c r="D79" s="251"/>
      <c r="E79" s="251"/>
      <c r="F79" s="251"/>
      <c r="G79" s="251"/>
      <c r="H79" s="251"/>
      <c r="I79" s="251"/>
      <c r="J79" s="251"/>
      <c r="K79" s="251"/>
      <c r="L79" s="306"/>
      <c r="S79" s="251"/>
      <c r="T79" s="251"/>
      <c r="U79" s="251"/>
      <c r="V79" s="251"/>
      <c r="W79" s="251"/>
      <c r="X79" s="251"/>
      <c r="Y79" s="251"/>
      <c r="Z79" s="251"/>
      <c r="AA79" s="251"/>
      <c r="AB79" s="251"/>
      <c r="AC79" s="251"/>
      <c r="AD79" s="251"/>
      <c r="AE79" s="251"/>
    </row>
    <row r="80" spans="1:31" s="307" customFormat="1" ht="16.5" customHeight="1">
      <c r="A80" s="251"/>
      <c r="B80" s="27"/>
      <c r="C80" s="251"/>
      <c r="D80" s="251"/>
      <c r="E80" s="292" t="str">
        <f>E7</f>
        <v>Rekonstrukce MŠ Srdíčko_objekt A, B</v>
      </c>
      <c r="F80" s="293"/>
      <c r="G80" s="293"/>
      <c r="H80" s="293"/>
      <c r="I80" s="251"/>
      <c r="J80" s="251"/>
      <c r="K80" s="251"/>
      <c r="L80" s="306"/>
      <c r="S80" s="251"/>
      <c r="T80" s="251"/>
      <c r="U80" s="251"/>
      <c r="V80" s="251"/>
      <c r="W80" s="251"/>
      <c r="X80" s="251"/>
      <c r="Y80" s="251"/>
      <c r="Z80" s="251"/>
      <c r="AA80" s="251"/>
      <c r="AB80" s="251"/>
      <c r="AC80" s="251"/>
      <c r="AD80" s="251"/>
      <c r="AE80" s="251"/>
    </row>
    <row r="81" spans="1:31" s="307" customFormat="1" ht="12" customHeight="1">
      <c r="A81" s="251"/>
      <c r="B81" s="27"/>
      <c r="C81" s="250" t="s">
        <v>107</v>
      </c>
      <c r="D81" s="251"/>
      <c r="E81" s="251"/>
      <c r="F81" s="251"/>
      <c r="G81" s="251"/>
      <c r="H81" s="251"/>
      <c r="I81" s="251"/>
      <c r="J81" s="251"/>
      <c r="K81" s="251"/>
      <c r="L81" s="306"/>
      <c r="S81" s="251"/>
      <c r="T81" s="251"/>
      <c r="U81" s="251"/>
      <c r="V81" s="251"/>
      <c r="W81" s="251"/>
      <c r="X81" s="251"/>
      <c r="Y81" s="251"/>
      <c r="Z81" s="251"/>
      <c r="AA81" s="251"/>
      <c r="AB81" s="251"/>
      <c r="AC81" s="251"/>
      <c r="AD81" s="251"/>
      <c r="AE81" s="251"/>
    </row>
    <row r="82" spans="1:31" s="307" customFormat="1" ht="16.5" customHeight="1">
      <c r="A82" s="251"/>
      <c r="B82" s="27"/>
      <c r="C82" s="251"/>
      <c r="D82" s="251"/>
      <c r="E82" s="280" t="str">
        <f>E9</f>
        <v>002 - Elektromontáže_objekt A</v>
      </c>
      <c r="F82" s="291"/>
      <c r="G82" s="291"/>
      <c r="H82" s="291"/>
      <c r="I82" s="251"/>
      <c r="J82" s="251"/>
      <c r="K82" s="251"/>
      <c r="L82" s="306"/>
      <c r="S82" s="251"/>
      <c r="T82" s="251"/>
      <c r="U82" s="251"/>
      <c r="V82" s="251"/>
      <c r="W82" s="251"/>
      <c r="X82" s="251"/>
      <c r="Y82" s="251"/>
      <c r="Z82" s="251"/>
      <c r="AA82" s="251"/>
      <c r="AB82" s="251"/>
      <c r="AC82" s="251"/>
      <c r="AD82" s="251"/>
      <c r="AE82" s="251"/>
    </row>
    <row r="83" spans="1:31" s="307" customFormat="1" ht="6.95" customHeight="1">
      <c r="A83" s="251"/>
      <c r="B83" s="27"/>
      <c r="C83" s="251"/>
      <c r="D83" s="251"/>
      <c r="E83" s="251"/>
      <c r="F83" s="251"/>
      <c r="G83" s="251"/>
      <c r="H83" s="251"/>
      <c r="I83" s="251"/>
      <c r="J83" s="251"/>
      <c r="K83" s="251"/>
      <c r="L83" s="306"/>
      <c r="S83" s="251"/>
      <c r="T83" s="251"/>
      <c r="U83" s="251"/>
      <c r="V83" s="251"/>
      <c r="W83" s="251"/>
      <c r="X83" s="251"/>
      <c r="Y83" s="251"/>
      <c r="Z83" s="251"/>
      <c r="AA83" s="251"/>
      <c r="AB83" s="251"/>
      <c r="AC83" s="251"/>
      <c r="AD83" s="251"/>
      <c r="AE83" s="251"/>
    </row>
    <row r="84" spans="1:31" s="307" customFormat="1" ht="12" customHeight="1">
      <c r="A84" s="251"/>
      <c r="B84" s="27"/>
      <c r="C84" s="250" t="s">
        <v>23</v>
      </c>
      <c r="D84" s="251"/>
      <c r="E84" s="251"/>
      <c r="F84" s="246" t="str">
        <f>F12</f>
        <v xml:space="preserve"> </v>
      </c>
      <c r="G84" s="251"/>
      <c r="H84" s="251"/>
      <c r="I84" s="250" t="s">
        <v>25</v>
      </c>
      <c r="J84" s="244" t="str">
        <f>IF(J12="","",J12)</f>
        <v>19. 3. 2020</v>
      </c>
      <c r="K84" s="251"/>
      <c r="L84" s="306"/>
      <c r="S84" s="251"/>
      <c r="T84" s="251"/>
      <c r="U84" s="251"/>
      <c r="V84" s="251"/>
      <c r="W84" s="251"/>
      <c r="X84" s="251"/>
      <c r="Y84" s="251"/>
      <c r="Z84" s="251"/>
      <c r="AA84" s="251"/>
      <c r="AB84" s="251"/>
      <c r="AC84" s="251"/>
      <c r="AD84" s="251"/>
      <c r="AE84" s="251"/>
    </row>
    <row r="85" spans="1:31" s="307" customFormat="1" ht="6.95" customHeight="1">
      <c r="A85" s="251"/>
      <c r="B85" s="27"/>
      <c r="C85" s="251"/>
      <c r="D85" s="251"/>
      <c r="E85" s="251"/>
      <c r="F85" s="251"/>
      <c r="G85" s="251"/>
      <c r="H85" s="251"/>
      <c r="I85" s="251"/>
      <c r="J85" s="251"/>
      <c r="K85" s="251"/>
      <c r="L85" s="306"/>
      <c r="S85" s="251"/>
      <c r="T85" s="251"/>
      <c r="U85" s="251"/>
      <c r="V85" s="251"/>
      <c r="W85" s="251"/>
      <c r="X85" s="251"/>
      <c r="Y85" s="251"/>
      <c r="Z85" s="251"/>
      <c r="AA85" s="251"/>
      <c r="AB85" s="251"/>
      <c r="AC85" s="251"/>
      <c r="AD85" s="251"/>
      <c r="AE85" s="251"/>
    </row>
    <row r="86" spans="1:31" s="307" customFormat="1" ht="15.2" customHeight="1">
      <c r="A86" s="251"/>
      <c r="B86" s="27"/>
      <c r="C86" s="250" t="s">
        <v>29</v>
      </c>
      <c r="D86" s="251"/>
      <c r="E86" s="251"/>
      <c r="F86" s="246" t="str">
        <f>E15</f>
        <v>Město Nový Bor</v>
      </c>
      <c r="G86" s="251"/>
      <c r="H86" s="251"/>
      <c r="I86" s="250" t="s">
        <v>35</v>
      </c>
      <c r="J86" s="248" t="str">
        <f>E21</f>
        <v xml:space="preserve"> </v>
      </c>
      <c r="K86" s="251"/>
      <c r="L86" s="306"/>
      <c r="S86" s="251"/>
      <c r="T86" s="251"/>
      <c r="U86" s="251"/>
      <c r="V86" s="251"/>
      <c r="W86" s="251"/>
      <c r="X86" s="251"/>
      <c r="Y86" s="251"/>
      <c r="Z86" s="251"/>
      <c r="AA86" s="251"/>
      <c r="AB86" s="251"/>
      <c r="AC86" s="251"/>
      <c r="AD86" s="251"/>
      <c r="AE86" s="251"/>
    </row>
    <row r="87" spans="1:31" s="307" customFormat="1" ht="15.2" customHeight="1">
      <c r="A87" s="251"/>
      <c r="B87" s="27"/>
      <c r="C87" s="250" t="s">
        <v>33</v>
      </c>
      <c r="D87" s="251"/>
      <c r="E87" s="251"/>
      <c r="F87" s="246" t="str">
        <f>IF(E18="","",E18)</f>
        <v>Vyplň údaj</v>
      </c>
      <c r="G87" s="251"/>
      <c r="H87" s="251"/>
      <c r="I87" s="250" t="s">
        <v>37</v>
      </c>
      <c r="J87" s="248" t="str">
        <f>E24</f>
        <v xml:space="preserve"> </v>
      </c>
      <c r="K87" s="251"/>
      <c r="L87" s="306"/>
      <c r="S87" s="251"/>
      <c r="T87" s="251"/>
      <c r="U87" s="251"/>
      <c r="V87" s="251"/>
      <c r="W87" s="251"/>
      <c r="X87" s="251"/>
      <c r="Y87" s="251"/>
      <c r="Z87" s="251"/>
      <c r="AA87" s="251"/>
      <c r="AB87" s="251"/>
      <c r="AC87" s="251"/>
      <c r="AD87" s="251"/>
      <c r="AE87" s="251"/>
    </row>
    <row r="88" spans="1:31" s="307" customFormat="1" ht="10.35" customHeight="1">
      <c r="A88" s="251"/>
      <c r="B88" s="27"/>
      <c r="C88" s="251"/>
      <c r="D88" s="251"/>
      <c r="E88" s="251"/>
      <c r="F88" s="251"/>
      <c r="G88" s="251"/>
      <c r="H88" s="251"/>
      <c r="I88" s="251"/>
      <c r="J88" s="251"/>
      <c r="K88" s="251"/>
      <c r="L88" s="306"/>
      <c r="S88" s="251"/>
      <c r="T88" s="251"/>
      <c r="U88" s="251"/>
      <c r="V88" s="251"/>
      <c r="W88" s="251"/>
      <c r="X88" s="251"/>
      <c r="Y88" s="251"/>
      <c r="Z88" s="251"/>
      <c r="AA88" s="251"/>
      <c r="AB88" s="251"/>
      <c r="AC88" s="251"/>
      <c r="AD88" s="251"/>
      <c r="AE88" s="251"/>
    </row>
    <row r="89" spans="1:31" s="325" customFormat="1" ht="29.25" customHeight="1">
      <c r="A89" s="323"/>
      <c r="B89" s="100"/>
      <c r="C89" s="101" t="s">
        <v>116</v>
      </c>
      <c r="D89" s="102" t="s">
        <v>60</v>
      </c>
      <c r="E89" s="102" t="s">
        <v>56</v>
      </c>
      <c r="F89" s="102" t="s">
        <v>57</v>
      </c>
      <c r="G89" s="102" t="s">
        <v>117</v>
      </c>
      <c r="H89" s="102" t="s">
        <v>118</v>
      </c>
      <c r="I89" s="102" t="s">
        <v>119</v>
      </c>
      <c r="J89" s="102" t="s">
        <v>111</v>
      </c>
      <c r="K89" s="103" t="s">
        <v>120</v>
      </c>
      <c r="L89" s="324"/>
      <c r="M89" s="59" t="s">
        <v>20</v>
      </c>
      <c r="N89" s="60" t="s">
        <v>45</v>
      </c>
      <c r="O89" s="60" t="s">
        <v>121</v>
      </c>
      <c r="P89" s="60" t="s">
        <v>122</v>
      </c>
      <c r="Q89" s="60" t="s">
        <v>123</v>
      </c>
      <c r="R89" s="60" t="s">
        <v>124</v>
      </c>
      <c r="S89" s="60" t="s">
        <v>125</v>
      </c>
      <c r="T89" s="61" t="s">
        <v>126</v>
      </c>
      <c r="U89" s="323"/>
      <c r="V89" s="323"/>
      <c r="W89" s="323"/>
      <c r="X89" s="323"/>
      <c r="Y89" s="323"/>
      <c r="Z89" s="323"/>
      <c r="AA89" s="323"/>
      <c r="AB89" s="323"/>
      <c r="AC89" s="323"/>
      <c r="AD89" s="323"/>
      <c r="AE89" s="323"/>
    </row>
    <row r="90" spans="1:63" s="307" customFormat="1" ht="22.9" customHeight="1">
      <c r="A90" s="251"/>
      <c r="B90" s="27"/>
      <c r="C90" s="66" t="s">
        <v>127</v>
      </c>
      <c r="D90" s="251"/>
      <c r="E90" s="251"/>
      <c r="F90" s="251"/>
      <c r="G90" s="251"/>
      <c r="H90" s="251"/>
      <c r="I90" s="251"/>
      <c r="J90" s="104">
        <f>BK90</f>
        <v>0</v>
      </c>
      <c r="K90" s="251"/>
      <c r="L90" s="27"/>
      <c r="M90" s="62"/>
      <c r="N90" s="105"/>
      <c r="O90" s="63"/>
      <c r="P90" s="106">
        <f>P91+P100+P103+P122+P133+P136+P269+P298+P327+P346+P363</f>
        <v>0</v>
      </c>
      <c r="Q90" s="63"/>
      <c r="R90" s="106">
        <f>R91+R100+R103+R122+R133+R136+R269+R298+R327+R346+R363</f>
        <v>240.3519188997879</v>
      </c>
      <c r="S90" s="63"/>
      <c r="T90" s="107">
        <f>T91+T100+T103+T122+T133+T136+T269+T298+T327+T346+T363</f>
        <v>0</v>
      </c>
      <c r="U90" s="251"/>
      <c r="V90" s="251"/>
      <c r="W90" s="251"/>
      <c r="X90" s="251"/>
      <c r="Y90" s="251"/>
      <c r="Z90" s="251"/>
      <c r="AA90" s="251"/>
      <c r="AB90" s="251"/>
      <c r="AC90" s="251"/>
      <c r="AD90" s="251"/>
      <c r="AE90" s="251"/>
      <c r="AT90" s="304" t="s">
        <v>74</v>
      </c>
      <c r="AU90" s="304" t="s">
        <v>112</v>
      </c>
      <c r="BK90" s="326">
        <f>BK91+BK100+BK103+BK122+BK133+BK136+BK269+BK298+BK327+BK346+BK363</f>
        <v>0</v>
      </c>
    </row>
    <row r="91" spans="2:63" s="109" customFormat="1" ht="25.9" customHeight="1">
      <c r="B91" s="108"/>
      <c r="D91" s="110" t="s">
        <v>74</v>
      </c>
      <c r="E91" s="111" t="s">
        <v>142</v>
      </c>
      <c r="F91" s="111" t="s">
        <v>182</v>
      </c>
      <c r="J91" s="112">
        <f>BK91</f>
        <v>0</v>
      </c>
      <c r="L91" s="108"/>
      <c r="M91" s="113"/>
      <c r="N91" s="114"/>
      <c r="O91" s="114"/>
      <c r="P91" s="115">
        <f>SUM(P92:P99)</f>
        <v>0</v>
      </c>
      <c r="Q91" s="114"/>
      <c r="R91" s="115">
        <f>SUM(R92:R99)</f>
        <v>30.650000000000006</v>
      </c>
      <c r="S91" s="114"/>
      <c r="T91" s="116">
        <f>SUM(T92:T99)</f>
        <v>0</v>
      </c>
      <c r="AR91" s="110" t="s">
        <v>22</v>
      </c>
      <c r="AT91" s="327" t="s">
        <v>74</v>
      </c>
      <c r="AU91" s="327" t="s">
        <v>75</v>
      </c>
      <c r="AY91" s="110" t="s">
        <v>130</v>
      </c>
      <c r="BK91" s="328">
        <f>SUM(BK92:BK99)</f>
        <v>0</v>
      </c>
    </row>
    <row r="92" spans="1:65" s="307" customFormat="1" ht="16.5" customHeight="1">
      <c r="A92" s="251"/>
      <c r="B92" s="27"/>
      <c r="C92" s="117" t="s">
        <v>22</v>
      </c>
      <c r="D92" s="117" t="s">
        <v>131</v>
      </c>
      <c r="E92" s="118" t="s">
        <v>183</v>
      </c>
      <c r="F92" s="119" t="s">
        <v>184</v>
      </c>
      <c r="G92" s="120" t="s">
        <v>185</v>
      </c>
      <c r="H92" s="121">
        <v>3.8</v>
      </c>
      <c r="I92" s="122"/>
      <c r="J92" s="123">
        <f>ROUND(I92*H92,2)</f>
        <v>0</v>
      </c>
      <c r="K92" s="119" t="s">
        <v>146</v>
      </c>
      <c r="L92" s="27"/>
      <c r="M92" s="329" t="s">
        <v>20</v>
      </c>
      <c r="N92" s="124" t="s">
        <v>46</v>
      </c>
      <c r="O92" s="55"/>
      <c r="P92" s="125">
        <f>O92*H92</f>
        <v>0</v>
      </c>
      <c r="Q92" s="125">
        <v>0.152631578947368</v>
      </c>
      <c r="R92" s="125">
        <f>Q92*H92</f>
        <v>0.5799999999999984</v>
      </c>
      <c r="S92" s="125">
        <v>0</v>
      </c>
      <c r="T92" s="126">
        <f>S92*H92</f>
        <v>0</v>
      </c>
      <c r="U92" s="251"/>
      <c r="V92" s="251"/>
      <c r="W92" s="251"/>
      <c r="X92" s="251"/>
      <c r="Y92" s="251"/>
      <c r="Z92" s="251"/>
      <c r="AA92" s="251"/>
      <c r="AB92" s="251"/>
      <c r="AC92" s="251"/>
      <c r="AD92" s="251"/>
      <c r="AE92" s="251"/>
      <c r="AR92" s="330" t="s">
        <v>136</v>
      </c>
      <c r="AT92" s="330" t="s">
        <v>131</v>
      </c>
      <c r="AU92" s="330" t="s">
        <v>22</v>
      </c>
      <c r="AY92" s="304" t="s">
        <v>130</v>
      </c>
      <c r="BE92" s="331">
        <f>IF(N92="základní",J92,0)</f>
        <v>0</v>
      </c>
      <c r="BF92" s="331">
        <f>IF(N92="snížená",J92,0)</f>
        <v>0</v>
      </c>
      <c r="BG92" s="331">
        <f>IF(N92="zákl. přenesená",J92,0)</f>
        <v>0</v>
      </c>
      <c r="BH92" s="331">
        <f>IF(N92="sníž. přenesená",J92,0)</f>
        <v>0</v>
      </c>
      <c r="BI92" s="331">
        <f>IF(N92="nulová",J92,0)</f>
        <v>0</v>
      </c>
      <c r="BJ92" s="304" t="s">
        <v>22</v>
      </c>
      <c r="BK92" s="331">
        <f>ROUND(I92*H92,2)</f>
        <v>0</v>
      </c>
      <c r="BL92" s="304" t="s">
        <v>136</v>
      </c>
      <c r="BM92" s="330" t="s">
        <v>84</v>
      </c>
    </row>
    <row r="93" spans="1:47" s="307" customFormat="1" ht="12">
      <c r="A93" s="251"/>
      <c r="B93" s="27"/>
      <c r="C93" s="251"/>
      <c r="D93" s="127" t="s">
        <v>137</v>
      </c>
      <c r="E93" s="251"/>
      <c r="F93" s="128" t="s">
        <v>184</v>
      </c>
      <c r="G93" s="251"/>
      <c r="H93" s="251"/>
      <c r="I93" s="251"/>
      <c r="J93" s="251"/>
      <c r="K93" s="251"/>
      <c r="L93" s="27"/>
      <c r="M93" s="129"/>
      <c r="N93" s="130"/>
      <c r="O93" s="55"/>
      <c r="P93" s="55"/>
      <c r="Q93" s="55"/>
      <c r="R93" s="55"/>
      <c r="S93" s="55"/>
      <c r="T93" s="56"/>
      <c r="U93" s="251"/>
      <c r="V93" s="251"/>
      <c r="W93" s="251"/>
      <c r="X93" s="251"/>
      <c r="Y93" s="251"/>
      <c r="Z93" s="251"/>
      <c r="AA93" s="251"/>
      <c r="AB93" s="251"/>
      <c r="AC93" s="251"/>
      <c r="AD93" s="251"/>
      <c r="AE93" s="251"/>
      <c r="AT93" s="304" t="s">
        <v>137</v>
      </c>
      <c r="AU93" s="304" t="s">
        <v>22</v>
      </c>
    </row>
    <row r="94" spans="1:65" s="307" customFormat="1" ht="16.5" customHeight="1">
      <c r="A94" s="251"/>
      <c r="B94" s="27"/>
      <c r="C94" s="117" t="s">
        <v>84</v>
      </c>
      <c r="D94" s="117" t="s">
        <v>131</v>
      </c>
      <c r="E94" s="118" t="s">
        <v>186</v>
      </c>
      <c r="F94" s="119" t="s">
        <v>187</v>
      </c>
      <c r="G94" s="120" t="s">
        <v>185</v>
      </c>
      <c r="H94" s="121">
        <v>11.4</v>
      </c>
      <c r="I94" s="122"/>
      <c r="J94" s="123">
        <f>ROUND(I94*H94,2)</f>
        <v>0</v>
      </c>
      <c r="K94" s="119" t="s">
        <v>146</v>
      </c>
      <c r="L94" s="27"/>
      <c r="M94" s="329" t="s">
        <v>20</v>
      </c>
      <c r="N94" s="124" t="s">
        <v>46</v>
      </c>
      <c r="O94" s="55"/>
      <c r="P94" s="125">
        <f>O94*H94</f>
        <v>0</v>
      </c>
      <c r="Q94" s="125">
        <v>0.473684210526316</v>
      </c>
      <c r="R94" s="125">
        <f>Q94*H94</f>
        <v>5.400000000000002</v>
      </c>
      <c r="S94" s="125">
        <v>0</v>
      </c>
      <c r="T94" s="126">
        <f>S94*H94</f>
        <v>0</v>
      </c>
      <c r="U94" s="251"/>
      <c r="V94" s="251"/>
      <c r="W94" s="251"/>
      <c r="X94" s="251"/>
      <c r="Y94" s="251"/>
      <c r="Z94" s="251"/>
      <c r="AA94" s="251"/>
      <c r="AB94" s="251"/>
      <c r="AC94" s="251"/>
      <c r="AD94" s="251"/>
      <c r="AE94" s="251"/>
      <c r="AR94" s="330" t="s">
        <v>136</v>
      </c>
      <c r="AT94" s="330" t="s">
        <v>131</v>
      </c>
      <c r="AU94" s="330" t="s">
        <v>22</v>
      </c>
      <c r="AY94" s="304" t="s">
        <v>130</v>
      </c>
      <c r="BE94" s="331">
        <f>IF(N94="základní",J94,0)</f>
        <v>0</v>
      </c>
      <c r="BF94" s="331">
        <f>IF(N94="snížená",J94,0)</f>
        <v>0</v>
      </c>
      <c r="BG94" s="331">
        <f>IF(N94="zákl. přenesená",J94,0)</f>
        <v>0</v>
      </c>
      <c r="BH94" s="331">
        <f>IF(N94="sníž. přenesená",J94,0)</f>
        <v>0</v>
      </c>
      <c r="BI94" s="331">
        <f>IF(N94="nulová",J94,0)</f>
        <v>0</v>
      </c>
      <c r="BJ94" s="304" t="s">
        <v>22</v>
      </c>
      <c r="BK94" s="331">
        <f>ROUND(I94*H94,2)</f>
        <v>0</v>
      </c>
      <c r="BL94" s="304" t="s">
        <v>136</v>
      </c>
      <c r="BM94" s="330" t="s">
        <v>136</v>
      </c>
    </row>
    <row r="95" spans="1:47" s="307" customFormat="1" ht="12">
      <c r="A95" s="251"/>
      <c r="B95" s="27"/>
      <c r="C95" s="251"/>
      <c r="D95" s="127" t="s">
        <v>137</v>
      </c>
      <c r="E95" s="251"/>
      <c r="F95" s="128" t="s">
        <v>187</v>
      </c>
      <c r="G95" s="251"/>
      <c r="H95" s="251"/>
      <c r="I95" s="251"/>
      <c r="J95" s="251"/>
      <c r="K95" s="251"/>
      <c r="L95" s="27"/>
      <c r="M95" s="129"/>
      <c r="N95" s="130"/>
      <c r="O95" s="55"/>
      <c r="P95" s="55"/>
      <c r="Q95" s="55"/>
      <c r="R95" s="55"/>
      <c r="S95" s="55"/>
      <c r="T95" s="56"/>
      <c r="U95" s="251"/>
      <c r="V95" s="251"/>
      <c r="W95" s="251"/>
      <c r="X95" s="251"/>
      <c r="Y95" s="251"/>
      <c r="Z95" s="251"/>
      <c r="AA95" s="251"/>
      <c r="AB95" s="251"/>
      <c r="AC95" s="251"/>
      <c r="AD95" s="251"/>
      <c r="AE95" s="251"/>
      <c r="AT95" s="304" t="s">
        <v>137</v>
      </c>
      <c r="AU95" s="304" t="s">
        <v>22</v>
      </c>
    </row>
    <row r="96" spans="1:65" s="307" customFormat="1" ht="16.5" customHeight="1">
      <c r="A96" s="251"/>
      <c r="B96" s="27"/>
      <c r="C96" s="117" t="s">
        <v>139</v>
      </c>
      <c r="D96" s="117" t="s">
        <v>131</v>
      </c>
      <c r="E96" s="118" t="s">
        <v>188</v>
      </c>
      <c r="F96" s="119" t="s">
        <v>189</v>
      </c>
      <c r="G96" s="120" t="s">
        <v>185</v>
      </c>
      <c r="H96" s="121">
        <v>8.78</v>
      </c>
      <c r="I96" s="122"/>
      <c r="J96" s="123">
        <f>ROUND(I96*H96,2)</f>
        <v>0</v>
      </c>
      <c r="K96" s="119" t="s">
        <v>146</v>
      </c>
      <c r="L96" s="27"/>
      <c r="M96" s="329" t="s">
        <v>20</v>
      </c>
      <c r="N96" s="124" t="s">
        <v>46</v>
      </c>
      <c r="O96" s="55"/>
      <c r="P96" s="125">
        <f>O96*H96</f>
        <v>0</v>
      </c>
      <c r="Q96" s="125">
        <v>0.350797266514806</v>
      </c>
      <c r="R96" s="125">
        <f>Q96*H96</f>
        <v>3.0799999999999965</v>
      </c>
      <c r="S96" s="125">
        <v>0</v>
      </c>
      <c r="T96" s="126">
        <f>S96*H96</f>
        <v>0</v>
      </c>
      <c r="U96" s="251"/>
      <c r="V96" s="251"/>
      <c r="W96" s="251"/>
      <c r="X96" s="251"/>
      <c r="Y96" s="251"/>
      <c r="Z96" s="251"/>
      <c r="AA96" s="251"/>
      <c r="AB96" s="251"/>
      <c r="AC96" s="251"/>
      <c r="AD96" s="251"/>
      <c r="AE96" s="251"/>
      <c r="AR96" s="330" t="s">
        <v>136</v>
      </c>
      <c r="AT96" s="330" t="s">
        <v>131</v>
      </c>
      <c r="AU96" s="330" t="s">
        <v>22</v>
      </c>
      <c r="AY96" s="304" t="s">
        <v>130</v>
      </c>
      <c r="BE96" s="331">
        <f>IF(N96="základní",J96,0)</f>
        <v>0</v>
      </c>
      <c r="BF96" s="331">
        <f>IF(N96="snížená",J96,0)</f>
        <v>0</v>
      </c>
      <c r="BG96" s="331">
        <f>IF(N96="zákl. přenesená",J96,0)</f>
        <v>0</v>
      </c>
      <c r="BH96" s="331">
        <f>IF(N96="sníž. přenesená",J96,0)</f>
        <v>0</v>
      </c>
      <c r="BI96" s="331">
        <f>IF(N96="nulová",J96,0)</f>
        <v>0</v>
      </c>
      <c r="BJ96" s="304" t="s">
        <v>22</v>
      </c>
      <c r="BK96" s="331">
        <f>ROUND(I96*H96,2)</f>
        <v>0</v>
      </c>
      <c r="BL96" s="304" t="s">
        <v>136</v>
      </c>
      <c r="BM96" s="330" t="s">
        <v>142</v>
      </c>
    </row>
    <row r="97" spans="1:47" s="307" customFormat="1" ht="12">
      <c r="A97" s="251"/>
      <c r="B97" s="27"/>
      <c r="C97" s="251"/>
      <c r="D97" s="127" t="s">
        <v>137</v>
      </c>
      <c r="E97" s="251"/>
      <c r="F97" s="128" t="s">
        <v>189</v>
      </c>
      <c r="G97" s="251"/>
      <c r="H97" s="251"/>
      <c r="I97" s="251"/>
      <c r="J97" s="251"/>
      <c r="K97" s="251"/>
      <c r="L97" s="27"/>
      <c r="M97" s="129"/>
      <c r="N97" s="130"/>
      <c r="O97" s="55"/>
      <c r="P97" s="55"/>
      <c r="Q97" s="55"/>
      <c r="R97" s="55"/>
      <c r="S97" s="55"/>
      <c r="T97" s="56"/>
      <c r="U97" s="251"/>
      <c r="V97" s="251"/>
      <c r="W97" s="251"/>
      <c r="X97" s="251"/>
      <c r="Y97" s="251"/>
      <c r="Z97" s="251"/>
      <c r="AA97" s="251"/>
      <c r="AB97" s="251"/>
      <c r="AC97" s="251"/>
      <c r="AD97" s="251"/>
      <c r="AE97" s="251"/>
      <c r="AT97" s="304" t="s">
        <v>137</v>
      </c>
      <c r="AU97" s="304" t="s">
        <v>22</v>
      </c>
    </row>
    <row r="98" spans="1:65" s="307" customFormat="1" ht="16.5" customHeight="1">
      <c r="A98" s="251"/>
      <c r="B98" s="27"/>
      <c r="C98" s="117" t="s">
        <v>136</v>
      </c>
      <c r="D98" s="117" t="s">
        <v>131</v>
      </c>
      <c r="E98" s="118" t="s">
        <v>190</v>
      </c>
      <c r="F98" s="119" t="s">
        <v>191</v>
      </c>
      <c r="G98" s="120" t="s">
        <v>185</v>
      </c>
      <c r="H98" s="121">
        <v>22.8</v>
      </c>
      <c r="I98" s="122"/>
      <c r="J98" s="123">
        <f>ROUND(I98*H98,2)</f>
        <v>0</v>
      </c>
      <c r="K98" s="119" t="s">
        <v>146</v>
      </c>
      <c r="L98" s="27"/>
      <c r="M98" s="329" t="s">
        <v>20</v>
      </c>
      <c r="N98" s="124" t="s">
        <v>46</v>
      </c>
      <c r="O98" s="55"/>
      <c r="P98" s="125">
        <f>O98*H98</f>
        <v>0</v>
      </c>
      <c r="Q98" s="125">
        <v>0.946929824561404</v>
      </c>
      <c r="R98" s="125">
        <f>Q98*H98</f>
        <v>21.59000000000001</v>
      </c>
      <c r="S98" s="125">
        <v>0</v>
      </c>
      <c r="T98" s="126">
        <f>S98*H98</f>
        <v>0</v>
      </c>
      <c r="U98" s="251"/>
      <c r="V98" s="251"/>
      <c r="W98" s="251"/>
      <c r="X98" s="251"/>
      <c r="Y98" s="251"/>
      <c r="Z98" s="251"/>
      <c r="AA98" s="251"/>
      <c r="AB98" s="251"/>
      <c r="AC98" s="251"/>
      <c r="AD98" s="251"/>
      <c r="AE98" s="251"/>
      <c r="AR98" s="330" t="s">
        <v>136</v>
      </c>
      <c r="AT98" s="330" t="s">
        <v>131</v>
      </c>
      <c r="AU98" s="330" t="s">
        <v>22</v>
      </c>
      <c r="AY98" s="304" t="s">
        <v>130</v>
      </c>
      <c r="BE98" s="331">
        <f>IF(N98="základní",J98,0)</f>
        <v>0</v>
      </c>
      <c r="BF98" s="331">
        <f>IF(N98="snížená",J98,0)</f>
        <v>0</v>
      </c>
      <c r="BG98" s="331">
        <f>IF(N98="zákl. přenesená",J98,0)</f>
        <v>0</v>
      </c>
      <c r="BH98" s="331">
        <f>IF(N98="sníž. přenesená",J98,0)</f>
        <v>0</v>
      </c>
      <c r="BI98" s="331">
        <f>IF(N98="nulová",J98,0)</f>
        <v>0</v>
      </c>
      <c r="BJ98" s="304" t="s">
        <v>22</v>
      </c>
      <c r="BK98" s="331">
        <f>ROUND(I98*H98,2)</f>
        <v>0</v>
      </c>
      <c r="BL98" s="304" t="s">
        <v>136</v>
      </c>
      <c r="BM98" s="330" t="s">
        <v>147</v>
      </c>
    </row>
    <row r="99" spans="1:47" s="307" customFormat="1" ht="12">
      <c r="A99" s="251"/>
      <c r="B99" s="27"/>
      <c r="C99" s="251"/>
      <c r="D99" s="127" t="s">
        <v>137</v>
      </c>
      <c r="E99" s="251"/>
      <c r="F99" s="128" t="s">
        <v>191</v>
      </c>
      <c r="G99" s="251"/>
      <c r="H99" s="251"/>
      <c r="I99" s="251"/>
      <c r="J99" s="251"/>
      <c r="K99" s="251"/>
      <c r="L99" s="27"/>
      <c r="M99" s="129"/>
      <c r="N99" s="130"/>
      <c r="O99" s="55"/>
      <c r="P99" s="55"/>
      <c r="Q99" s="55"/>
      <c r="R99" s="55"/>
      <c r="S99" s="55"/>
      <c r="T99" s="56"/>
      <c r="U99" s="251"/>
      <c r="V99" s="251"/>
      <c r="W99" s="251"/>
      <c r="X99" s="251"/>
      <c r="Y99" s="251"/>
      <c r="Z99" s="251"/>
      <c r="AA99" s="251"/>
      <c r="AB99" s="251"/>
      <c r="AC99" s="251"/>
      <c r="AD99" s="251"/>
      <c r="AE99" s="251"/>
      <c r="AT99" s="304" t="s">
        <v>137</v>
      </c>
      <c r="AU99" s="304" t="s">
        <v>22</v>
      </c>
    </row>
    <row r="100" spans="2:63" s="109" customFormat="1" ht="25.9" customHeight="1">
      <c r="B100" s="108"/>
      <c r="D100" s="110" t="s">
        <v>74</v>
      </c>
      <c r="E100" s="111" t="s">
        <v>192</v>
      </c>
      <c r="F100" s="111" t="s">
        <v>193</v>
      </c>
      <c r="J100" s="112">
        <f>BK100</f>
        <v>0</v>
      </c>
      <c r="L100" s="108"/>
      <c r="M100" s="113"/>
      <c r="N100" s="114"/>
      <c r="O100" s="114"/>
      <c r="P100" s="115">
        <f>SUM(P101:P102)</f>
        <v>0</v>
      </c>
      <c r="Q100" s="114"/>
      <c r="R100" s="115">
        <f>SUM(R101:R102)</f>
        <v>1.8699999999999959</v>
      </c>
      <c r="S100" s="114"/>
      <c r="T100" s="116">
        <f>SUM(T101:T102)</f>
        <v>0</v>
      </c>
      <c r="AR100" s="110" t="s">
        <v>22</v>
      </c>
      <c r="AT100" s="327" t="s">
        <v>74</v>
      </c>
      <c r="AU100" s="327" t="s">
        <v>75</v>
      </c>
      <c r="AY100" s="110" t="s">
        <v>130</v>
      </c>
      <c r="BK100" s="328">
        <f>SUM(BK101:BK102)</f>
        <v>0</v>
      </c>
    </row>
    <row r="101" spans="1:65" s="307" customFormat="1" ht="21.75" customHeight="1">
      <c r="A101" s="251"/>
      <c r="B101" s="27"/>
      <c r="C101" s="117" t="s">
        <v>194</v>
      </c>
      <c r="D101" s="117" t="s">
        <v>131</v>
      </c>
      <c r="E101" s="118" t="s">
        <v>195</v>
      </c>
      <c r="F101" s="119" t="s">
        <v>196</v>
      </c>
      <c r="G101" s="120" t="s">
        <v>185</v>
      </c>
      <c r="H101" s="121">
        <v>120</v>
      </c>
      <c r="I101" s="122"/>
      <c r="J101" s="123">
        <f>ROUND(I101*H101,2)</f>
        <v>0</v>
      </c>
      <c r="K101" s="119" t="s">
        <v>146</v>
      </c>
      <c r="L101" s="27"/>
      <c r="M101" s="329" t="s">
        <v>20</v>
      </c>
      <c r="N101" s="124" t="s">
        <v>46</v>
      </c>
      <c r="O101" s="55"/>
      <c r="P101" s="125">
        <f>O101*H101</f>
        <v>0</v>
      </c>
      <c r="Q101" s="125">
        <v>0.0155833333333333</v>
      </c>
      <c r="R101" s="125">
        <f>Q101*H101</f>
        <v>1.8699999999999959</v>
      </c>
      <c r="S101" s="125">
        <v>0</v>
      </c>
      <c r="T101" s="126">
        <f>S101*H101</f>
        <v>0</v>
      </c>
      <c r="U101" s="251"/>
      <c r="V101" s="251"/>
      <c r="W101" s="251"/>
      <c r="X101" s="251"/>
      <c r="Y101" s="251"/>
      <c r="Z101" s="251"/>
      <c r="AA101" s="251"/>
      <c r="AB101" s="251"/>
      <c r="AC101" s="251"/>
      <c r="AD101" s="251"/>
      <c r="AE101" s="251"/>
      <c r="AR101" s="330" t="s">
        <v>136</v>
      </c>
      <c r="AT101" s="330" t="s">
        <v>131</v>
      </c>
      <c r="AU101" s="330" t="s">
        <v>22</v>
      </c>
      <c r="AY101" s="304" t="s">
        <v>130</v>
      </c>
      <c r="BE101" s="331">
        <f>IF(N101="základní",J101,0)</f>
        <v>0</v>
      </c>
      <c r="BF101" s="331">
        <f>IF(N101="snížená",J101,0)</f>
        <v>0</v>
      </c>
      <c r="BG101" s="331">
        <f>IF(N101="zákl. přenesená",J101,0)</f>
        <v>0</v>
      </c>
      <c r="BH101" s="331">
        <f>IF(N101="sníž. přenesená",J101,0)</f>
        <v>0</v>
      </c>
      <c r="BI101" s="331">
        <f>IF(N101="nulová",J101,0)</f>
        <v>0</v>
      </c>
      <c r="BJ101" s="304" t="s">
        <v>22</v>
      </c>
      <c r="BK101" s="331">
        <f>ROUND(I101*H101,2)</f>
        <v>0</v>
      </c>
      <c r="BL101" s="304" t="s">
        <v>136</v>
      </c>
      <c r="BM101" s="330" t="s">
        <v>27</v>
      </c>
    </row>
    <row r="102" spans="1:47" s="307" customFormat="1" ht="12">
      <c r="A102" s="251"/>
      <c r="B102" s="27"/>
      <c r="C102" s="251"/>
      <c r="D102" s="127" t="s">
        <v>137</v>
      </c>
      <c r="E102" s="251"/>
      <c r="F102" s="128" t="s">
        <v>196</v>
      </c>
      <c r="G102" s="251"/>
      <c r="H102" s="251"/>
      <c r="I102" s="251"/>
      <c r="J102" s="251"/>
      <c r="K102" s="251"/>
      <c r="L102" s="27"/>
      <c r="M102" s="129"/>
      <c r="N102" s="130"/>
      <c r="O102" s="55"/>
      <c r="P102" s="55"/>
      <c r="Q102" s="55"/>
      <c r="R102" s="55"/>
      <c r="S102" s="55"/>
      <c r="T102" s="56"/>
      <c r="U102" s="251"/>
      <c r="V102" s="251"/>
      <c r="W102" s="251"/>
      <c r="X102" s="251"/>
      <c r="Y102" s="251"/>
      <c r="Z102" s="251"/>
      <c r="AA102" s="251"/>
      <c r="AB102" s="251"/>
      <c r="AC102" s="251"/>
      <c r="AD102" s="251"/>
      <c r="AE102" s="251"/>
      <c r="AT102" s="304" t="s">
        <v>137</v>
      </c>
      <c r="AU102" s="304" t="s">
        <v>22</v>
      </c>
    </row>
    <row r="103" spans="2:63" s="109" customFormat="1" ht="25.9" customHeight="1">
      <c r="B103" s="108"/>
      <c r="D103" s="110" t="s">
        <v>74</v>
      </c>
      <c r="E103" s="111" t="s">
        <v>197</v>
      </c>
      <c r="F103" s="111" t="s">
        <v>198</v>
      </c>
      <c r="J103" s="112">
        <f>BK103</f>
        <v>0</v>
      </c>
      <c r="L103" s="108"/>
      <c r="M103" s="113"/>
      <c r="N103" s="114"/>
      <c r="O103" s="114"/>
      <c r="P103" s="115">
        <f>SUM(P104:P121)</f>
        <v>0</v>
      </c>
      <c r="Q103" s="114"/>
      <c r="R103" s="115">
        <f>SUM(R104:R121)</f>
        <v>0</v>
      </c>
      <c r="S103" s="114"/>
      <c r="T103" s="116">
        <f>SUM(T104:T121)</f>
        <v>0</v>
      </c>
      <c r="AR103" s="110" t="s">
        <v>22</v>
      </c>
      <c r="AT103" s="327" t="s">
        <v>74</v>
      </c>
      <c r="AU103" s="327" t="s">
        <v>75</v>
      </c>
      <c r="AY103" s="110" t="s">
        <v>130</v>
      </c>
      <c r="BK103" s="328">
        <f>SUM(BK104:BK121)</f>
        <v>0</v>
      </c>
    </row>
    <row r="104" spans="1:65" s="307" customFormat="1" ht="21.75" customHeight="1">
      <c r="A104" s="251"/>
      <c r="B104" s="27"/>
      <c r="C104" s="117" t="s">
        <v>142</v>
      </c>
      <c r="D104" s="117" t="s">
        <v>131</v>
      </c>
      <c r="E104" s="118" t="s">
        <v>199</v>
      </c>
      <c r="F104" s="119" t="s">
        <v>200</v>
      </c>
      <c r="G104" s="120" t="s">
        <v>201</v>
      </c>
      <c r="H104" s="121">
        <v>7</v>
      </c>
      <c r="I104" s="122"/>
      <c r="J104" s="123">
        <f>ROUND(I104*H104,2)</f>
        <v>0</v>
      </c>
      <c r="K104" s="119" t="s">
        <v>146</v>
      </c>
      <c r="L104" s="27"/>
      <c r="M104" s="329" t="s">
        <v>20</v>
      </c>
      <c r="N104" s="124" t="s">
        <v>46</v>
      </c>
      <c r="O104" s="55"/>
      <c r="P104" s="125">
        <f>O104*H104</f>
        <v>0</v>
      </c>
      <c r="Q104" s="125">
        <v>0</v>
      </c>
      <c r="R104" s="125">
        <f>Q104*H104</f>
        <v>0</v>
      </c>
      <c r="S104" s="125">
        <v>0</v>
      </c>
      <c r="T104" s="126">
        <f>S104*H104</f>
        <v>0</v>
      </c>
      <c r="U104" s="251"/>
      <c r="V104" s="251"/>
      <c r="W104" s="251"/>
      <c r="X104" s="251"/>
      <c r="Y104" s="251"/>
      <c r="Z104" s="251"/>
      <c r="AA104" s="251"/>
      <c r="AB104" s="251"/>
      <c r="AC104" s="251"/>
      <c r="AD104" s="251"/>
      <c r="AE104" s="251"/>
      <c r="AR104" s="330" t="s">
        <v>136</v>
      </c>
      <c r="AT104" s="330" t="s">
        <v>131</v>
      </c>
      <c r="AU104" s="330" t="s">
        <v>22</v>
      </c>
      <c r="AY104" s="304" t="s">
        <v>130</v>
      </c>
      <c r="BE104" s="331">
        <f>IF(N104="základní",J104,0)</f>
        <v>0</v>
      </c>
      <c r="BF104" s="331">
        <f>IF(N104="snížená",J104,0)</f>
        <v>0</v>
      </c>
      <c r="BG104" s="331">
        <f>IF(N104="zákl. přenesená",J104,0)</f>
        <v>0</v>
      </c>
      <c r="BH104" s="331">
        <f>IF(N104="sníž. přenesená",J104,0)</f>
        <v>0</v>
      </c>
      <c r="BI104" s="331">
        <f>IF(N104="nulová",J104,0)</f>
        <v>0</v>
      </c>
      <c r="BJ104" s="304" t="s">
        <v>22</v>
      </c>
      <c r="BK104" s="331">
        <f>ROUND(I104*H104,2)</f>
        <v>0</v>
      </c>
      <c r="BL104" s="304" t="s">
        <v>136</v>
      </c>
      <c r="BM104" s="330" t="s">
        <v>153</v>
      </c>
    </row>
    <row r="105" spans="1:47" s="307" customFormat="1" ht="19.5">
      <c r="A105" s="251"/>
      <c r="B105" s="27"/>
      <c r="C105" s="251"/>
      <c r="D105" s="127" t="s">
        <v>137</v>
      </c>
      <c r="E105" s="251"/>
      <c r="F105" s="128" t="s">
        <v>200</v>
      </c>
      <c r="G105" s="251"/>
      <c r="H105" s="251"/>
      <c r="I105" s="251"/>
      <c r="J105" s="251"/>
      <c r="K105" s="251"/>
      <c r="L105" s="27"/>
      <c r="M105" s="129"/>
      <c r="N105" s="130"/>
      <c r="O105" s="55"/>
      <c r="P105" s="55"/>
      <c r="Q105" s="55"/>
      <c r="R105" s="55"/>
      <c r="S105" s="55"/>
      <c r="T105" s="56"/>
      <c r="U105" s="251"/>
      <c r="V105" s="251"/>
      <c r="W105" s="251"/>
      <c r="X105" s="251"/>
      <c r="Y105" s="251"/>
      <c r="Z105" s="251"/>
      <c r="AA105" s="251"/>
      <c r="AB105" s="251"/>
      <c r="AC105" s="251"/>
      <c r="AD105" s="251"/>
      <c r="AE105" s="251"/>
      <c r="AT105" s="304" t="s">
        <v>137</v>
      </c>
      <c r="AU105" s="304" t="s">
        <v>22</v>
      </c>
    </row>
    <row r="106" spans="1:65" s="307" customFormat="1" ht="21.75" customHeight="1">
      <c r="A106" s="251"/>
      <c r="B106" s="27"/>
      <c r="C106" s="117" t="s">
        <v>155</v>
      </c>
      <c r="D106" s="117" t="s">
        <v>131</v>
      </c>
      <c r="E106" s="118" t="s">
        <v>202</v>
      </c>
      <c r="F106" s="119" t="s">
        <v>203</v>
      </c>
      <c r="G106" s="120" t="s">
        <v>201</v>
      </c>
      <c r="H106" s="121">
        <v>6</v>
      </c>
      <c r="I106" s="122"/>
      <c r="J106" s="123">
        <f>ROUND(I106*H106,2)</f>
        <v>0</v>
      </c>
      <c r="K106" s="119" t="s">
        <v>146</v>
      </c>
      <c r="L106" s="27"/>
      <c r="M106" s="329" t="s">
        <v>20</v>
      </c>
      <c r="N106" s="124" t="s">
        <v>46</v>
      </c>
      <c r="O106" s="55"/>
      <c r="P106" s="125">
        <f>O106*H106</f>
        <v>0</v>
      </c>
      <c r="Q106" s="125">
        <v>0</v>
      </c>
      <c r="R106" s="125">
        <f>Q106*H106</f>
        <v>0</v>
      </c>
      <c r="S106" s="125">
        <v>0</v>
      </c>
      <c r="T106" s="126">
        <f>S106*H106</f>
        <v>0</v>
      </c>
      <c r="U106" s="251"/>
      <c r="V106" s="251"/>
      <c r="W106" s="251"/>
      <c r="X106" s="251"/>
      <c r="Y106" s="251"/>
      <c r="Z106" s="251"/>
      <c r="AA106" s="251"/>
      <c r="AB106" s="251"/>
      <c r="AC106" s="251"/>
      <c r="AD106" s="251"/>
      <c r="AE106" s="251"/>
      <c r="AR106" s="330" t="s">
        <v>136</v>
      </c>
      <c r="AT106" s="330" t="s">
        <v>131</v>
      </c>
      <c r="AU106" s="330" t="s">
        <v>22</v>
      </c>
      <c r="AY106" s="304" t="s">
        <v>130</v>
      </c>
      <c r="BE106" s="331">
        <f>IF(N106="základní",J106,0)</f>
        <v>0</v>
      </c>
      <c r="BF106" s="331">
        <f>IF(N106="snížená",J106,0)</f>
        <v>0</v>
      </c>
      <c r="BG106" s="331">
        <f>IF(N106="zákl. přenesená",J106,0)</f>
        <v>0</v>
      </c>
      <c r="BH106" s="331">
        <f>IF(N106="sníž. přenesená",J106,0)</f>
        <v>0</v>
      </c>
      <c r="BI106" s="331">
        <f>IF(N106="nulová",J106,0)</f>
        <v>0</v>
      </c>
      <c r="BJ106" s="304" t="s">
        <v>22</v>
      </c>
      <c r="BK106" s="331">
        <f>ROUND(I106*H106,2)</f>
        <v>0</v>
      </c>
      <c r="BL106" s="304" t="s">
        <v>136</v>
      </c>
      <c r="BM106" s="330" t="s">
        <v>158</v>
      </c>
    </row>
    <row r="107" spans="1:47" s="307" customFormat="1" ht="19.5">
      <c r="A107" s="251"/>
      <c r="B107" s="27"/>
      <c r="C107" s="251"/>
      <c r="D107" s="127" t="s">
        <v>137</v>
      </c>
      <c r="E107" s="251"/>
      <c r="F107" s="128" t="s">
        <v>203</v>
      </c>
      <c r="G107" s="251"/>
      <c r="H107" s="251"/>
      <c r="I107" s="251"/>
      <c r="J107" s="251"/>
      <c r="K107" s="251"/>
      <c r="L107" s="27"/>
      <c r="M107" s="129"/>
      <c r="N107" s="130"/>
      <c r="O107" s="55"/>
      <c r="P107" s="55"/>
      <c r="Q107" s="55"/>
      <c r="R107" s="55"/>
      <c r="S107" s="55"/>
      <c r="T107" s="56"/>
      <c r="U107" s="251"/>
      <c r="V107" s="251"/>
      <c r="W107" s="251"/>
      <c r="X107" s="251"/>
      <c r="Y107" s="251"/>
      <c r="Z107" s="251"/>
      <c r="AA107" s="251"/>
      <c r="AB107" s="251"/>
      <c r="AC107" s="251"/>
      <c r="AD107" s="251"/>
      <c r="AE107" s="251"/>
      <c r="AT107" s="304" t="s">
        <v>137</v>
      </c>
      <c r="AU107" s="304" t="s">
        <v>22</v>
      </c>
    </row>
    <row r="108" spans="1:65" s="307" customFormat="1" ht="16.5" customHeight="1">
      <c r="A108" s="251"/>
      <c r="B108" s="27"/>
      <c r="C108" s="117" t="s">
        <v>147</v>
      </c>
      <c r="D108" s="117" t="s">
        <v>131</v>
      </c>
      <c r="E108" s="118" t="s">
        <v>204</v>
      </c>
      <c r="F108" s="119" t="s">
        <v>205</v>
      </c>
      <c r="G108" s="120" t="s">
        <v>201</v>
      </c>
      <c r="H108" s="121">
        <v>2</v>
      </c>
      <c r="I108" s="122"/>
      <c r="J108" s="123">
        <f>ROUND(I108*H108,2)</f>
        <v>0</v>
      </c>
      <c r="K108" s="119" t="s">
        <v>146</v>
      </c>
      <c r="L108" s="27"/>
      <c r="M108" s="329" t="s">
        <v>20</v>
      </c>
      <c r="N108" s="124" t="s">
        <v>46</v>
      </c>
      <c r="O108" s="55"/>
      <c r="P108" s="125">
        <f>O108*H108</f>
        <v>0</v>
      </c>
      <c r="Q108" s="125">
        <v>0</v>
      </c>
      <c r="R108" s="125">
        <f>Q108*H108</f>
        <v>0</v>
      </c>
      <c r="S108" s="125">
        <v>0</v>
      </c>
      <c r="T108" s="126">
        <f>S108*H108</f>
        <v>0</v>
      </c>
      <c r="U108" s="251"/>
      <c r="V108" s="251"/>
      <c r="W108" s="251"/>
      <c r="X108" s="251"/>
      <c r="Y108" s="251"/>
      <c r="Z108" s="251"/>
      <c r="AA108" s="251"/>
      <c r="AB108" s="251"/>
      <c r="AC108" s="251"/>
      <c r="AD108" s="251"/>
      <c r="AE108" s="251"/>
      <c r="AR108" s="330" t="s">
        <v>136</v>
      </c>
      <c r="AT108" s="330" t="s">
        <v>131</v>
      </c>
      <c r="AU108" s="330" t="s">
        <v>22</v>
      </c>
      <c r="AY108" s="304" t="s">
        <v>130</v>
      </c>
      <c r="BE108" s="331">
        <f>IF(N108="základní",J108,0)</f>
        <v>0</v>
      </c>
      <c r="BF108" s="331">
        <f>IF(N108="snížená",J108,0)</f>
        <v>0</v>
      </c>
      <c r="BG108" s="331">
        <f>IF(N108="zákl. přenesená",J108,0)</f>
        <v>0</v>
      </c>
      <c r="BH108" s="331">
        <f>IF(N108="sníž. přenesená",J108,0)</f>
        <v>0</v>
      </c>
      <c r="BI108" s="331">
        <f>IF(N108="nulová",J108,0)</f>
        <v>0</v>
      </c>
      <c r="BJ108" s="304" t="s">
        <v>22</v>
      </c>
      <c r="BK108" s="331">
        <f>ROUND(I108*H108,2)</f>
        <v>0</v>
      </c>
      <c r="BL108" s="304" t="s">
        <v>136</v>
      </c>
      <c r="BM108" s="330" t="s">
        <v>163</v>
      </c>
    </row>
    <row r="109" spans="1:47" s="307" customFormat="1" ht="12">
      <c r="A109" s="251"/>
      <c r="B109" s="27"/>
      <c r="C109" s="251"/>
      <c r="D109" s="127" t="s">
        <v>137</v>
      </c>
      <c r="E109" s="251"/>
      <c r="F109" s="128" t="s">
        <v>205</v>
      </c>
      <c r="G109" s="251"/>
      <c r="H109" s="251"/>
      <c r="I109" s="251"/>
      <c r="J109" s="251"/>
      <c r="K109" s="251"/>
      <c r="L109" s="27"/>
      <c r="M109" s="129"/>
      <c r="N109" s="130"/>
      <c r="O109" s="55"/>
      <c r="P109" s="55"/>
      <c r="Q109" s="55"/>
      <c r="R109" s="55"/>
      <c r="S109" s="55"/>
      <c r="T109" s="56"/>
      <c r="U109" s="251"/>
      <c r="V109" s="251"/>
      <c r="W109" s="251"/>
      <c r="X109" s="251"/>
      <c r="Y109" s="251"/>
      <c r="Z109" s="251"/>
      <c r="AA109" s="251"/>
      <c r="AB109" s="251"/>
      <c r="AC109" s="251"/>
      <c r="AD109" s="251"/>
      <c r="AE109" s="251"/>
      <c r="AT109" s="304" t="s">
        <v>137</v>
      </c>
      <c r="AU109" s="304" t="s">
        <v>22</v>
      </c>
    </row>
    <row r="110" spans="1:65" s="307" customFormat="1" ht="21.75" customHeight="1">
      <c r="A110" s="251"/>
      <c r="B110" s="27"/>
      <c r="C110" s="117" t="s">
        <v>165</v>
      </c>
      <c r="D110" s="117" t="s">
        <v>131</v>
      </c>
      <c r="E110" s="118" t="s">
        <v>206</v>
      </c>
      <c r="F110" s="119" t="s">
        <v>207</v>
      </c>
      <c r="G110" s="120" t="s">
        <v>208</v>
      </c>
      <c r="H110" s="121">
        <v>0.036</v>
      </c>
      <c r="I110" s="122"/>
      <c r="J110" s="123">
        <f>ROUND(I110*H110,2)</f>
        <v>0</v>
      </c>
      <c r="K110" s="119" t="s">
        <v>146</v>
      </c>
      <c r="L110" s="27"/>
      <c r="M110" s="329" t="s">
        <v>20</v>
      </c>
      <c r="N110" s="124" t="s">
        <v>46</v>
      </c>
      <c r="O110" s="55"/>
      <c r="P110" s="125">
        <f>O110*H110</f>
        <v>0</v>
      </c>
      <c r="Q110" s="125">
        <v>0</v>
      </c>
      <c r="R110" s="125">
        <f>Q110*H110</f>
        <v>0</v>
      </c>
      <c r="S110" s="125">
        <v>0</v>
      </c>
      <c r="T110" s="126">
        <f>S110*H110</f>
        <v>0</v>
      </c>
      <c r="U110" s="251"/>
      <c r="V110" s="251"/>
      <c r="W110" s="251"/>
      <c r="X110" s="251"/>
      <c r="Y110" s="251"/>
      <c r="Z110" s="251"/>
      <c r="AA110" s="251"/>
      <c r="AB110" s="251"/>
      <c r="AC110" s="251"/>
      <c r="AD110" s="251"/>
      <c r="AE110" s="251"/>
      <c r="AR110" s="330" t="s">
        <v>136</v>
      </c>
      <c r="AT110" s="330" t="s">
        <v>131</v>
      </c>
      <c r="AU110" s="330" t="s">
        <v>22</v>
      </c>
      <c r="AY110" s="304" t="s">
        <v>130</v>
      </c>
      <c r="BE110" s="331">
        <f>IF(N110="základní",J110,0)</f>
        <v>0</v>
      </c>
      <c r="BF110" s="331">
        <f>IF(N110="snížená",J110,0)</f>
        <v>0</v>
      </c>
      <c r="BG110" s="331">
        <f>IF(N110="zákl. přenesená",J110,0)</f>
        <v>0</v>
      </c>
      <c r="BH110" s="331">
        <f>IF(N110="sníž. přenesená",J110,0)</f>
        <v>0</v>
      </c>
      <c r="BI110" s="331">
        <f>IF(N110="nulová",J110,0)</f>
        <v>0</v>
      </c>
      <c r="BJ110" s="304" t="s">
        <v>22</v>
      </c>
      <c r="BK110" s="331">
        <f>ROUND(I110*H110,2)</f>
        <v>0</v>
      </c>
      <c r="BL110" s="304" t="s">
        <v>136</v>
      </c>
      <c r="BM110" s="330" t="s">
        <v>168</v>
      </c>
    </row>
    <row r="111" spans="1:47" s="307" customFormat="1" ht="12">
      <c r="A111" s="251"/>
      <c r="B111" s="27"/>
      <c r="C111" s="251"/>
      <c r="D111" s="127" t="s">
        <v>137</v>
      </c>
      <c r="E111" s="251"/>
      <c r="F111" s="128" t="s">
        <v>207</v>
      </c>
      <c r="G111" s="251"/>
      <c r="H111" s="251"/>
      <c r="I111" s="251"/>
      <c r="J111" s="251"/>
      <c r="K111" s="251"/>
      <c r="L111" s="27"/>
      <c r="M111" s="129"/>
      <c r="N111" s="130"/>
      <c r="O111" s="55"/>
      <c r="P111" s="55"/>
      <c r="Q111" s="55"/>
      <c r="R111" s="55"/>
      <c r="S111" s="55"/>
      <c r="T111" s="56"/>
      <c r="U111" s="251"/>
      <c r="V111" s="251"/>
      <c r="W111" s="251"/>
      <c r="X111" s="251"/>
      <c r="Y111" s="251"/>
      <c r="Z111" s="251"/>
      <c r="AA111" s="251"/>
      <c r="AB111" s="251"/>
      <c r="AC111" s="251"/>
      <c r="AD111" s="251"/>
      <c r="AE111" s="251"/>
      <c r="AT111" s="304" t="s">
        <v>137</v>
      </c>
      <c r="AU111" s="304" t="s">
        <v>22</v>
      </c>
    </row>
    <row r="112" spans="1:65" s="307" customFormat="1" ht="21.75" customHeight="1">
      <c r="A112" s="251"/>
      <c r="B112" s="27"/>
      <c r="C112" s="117" t="s">
        <v>27</v>
      </c>
      <c r="D112" s="117" t="s">
        <v>131</v>
      </c>
      <c r="E112" s="118" t="s">
        <v>209</v>
      </c>
      <c r="F112" s="119" t="s">
        <v>210</v>
      </c>
      <c r="G112" s="120" t="s">
        <v>201</v>
      </c>
      <c r="H112" s="121">
        <v>86</v>
      </c>
      <c r="I112" s="122"/>
      <c r="J112" s="123">
        <f>ROUND(I112*H112,2)</f>
        <v>0</v>
      </c>
      <c r="K112" s="119" t="s">
        <v>146</v>
      </c>
      <c r="L112" s="27"/>
      <c r="M112" s="329" t="s">
        <v>20</v>
      </c>
      <c r="N112" s="124" t="s">
        <v>46</v>
      </c>
      <c r="O112" s="55"/>
      <c r="P112" s="125">
        <f>O112*H112</f>
        <v>0</v>
      </c>
      <c r="Q112" s="125">
        <v>0</v>
      </c>
      <c r="R112" s="125">
        <f>Q112*H112</f>
        <v>0</v>
      </c>
      <c r="S112" s="125">
        <v>0</v>
      </c>
      <c r="T112" s="126">
        <f>S112*H112</f>
        <v>0</v>
      </c>
      <c r="U112" s="251"/>
      <c r="V112" s="251"/>
      <c r="W112" s="251"/>
      <c r="X112" s="251"/>
      <c r="Y112" s="251"/>
      <c r="Z112" s="251"/>
      <c r="AA112" s="251"/>
      <c r="AB112" s="251"/>
      <c r="AC112" s="251"/>
      <c r="AD112" s="251"/>
      <c r="AE112" s="251"/>
      <c r="AR112" s="330" t="s">
        <v>136</v>
      </c>
      <c r="AT112" s="330" t="s">
        <v>131</v>
      </c>
      <c r="AU112" s="330" t="s">
        <v>22</v>
      </c>
      <c r="AY112" s="304" t="s">
        <v>130</v>
      </c>
      <c r="BE112" s="331">
        <f>IF(N112="základní",J112,0)</f>
        <v>0</v>
      </c>
      <c r="BF112" s="331">
        <f>IF(N112="snížená",J112,0)</f>
        <v>0</v>
      </c>
      <c r="BG112" s="331">
        <f>IF(N112="zákl. přenesená",J112,0)</f>
        <v>0</v>
      </c>
      <c r="BH112" s="331">
        <f>IF(N112="sníž. přenesená",J112,0)</f>
        <v>0</v>
      </c>
      <c r="BI112" s="331">
        <f>IF(N112="nulová",J112,0)</f>
        <v>0</v>
      </c>
      <c r="BJ112" s="304" t="s">
        <v>22</v>
      </c>
      <c r="BK112" s="331">
        <f>ROUND(I112*H112,2)</f>
        <v>0</v>
      </c>
      <c r="BL112" s="304" t="s">
        <v>136</v>
      </c>
      <c r="BM112" s="330" t="s">
        <v>211</v>
      </c>
    </row>
    <row r="113" spans="1:47" s="307" customFormat="1" ht="19.5">
      <c r="A113" s="251"/>
      <c r="B113" s="27"/>
      <c r="C113" s="251"/>
      <c r="D113" s="127" t="s">
        <v>137</v>
      </c>
      <c r="E113" s="251"/>
      <c r="F113" s="128" t="s">
        <v>210</v>
      </c>
      <c r="G113" s="251"/>
      <c r="H113" s="251"/>
      <c r="I113" s="251"/>
      <c r="J113" s="251"/>
      <c r="K113" s="251"/>
      <c r="L113" s="27"/>
      <c r="M113" s="129"/>
      <c r="N113" s="130"/>
      <c r="O113" s="55"/>
      <c r="P113" s="55"/>
      <c r="Q113" s="55"/>
      <c r="R113" s="55"/>
      <c r="S113" s="55"/>
      <c r="T113" s="56"/>
      <c r="U113" s="251"/>
      <c r="V113" s="251"/>
      <c r="W113" s="251"/>
      <c r="X113" s="251"/>
      <c r="Y113" s="251"/>
      <c r="Z113" s="251"/>
      <c r="AA113" s="251"/>
      <c r="AB113" s="251"/>
      <c r="AC113" s="251"/>
      <c r="AD113" s="251"/>
      <c r="AE113" s="251"/>
      <c r="AT113" s="304" t="s">
        <v>137</v>
      </c>
      <c r="AU113" s="304" t="s">
        <v>22</v>
      </c>
    </row>
    <row r="114" spans="1:65" s="307" customFormat="1" ht="16.5" customHeight="1">
      <c r="A114" s="251"/>
      <c r="B114" s="27"/>
      <c r="C114" s="117" t="s">
        <v>212</v>
      </c>
      <c r="D114" s="117" t="s">
        <v>131</v>
      </c>
      <c r="E114" s="118" t="s">
        <v>213</v>
      </c>
      <c r="F114" s="119" t="s">
        <v>214</v>
      </c>
      <c r="G114" s="120" t="s">
        <v>215</v>
      </c>
      <c r="H114" s="121">
        <v>76</v>
      </c>
      <c r="I114" s="122"/>
      <c r="J114" s="123">
        <f>ROUND(I114*H114,2)</f>
        <v>0</v>
      </c>
      <c r="K114" s="119" t="s">
        <v>146</v>
      </c>
      <c r="L114" s="27"/>
      <c r="M114" s="329" t="s">
        <v>20</v>
      </c>
      <c r="N114" s="124" t="s">
        <v>46</v>
      </c>
      <c r="O114" s="55"/>
      <c r="P114" s="125">
        <f>O114*H114</f>
        <v>0</v>
      </c>
      <c r="Q114" s="125">
        <v>0</v>
      </c>
      <c r="R114" s="125">
        <f>Q114*H114</f>
        <v>0</v>
      </c>
      <c r="S114" s="125">
        <v>0</v>
      </c>
      <c r="T114" s="126">
        <f>S114*H114</f>
        <v>0</v>
      </c>
      <c r="U114" s="251"/>
      <c r="V114" s="251"/>
      <c r="W114" s="251"/>
      <c r="X114" s="251"/>
      <c r="Y114" s="251"/>
      <c r="Z114" s="251"/>
      <c r="AA114" s="251"/>
      <c r="AB114" s="251"/>
      <c r="AC114" s="251"/>
      <c r="AD114" s="251"/>
      <c r="AE114" s="251"/>
      <c r="AR114" s="330" t="s">
        <v>136</v>
      </c>
      <c r="AT114" s="330" t="s">
        <v>131</v>
      </c>
      <c r="AU114" s="330" t="s">
        <v>22</v>
      </c>
      <c r="AY114" s="304" t="s">
        <v>130</v>
      </c>
      <c r="BE114" s="331">
        <f>IF(N114="základní",J114,0)</f>
        <v>0</v>
      </c>
      <c r="BF114" s="331">
        <f>IF(N114="snížená",J114,0)</f>
        <v>0</v>
      </c>
      <c r="BG114" s="331">
        <f>IF(N114="zákl. přenesená",J114,0)</f>
        <v>0</v>
      </c>
      <c r="BH114" s="331">
        <f>IF(N114="sníž. přenesená",J114,0)</f>
        <v>0</v>
      </c>
      <c r="BI114" s="331">
        <f>IF(N114="nulová",J114,0)</f>
        <v>0</v>
      </c>
      <c r="BJ114" s="304" t="s">
        <v>22</v>
      </c>
      <c r="BK114" s="331">
        <f>ROUND(I114*H114,2)</f>
        <v>0</v>
      </c>
      <c r="BL114" s="304" t="s">
        <v>136</v>
      </c>
      <c r="BM114" s="330" t="s">
        <v>216</v>
      </c>
    </row>
    <row r="115" spans="1:47" s="307" customFormat="1" ht="12">
      <c r="A115" s="251"/>
      <c r="B115" s="27"/>
      <c r="C115" s="251"/>
      <c r="D115" s="127" t="s">
        <v>137</v>
      </c>
      <c r="E115" s="251"/>
      <c r="F115" s="128" t="s">
        <v>214</v>
      </c>
      <c r="G115" s="251"/>
      <c r="H115" s="251"/>
      <c r="I115" s="251"/>
      <c r="J115" s="251"/>
      <c r="K115" s="251"/>
      <c r="L115" s="27"/>
      <c r="M115" s="129"/>
      <c r="N115" s="130"/>
      <c r="O115" s="55"/>
      <c r="P115" s="55"/>
      <c r="Q115" s="55"/>
      <c r="R115" s="55"/>
      <c r="S115" s="55"/>
      <c r="T115" s="56"/>
      <c r="U115" s="251"/>
      <c r="V115" s="251"/>
      <c r="W115" s="251"/>
      <c r="X115" s="251"/>
      <c r="Y115" s="251"/>
      <c r="Z115" s="251"/>
      <c r="AA115" s="251"/>
      <c r="AB115" s="251"/>
      <c r="AC115" s="251"/>
      <c r="AD115" s="251"/>
      <c r="AE115" s="251"/>
      <c r="AT115" s="304" t="s">
        <v>137</v>
      </c>
      <c r="AU115" s="304" t="s">
        <v>22</v>
      </c>
    </row>
    <row r="116" spans="1:65" s="307" customFormat="1" ht="16.5" customHeight="1">
      <c r="A116" s="251"/>
      <c r="B116" s="27"/>
      <c r="C116" s="117" t="s">
        <v>153</v>
      </c>
      <c r="D116" s="117" t="s">
        <v>131</v>
      </c>
      <c r="E116" s="118" t="s">
        <v>217</v>
      </c>
      <c r="F116" s="119" t="s">
        <v>218</v>
      </c>
      <c r="G116" s="120" t="s">
        <v>215</v>
      </c>
      <c r="H116" s="121">
        <v>49</v>
      </c>
      <c r="I116" s="122"/>
      <c r="J116" s="123">
        <f>ROUND(I116*H116,2)</f>
        <v>0</v>
      </c>
      <c r="K116" s="119" t="s">
        <v>146</v>
      </c>
      <c r="L116" s="27"/>
      <c r="M116" s="329" t="s">
        <v>20</v>
      </c>
      <c r="N116" s="124" t="s">
        <v>46</v>
      </c>
      <c r="O116" s="55"/>
      <c r="P116" s="125">
        <f>O116*H116</f>
        <v>0</v>
      </c>
      <c r="Q116" s="125">
        <v>0</v>
      </c>
      <c r="R116" s="125">
        <f>Q116*H116</f>
        <v>0</v>
      </c>
      <c r="S116" s="125">
        <v>0</v>
      </c>
      <c r="T116" s="126">
        <f>S116*H116</f>
        <v>0</v>
      </c>
      <c r="U116" s="251"/>
      <c r="V116" s="251"/>
      <c r="W116" s="251"/>
      <c r="X116" s="251"/>
      <c r="Y116" s="251"/>
      <c r="Z116" s="251"/>
      <c r="AA116" s="251"/>
      <c r="AB116" s="251"/>
      <c r="AC116" s="251"/>
      <c r="AD116" s="251"/>
      <c r="AE116" s="251"/>
      <c r="AR116" s="330" t="s">
        <v>136</v>
      </c>
      <c r="AT116" s="330" t="s">
        <v>131</v>
      </c>
      <c r="AU116" s="330" t="s">
        <v>22</v>
      </c>
      <c r="AY116" s="304" t="s">
        <v>130</v>
      </c>
      <c r="BE116" s="331">
        <f>IF(N116="základní",J116,0)</f>
        <v>0</v>
      </c>
      <c r="BF116" s="331">
        <f>IF(N116="snížená",J116,0)</f>
        <v>0</v>
      </c>
      <c r="BG116" s="331">
        <f>IF(N116="zákl. přenesená",J116,0)</f>
        <v>0</v>
      </c>
      <c r="BH116" s="331">
        <f>IF(N116="sníž. přenesená",J116,0)</f>
        <v>0</v>
      </c>
      <c r="BI116" s="331">
        <f>IF(N116="nulová",J116,0)</f>
        <v>0</v>
      </c>
      <c r="BJ116" s="304" t="s">
        <v>22</v>
      </c>
      <c r="BK116" s="331">
        <f>ROUND(I116*H116,2)</f>
        <v>0</v>
      </c>
      <c r="BL116" s="304" t="s">
        <v>136</v>
      </c>
      <c r="BM116" s="330" t="s">
        <v>219</v>
      </c>
    </row>
    <row r="117" spans="1:47" s="307" customFormat="1" ht="12">
      <c r="A117" s="251"/>
      <c r="B117" s="27"/>
      <c r="C117" s="251"/>
      <c r="D117" s="127" t="s">
        <v>137</v>
      </c>
      <c r="E117" s="251"/>
      <c r="F117" s="128" t="s">
        <v>218</v>
      </c>
      <c r="G117" s="251"/>
      <c r="H117" s="251"/>
      <c r="I117" s="251"/>
      <c r="J117" s="251"/>
      <c r="K117" s="251"/>
      <c r="L117" s="27"/>
      <c r="M117" s="129"/>
      <c r="N117" s="130"/>
      <c r="O117" s="55"/>
      <c r="P117" s="55"/>
      <c r="Q117" s="55"/>
      <c r="R117" s="55"/>
      <c r="S117" s="55"/>
      <c r="T117" s="56"/>
      <c r="U117" s="251"/>
      <c r="V117" s="251"/>
      <c r="W117" s="251"/>
      <c r="X117" s="251"/>
      <c r="Y117" s="251"/>
      <c r="Z117" s="251"/>
      <c r="AA117" s="251"/>
      <c r="AB117" s="251"/>
      <c r="AC117" s="251"/>
      <c r="AD117" s="251"/>
      <c r="AE117" s="251"/>
      <c r="AT117" s="304" t="s">
        <v>137</v>
      </c>
      <c r="AU117" s="304" t="s">
        <v>22</v>
      </c>
    </row>
    <row r="118" spans="1:65" s="307" customFormat="1" ht="16.5" customHeight="1">
      <c r="A118" s="251"/>
      <c r="B118" s="27"/>
      <c r="C118" s="117" t="s">
        <v>220</v>
      </c>
      <c r="D118" s="117" t="s">
        <v>131</v>
      </c>
      <c r="E118" s="118" t="s">
        <v>221</v>
      </c>
      <c r="F118" s="119" t="s">
        <v>222</v>
      </c>
      <c r="G118" s="120" t="s">
        <v>215</v>
      </c>
      <c r="H118" s="121">
        <v>27</v>
      </c>
      <c r="I118" s="122"/>
      <c r="J118" s="123">
        <f>ROUND(I118*H118,2)</f>
        <v>0</v>
      </c>
      <c r="K118" s="119" t="s">
        <v>146</v>
      </c>
      <c r="L118" s="27"/>
      <c r="M118" s="329" t="s">
        <v>20</v>
      </c>
      <c r="N118" s="124" t="s">
        <v>46</v>
      </c>
      <c r="O118" s="55"/>
      <c r="P118" s="125">
        <f>O118*H118</f>
        <v>0</v>
      </c>
      <c r="Q118" s="125">
        <v>0</v>
      </c>
      <c r="R118" s="125">
        <f>Q118*H118</f>
        <v>0</v>
      </c>
      <c r="S118" s="125">
        <v>0</v>
      </c>
      <c r="T118" s="126">
        <f>S118*H118</f>
        <v>0</v>
      </c>
      <c r="U118" s="251"/>
      <c r="V118" s="251"/>
      <c r="W118" s="251"/>
      <c r="X118" s="251"/>
      <c r="Y118" s="251"/>
      <c r="Z118" s="251"/>
      <c r="AA118" s="251"/>
      <c r="AB118" s="251"/>
      <c r="AC118" s="251"/>
      <c r="AD118" s="251"/>
      <c r="AE118" s="251"/>
      <c r="AR118" s="330" t="s">
        <v>136</v>
      </c>
      <c r="AT118" s="330" t="s">
        <v>131</v>
      </c>
      <c r="AU118" s="330" t="s">
        <v>22</v>
      </c>
      <c r="AY118" s="304" t="s">
        <v>130</v>
      </c>
      <c r="BE118" s="331">
        <f>IF(N118="základní",J118,0)</f>
        <v>0</v>
      </c>
      <c r="BF118" s="331">
        <f>IF(N118="snížená",J118,0)</f>
        <v>0</v>
      </c>
      <c r="BG118" s="331">
        <f>IF(N118="zákl. přenesená",J118,0)</f>
        <v>0</v>
      </c>
      <c r="BH118" s="331">
        <f>IF(N118="sníž. přenesená",J118,0)</f>
        <v>0</v>
      </c>
      <c r="BI118" s="331">
        <f>IF(N118="nulová",J118,0)</f>
        <v>0</v>
      </c>
      <c r="BJ118" s="304" t="s">
        <v>22</v>
      </c>
      <c r="BK118" s="331">
        <f>ROUND(I118*H118,2)</f>
        <v>0</v>
      </c>
      <c r="BL118" s="304" t="s">
        <v>136</v>
      </c>
      <c r="BM118" s="330" t="s">
        <v>223</v>
      </c>
    </row>
    <row r="119" spans="1:47" s="307" customFormat="1" ht="12">
      <c r="A119" s="251"/>
      <c r="B119" s="27"/>
      <c r="C119" s="251"/>
      <c r="D119" s="127" t="s">
        <v>137</v>
      </c>
      <c r="E119" s="251"/>
      <c r="F119" s="128" t="s">
        <v>222</v>
      </c>
      <c r="G119" s="251"/>
      <c r="H119" s="251"/>
      <c r="I119" s="251"/>
      <c r="J119" s="251"/>
      <c r="K119" s="251"/>
      <c r="L119" s="27"/>
      <c r="M119" s="129"/>
      <c r="N119" s="130"/>
      <c r="O119" s="55"/>
      <c r="P119" s="55"/>
      <c r="Q119" s="55"/>
      <c r="R119" s="55"/>
      <c r="S119" s="55"/>
      <c r="T119" s="56"/>
      <c r="U119" s="251"/>
      <c r="V119" s="251"/>
      <c r="W119" s="251"/>
      <c r="X119" s="251"/>
      <c r="Y119" s="251"/>
      <c r="Z119" s="251"/>
      <c r="AA119" s="251"/>
      <c r="AB119" s="251"/>
      <c r="AC119" s="251"/>
      <c r="AD119" s="251"/>
      <c r="AE119" s="251"/>
      <c r="AT119" s="304" t="s">
        <v>137</v>
      </c>
      <c r="AU119" s="304" t="s">
        <v>22</v>
      </c>
    </row>
    <row r="120" spans="1:65" s="307" customFormat="1" ht="16.5" customHeight="1">
      <c r="A120" s="251"/>
      <c r="B120" s="27"/>
      <c r="C120" s="117" t="s">
        <v>158</v>
      </c>
      <c r="D120" s="117" t="s">
        <v>131</v>
      </c>
      <c r="E120" s="118" t="s">
        <v>224</v>
      </c>
      <c r="F120" s="119" t="s">
        <v>225</v>
      </c>
      <c r="G120" s="120" t="s">
        <v>215</v>
      </c>
      <c r="H120" s="121">
        <v>76</v>
      </c>
      <c r="I120" s="122"/>
      <c r="J120" s="123">
        <f>ROUND(I120*H120,2)</f>
        <v>0</v>
      </c>
      <c r="K120" s="119" t="s">
        <v>146</v>
      </c>
      <c r="L120" s="27"/>
      <c r="M120" s="329" t="s">
        <v>20</v>
      </c>
      <c r="N120" s="124" t="s">
        <v>46</v>
      </c>
      <c r="O120" s="55"/>
      <c r="P120" s="125">
        <f>O120*H120</f>
        <v>0</v>
      </c>
      <c r="Q120" s="125">
        <v>0</v>
      </c>
      <c r="R120" s="125">
        <f>Q120*H120</f>
        <v>0</v>
      </c>
      <c r="S120" s="125">
        <v>0</v>
      </c>
      <c r="T120" s="126">
        <f>S120*H120</f>
        <v>0</v>
      </c>
      <c r="U120" s="251"/>
      <c r="V120" s="251"/>
      <c r="W120" s="251"/>
      <c r="X120" s="251"/>
      <c r="Y120" s="251"/>
      <c r="Z120" s="251"/>
      <c r="AA120" s="251"/>
      <c r="AB120" s="251"/>
      <c r="AC120" s="251"/>
      <c r="AD120" s="251"/>
      <c r="AE120" s="251"/>
      <c r="AR120" s="330" t="s">
        <v>136</v>
      </c>
      <c r="AT120" s="330" t="s">
        <v>131</v>
      </c>
      <c r="AU120" s="330" t="s">
        <v>22</v>
      </c>
      <c r="AY120" s="304" t="s">
        <v>130</v>
      </c>
      <c r="BE120" s="331">
        <f>IF(N120="základní",J120,0)</f>
        <v>0</v>
      </c>
      <c r="BF120" s="331">
        <f>IF(N120="snížená",J120,0)</f>
        <v>0</v>
      </c>
      <c r="BG120" s="331">
        <f>IF(N120="zákl. přenesená",J120,0)</f>
        <v>0</v>
      </c>
      <c r="BH120" s="331">
        <f>IF(N120="sníž. přenesená",J120,0)</f>
        <v>0</v>
      </c>
      <c r="BI120" s="331">
        <f>IF(N120="nulová",J120,0)</f>
        <v>0</v>
      </c>
      <c r="BJ120" s="304" t="s">
        <v>22</v>
      </c>
      <c r="BK120" s="331">
        <f>ROUND(I120*H120,2)</f>
        <v>0</v>
      </c>
      <c r="BL120" s="304" t="s">
        <v>136</v>
      </c>
      <c r="BM120" s="330" t="s">
        <v>226</v>
      </c>
    </row>
    <row r="121" spans="1:47" s="307" customFormat="1" ht="12">
      <c r="A121" s="251"/>
      <c r="B121" s="27"/>
      <c r="C121" s="251"/>
      <c r="D121" s="127" t="s">
        <v>137</v>
      </c>
      <c r="E121" s="251"/>
      <c r="F121" s="128" t="s">
        <v>225</v>
      </c>
      <c r="G121" s="251"/>
      <c r="H121" s="251"/>
      <c r="I121" s="251"/>
      <c r="J121" s="251"/>
      <c r="K121" s="251"/>
      <c r="L121" s="27"/>
      <c r="M121" s="129"/>
      <c r="N121" s="130"/>
      <c r="O121" s="55"/>
      <c r="P121" s="55"/>
      <c r="Q121" s="55"/>
      <c r="R121" s="55"/>
      <c r="S121" s="55"/>
      <c r="T121" s="56"/>
      <c r="U121" s="251"/>
      <c r="V121" s="251"/>
      <c r="W121" s="251"/>
      <c r="X121" s="251"/>
      <c r="Y121" s="251"/>
      <c r="Z121" s="251"/>
      <c r="AA121" s="251"/>
      <c r="AB121" s="251"/>
      <c r="AC121" s="251"/>
      <c r="AD121" s="251"/>
      <c r="AE121" s="251"/>
      <c r="AT121" s="304" t="s">
        <v>137</v>
      </c>
      <c r="AU121" s="304" t="s">
        <v>22</v>
      </c>
    </row>
    <row r="122" spans="2:63" s="109" customFormat="1" ht="25.9" customHeight="1">
      <c r="B122" s="108"/>
      <c r="D122" s="110" t="s">
        <v>74</v>
      </c>
      <c r="E122" s="111" t="s">
        <v>227</v>
      </c>
      <c r="F122" s="111" t="s">
        <v>228</v>
      </c>
      <c r="J122" s="112">
        <f>BK122</f>
        <v>0</v>
      </c>
      <c r="L122" s="108"/>
      <c r="M122" s="113"/>
      <c r="N122" s="114"/>
      <c r="O122" s="114"/>
      <c r="P122" s="115">
        <f>SUM(P123:P132)</f>
        <v>0</v>
      </c>
      <c r="Q122" s="114"/>
      <c r="R122" s="115">
        <f>SUM(R123:R132)</f>
        <v>0</v>
      </c>
      <c r="S122" s="114"/>
      <c r="T122" s="116">
        <f>SUM(T123:T132)</f>
        <v>0</v>
      </c>
      <c r="AR122" s="110" t="s">
        <v>22</v>
      </c>
      <c r="AT122" s="327" t="s">
        <v>74</v>
      </c>
      <c r="AU122" s="327" t="s">
        <v>75</v>
      </c>
      <c r="AY122" s="110" t="s">
        <v>130</v>
      </c>
      <c r="BK122" s="328">
        <f>SUM(BK123:BK132)</f>
        <v>0</v>
      </c>
    </row>
    <row r="123" spans="1:65" s="307" customFormat="1" ht="16.5" customHeight="1">
      <c r="A123" s="251"/>
      <c r="B123" s="27"/>
      <c r="C123" s="117" t="s">
        <v>8</v>
      </c>
      <c r="D123" s="117" t="s">
        <v>131</v>
      </c>
      <c r="E123" s="118" t="s">
        <v>229</v>
      </c>
      <c r="F123" s="119" t="s">
        <v>230</v>
      </c>
      <c r="G123" s="120" t="s">
        <v>231</v>
      </c>
      <c r="H123" s="121">
        <v>1.392</v>
      </c>
      <c r="I123" s="122"/>
      <c r="J123" s="123">
        <f>ROUND(I123*H123,2)</f>
        <v>0</v>
      </c>
      <c r="K123" s="119" t="s">
        <v>146</v>
      </c>
      <c r="L123" s="27"/>
      <c r="M123" s="329" t="s">
        <v>20</v>
      </c>
      <c r="N123" s="124" t="s">
        <v>46</v>
      </c>
      <c r="O123" s="55"/>
      <c r="P123" s="125">
        <f>O123*H123</f>
        <v>0</v>
      </c>
      <c r="Q123" s="125">
        <v>0</v>
      </c>
      <c r="R123" s="125">
        <f>Q123*H123</f>
        <v>0</v>
      </c>
      <c r="S123" s="125">
        <v>0</v>
      </c>
      <c r="T123" s="126">
        <f>S123*H123</f>
        <v>0</v>
      </c>
      <c r="U123" s="251"/>
      <c r="V123" s="251"/>
      <c r="W123" s="251"/>
      <c r="X123" s="251"/>
      <c r="Y123" s="251"/>
      <c r="Z123" s="251"/>
      <c r="AA123" s="251"/>
      <c r="AB123" s="251"/>
      <c r="AC123" s="251"/>
      <c r="AD123" s="251"/>
      <c r="AE123" s="251"/>
      <c r="AR123" s="330" t="s">
        <v>136</v>
      </c>
      <c r="AT123" s="330" t="s">
        <v>131</v>
      </c>
      <c r="AU123" s="330" t="s">
        <v>22</v>
      </c>
      <c r="AY123" s="304" t="s">
        <v>130</v>
      </c>
      <c r="BE123" s="331">
        <f>IF(N123="základní",J123,0)</f>
        <v>0</v>
      </c>
      <c r="BF123" s="331">
        <f>IF(N123="snížená",J123,0)</f>
        <v>0</v>
      </c>
      <c r="BG123" s="331">
        <f>IF(N123="zákl. přenesená",J123,0)</f>
        <v>0</v>
      </c>
      <c r="BH123" s="331">
        <f>IF(N123="sníž. přenesená",J123,0)</f>
        <v>0</v>
      </c>
      <c r="BI123" s="331">
        <f>IF(N123="nulová",J123,0)</f>
        <v>0</v>
      </c>
      <c r="BJ123" s="304" t="s">
        <v>22</v>
      </c>
      <c r="BK123" s="331">
        <f>ROUND(I123*H123,2)</f>
        <v>0</v>
      </c>
      <c r="BL123" s="304" t="s">
        <v>136</v>
      </c>
      <c r="BM123" s="330" t="s">
        <v>232</v>
      </c>
    </row>
    <row r="124" spans="1:47" s="307" customFormat="1" ht="12">
      <c r="A124" s="251"/>
      <c r="B124" s="27"/>
      <c r="C124" s="251"/>
      <c r="D124" s="127" t="s">
        <v>137</v>
      </c>
      <c r="E124" s="251"/>
      <c r="F124" s="128" t="s">
        <v>230</v>
      </c>
      <c r="G124" s="251"/>
      <c r="H124" s="251"/>
      <c r="I124" s="251"/>
      <c r="J124" s="251"/>
      <c r="K124" s="251"/>
      <c r="L124" s="27"/>
      <c r="M124" s="129"/>
      <c r="N124" s="130"/>
      <c r="O124" s="55"/>
      <c r="P124" s="55"/>
      <c r="Q124" s="55"/>
      <c r="R124" s="55"/>
      <c r="S124" s="55"/>
      <c r="T124" s="56"/>
      <c r="U124" s="251"/>
      <c r="V124" s="251"/>
      <c r="W124" s="251"/>
      <c r="X124" s="251"/>
      <c r="Y124" s="251"/>
      <c r="Z124" s="251"/>
      <c r="AA124" s="251"/>
      <c r="AB124" s="251"/>
      <c r="AC124" s="251"/>
      <c r="AD124" s="251"/>
      <c r="AE124" s="251"/>
      <c r="AT124" s="304" t="s">
        <v>137</v>
      </c>
      <c r="AU124" s="304" t="s">
        <v>22</v>
      </c>
    </row>
    <row r="125" spans="1:65" s="307" customFormat="1" ht="21.75" customHeight="1">
      <c r="A125" s="251"/>
      <c r="B125" s="27"/>
      <c r="C125" s="117" t="s">
        <v>163</v>
      </c>
      <c r="D125" s="117" t="s">
        <v>131</v>
      </c>
      <c r="E125" s="118" t="s">
        <v>233</v>
      </c>
      <c r="F125" s="119" t="s">
        <v>234</v>
      </c>
      <c r="G125" s="120" t="s">
        <v>231</v>
      </c>
      <c r="H125" s="121">
        <v>1.392</v>
      </c>
      <c r="I125" s="122"/>
      <c r="J125" s="123">
        <f>ROUND(I125*H125,2)</f>
        <v>0</v>
      </c>
      <c r="K125" s="119" t="s">
        <v>146</v>
      </c>
      <c r="L125" s="27"/>
      <c r="M125" s="329" t="s">
        <v>20</v>
      </c>
      <c r="N125" s="124" t="s">
        <v>46</v>
      </c>
      <c r="O125" s="55"/>
      <c r="P125" s="125">
        <f>O125*H125</f>
        <v>0</v>
      </c>
      <c r="Q125" s="125">
        <v>0</v>
      </c>
      <c r="R125" s="125">
        <f>Q125*H125</f>
        <v>0</v>
      </c>
      <c r="S125" s="125">
        <v>0</v>
      </c>
      <c r="T125" s="126">
        <f>S125*H125</f>
        <v>0</v>
      </c>
      <c r="U125" s="251"/>
      <c r="V125" s="251"/>
      <c r="W125" s="251"/>
      <c r="X125" s="251"/>
      <c r="Y125" s="251"/>
      <c r="Z125" s="251"/>
      <c r="AA125" s="251"/>
      <c r="AB125" s="251"/>
      <c r="AC125" s="251"/>
      <c r="AD125" s="251"/>
      <c r="AE125" s="251"/>
      <c r="AR125" s="330" t="s">
        <v>136</v>
      </c>
      <c r="AT125" s="330" t="s">
        <v>131</v>
      </c>
      <c r="AU125" s="330" t="s">
        <v>22</v>
      </c>
      <c r="AY125" s="304" t="s">
        <v>130</v>
      </c>
      <c r="BE125" s="331">
        <f>IF(N125="základní",J125,0)</f>
        <v>0</v>
      </c>
      <c r="BF125" s="331">
        <f>IF(N125="snížená",J125,0)</f>
        <v>0</v>
      </c>
      <c r="BG125" s="331">
        <f>IF(N125="zákl. přenesená",J125,0)</f>
        <v>0</v>
      </c>
      <c r="BH125" s="331">
        <f>IF(N125="sníž. přenesená",J125,0)</f>
        <v>0</v>
      </c>
      <c r="BI125" s="331">
        <f>IF(N125="nulová",J125,0)</f>
        <v>0</v>
      </c>
      <c r="BJ125" s="304" t="s">
        <v>22</v>
      </c>
      <c r="BK125" s="331">
        <f>ROUND(I125*H125,2)</f>
        <v>0</v>
      </c>
      <c r="BL125" s="304" t="s">
        <v>136</v>
      </c>
      <c r="BM125" s="330" t="s">
        <v>235</v>
      </c>
    </row>
    <row r="126" spans="1:47" s="307" customFormat="1" ht="12">
      <c r="A126" s="251"/>
      <c r="B126" s="27"/>
      <c r="C126" s="251"/>
      <c r="D126" s="127" t="s">
        <v>137</v>
      </c>
      <c r="E126" s="251"/>
      <c r="F126" s="128" t="s">
        <v>234</v>
      </c>
      <c r="G126" s="251"/>
      <c r="H126" s="251"/>
      <c r="I126" s="251"/>
      <c r="J126" s="251"/>
      <c r="K126" s="251"/>
      <c r="L126" s="27"/>
      <c r="M126" s="129"/>
      <c r="N126" s="130"/>
      <c r="O126" s="55"/>
      <c r="P126" s="55"/>
      <c r="Q126" s="55"/>
      <c r="R126" s="55"/>
      <c r="S126" s="55"/>
      <c r="T126" s="56"/>
      <c r="U126" s="251"/>
      <c r="V126" s="251"/>
      <c r="W126" s="251"/>
      <c r="X126" s="251"/>
      <c r="Y126" s="251"/>
      <c r="Z126" s="251"/>
      <c r="AA126" s="251"/>
      <c r="AB126" s="251"/>
      <c r="AC126" s="251"/>
      <c r="AD126" s="251"/>
      <c r="AE126" s="251"/>
      <c r="AT126" s="304" t="s">
        <v>137</v>
      </c>
      <c r="AU126" s="304" t="s">
        <v>22</v>
      </c>
    </row>
    <row r="127" spans="1:65" s="307" customFormat="1" ht="16.5" customHeight="1">
      <c r="A127" s="251"/>
      <c r="B127" s="27"/>
      <c r="C127" s="117" t="s">
        <v>236</v>
      </c>
      <c r="D127" s="117" t="s">
        <v>131</v>
      </c>
      <c r="E127" s="118" t="s">
        <v>237</v>
      </c>
      <c r="F127" s="119" t="s">
        <v>238</v>
      </c>
      <c r="G127" s="120" t="s">
        <v>231</v>
      </c>
      <c r="H127" s="121">
        <v>1.392</v>
      </c>
      <c r="I127" s="122"/>
      <c r="J127" s="123">
        <f>ROUND(I127*H127,2)</f>
        <v>0</v>
      </c>
      <c r="K127" s="119" t="s">
        <v>146</v>
      </c>
      <c r="L127" s="27"/>
      <c r="M127" s="329" t="s">
        <v>20</v>
      </c>
      <c r="N127" s="124" t="s">
        <v>46</v>
      </c>
      <c r="O127" s="55"/>
      <c r="P127" s="125">
        <f>O127*H127</f>
        <v>0</v>
      </c>
      <c r="Q127" s="125">
        <v>0</v>
      </c>
      <c r="R127" s="125">
        <f>Q127*H127</f>
        <v>0</v>
      </c>
      <c r="S127" s="125">
        <v>0</v>
      </c>
      <c r="T127" s="126">
        <f>S127*H127</f>
        <v>0</v>
      </c>
      <c r="U127" s="251"/>
      <c r="V127" s="251"/>
      <c r="W127" s="251"/>
      <c r="X127" s="251"/>
      <c r="Y127" s="251"/>
      <c r="Z127" s="251"/>
      <c r="AA127" s="251"/>
      <c r="AB127" s="251"/>
      <c r="AC127" s="251"/>
      <c r="AD127" s="251"/>
      <c r="AE127" s="251"/>
      <c r="AR127" s="330" t="s">
        <v>136</v>
      </c>
      <c r="AT127" s="330" t="s">
        <v>131</v>
      </c>
      <c r="AU127" s="330" t="s">
        <v>22</v>
      </c>
      <c r="AY127" s="304" t="s">
        <v>130</v>
      </c>
      <c r="BE127" s="331">
        <f>IF(N127="základní",J127,0)</f>
        <v>0</v>
      </c>
      <c r="BF127" s="331">
        <f>IF(N127="snížená",J127,0)</f>
        <v>0</v>
      </c>
      <c r="BG127" s="331">
        <f>IF(N127="zákl. přenesená",J127,0)</f>
        <v>0</v>
      </c>
      <c r="BH127" s="331">
        <f>IF(N127="sníž. přenesená",J127,0)</f>
        <v>0</v>
      </c>
      <c r="BI127" s="331">
        <f>IF(N127="nulová",J127,0)</f>
        <v>0</v>
      </c>
      <c r="BJ127" s="304" t="s">
        <v>22</v>
      </c>
      <c r="BK127" s="331">
        <f>ROUND(I127*H127,2)</f>
        <v>0</v>
      </c>
      <c r="BL127" s="304" t="s">
        <v>136</v>
      </c>
      <c r="BM127" s="330" t="s">
        <v>239</v>
      </c>
    </row>
    <row r="128" spans="1:47" s="307" customFormat="1" ht="12">
      <c r="A128" s="251"/>
      <c r="B128" s="27"/>
      <c r="C128" s="251"/>
      <c r="D128" s="127" t="s">
        <v>137</v>
      </c>
      <c r="E128" s="251"/>
      <c r="F128" s="128" t="s">
        <v>238</v>
      </c>
      <c r="G128" s="251"/>
      <c r="H128" s="251"/>
      <c r="I128" s="251"/>
      <c r="J128" s="251"/>
      <c r="K128" s="251"/>
      <c r="L128" s="27"/>
      <c r="M128" s="129"/>
      <c r="N128" s="130"/>
      <c r="O128" s="55"/>
      <c r="P128" s="55"/>
      <c r="Q128" s="55"/>
      <c r="R128" s="55"/>
      <c r="S128" s="55"/>
      <c r="T128" s="56"/>
      <c r="U128" s="251"/>
      <c r="V128" s="251"/>
      <c r="W128" s="251"/>
      <c r="X128" s="251"/>
      <c r="Y128" s="251"/>
      <c r="Z128" s="251"/>
      <c r="AA128" s="251"/>
      <c r="AB128" s="251"/>
      <c r="AC128" s="251"/>
      <c r="AD128" s="251"/>
      <c r="AE128" s="251"/>
      <c r="AT128" s="304" t="s">
        <v>137</v>
      </c>
      <c r="AU128" s="304" t="s">
        <v>22</v>
      </c>
    </row>
    <row r="129" spans="1:65" s="307" customFormat="1" ht="21.75" customHeight="1">
      <c r="A129" s="251"/>
      <c r="B129" s="27"/>
      <c r="C129" s="117" t="s">
        <v>168</v>
      </c>
      <c r="D129" s="117" t="s">
        <v>131</v>
      </c>
      <c r="E129" s="118" t="s">
        <v>240</v>
      </c>
      <c r="F129" s="119" t="s">
        <v>241</v>
      </c>
      <c r="G129" s="120" t="s">
        <v>231</v>
      </c>
      <c r="H129" s="121">
        <v>19.488</v>
      </c>
      <c r="I129" s="122"/>
      <c r="J129" s="123">
        <f>ROUND(I129*H129,2)</f>
        <v>0</v>
      </c>
      <c r="K129" s="119" t="s">
        <v>146</v>
      </c>
      <c r="L129" s="27"/>
      <c r="M129" s="329" t="s">
        <v>20</v>
      </c>
      <c r="N129" s="124" t="s">
        <v>46</v>
      </c>
      <c r="O129" s="55"/>
      <c r="P129" s="125">
        <f>O129*H129</f>
        <v>0</v>
      </c>
      <c r="Q129" s="125">
        <v>0</v>
      </c>
      <c r="R129" s="125">
        <f>Q129*H129</f>
        <v>0</v>
      </c>
      <c r="S129" s="125">
        <v>0</v>
      </c>
      <c r="T129" s="126">
        <f>S129*H129</f>
        <v>0</v>
      </c>
      <c r="U129" s="251"/>
      <c r="V129" s="251"/>
      <c r="W129" s="251"/>
      <c r="X129" s="251"/>
      <c r="Y129" s="251"/>
      <c r="Z129" s="251"/>
      <c r="AA129" s="251"/>
      <c r="AB129" s="251"/>
      <c r="AC129" s="251"/>
      <c r="AD129" s="251"/>
      <c r="AE129" s="251"/>
      <c r="AR129" s="330" t="s">
        <v>136</v>
      </c>
      <c r="AT129" s="330" t="s">
        <v>131</v>
      </c>
      <c r="AU129" s="330" t="s">
        <v>22</v>
      </c>
      <c r="AY129" s="304" t="s">
        <v>130</v>
      </c>
      <c r="BE129" s="331">
        <f>IF(N129="základní",J129,0)</f>
        <v>0</v>
      </c>
      <c r="BF129" s="331">
        <f>IF(N129="snížená",J129,0)</f>
        <v>0</v>
      </c>
      <c r="BG129" s="331">
        <f>IF(N129="zákl. přenesená",J129,0)</f>
        <v>0</v>
      </c>
      <c r="BH129" s="331">
        <f>IF(N129="sníž. přenesená",J129,0)</f>
        <v>0</v>
      </c>
      <c r="BI129" s="331">
        <f>IF(N129="nulová",J129,0)</f>
        <v>0</v>
      </c>
      <c r="BJ129" s="304" t="s">
        <v>22</v>
      </c>
      <c r="BK129" s="331">
        <f>ROUND(I129*H129,2)</f>
        <v>0</v>
      </c>
      <c r="BL129" s="304" t="s">
        <v>136</v>
      </c>
      <c r="BM129" s="330" t="s">
        <v>242</v>
      </c>
    </row>
    <row r="130" spans="1:47" s="307" customFormat="1" ht="19.5">
      <c r="A130" s="251"/>
      <c r="B130" s="27"/>
      <c r="C130" s="251"/>
      <c r="D130" s="127" t="s">
        <v>137</v>
      </c>
      <c r="E130" s="251"/>
      <c r="F130" s="128" t="s">
        <v>241</v>
      </c>
      <c r="G130" s="251"/>
      <c r="H130" s="251"/>
      <c r="I130" s="251"/>
      <c r="J130" s="251"/>
      <c r="K130" s="251"/>
      <c r="L130" s="27"/>
      <c r="M130" s="129"/>
      <c r="N130" s="130"/>
      <c r="O130" s="55"/>
      <c r="P130" s="55"/>
      <c r="Q130" s="55"/>
      <c r="R130" s="55"/>
      <c r="S130" s="55"/>
      <c r="T130" s="56"/>
      <c r="U130" s="251"/>
      <c r="V130" s="251"/>
      <c r="W130" s="251"/>
      <c r="X130" s="251"/>
      <c r="Y130" s="251"/>
      <c r="Z130" s="251"/>
      <c r="AA130" s="251"/>
      <c r="AB130" s="251"/>
      <c r="AC130" s="251"/>
      <c r="AD130" s="251"/>
      <c r="AE130" s="251"/>
      <c r="AT130" s="304" t="s">
        <v>137</v>
      </c>
      <c r="AU130" s="304" t="s">
        <v>22</v>
      </c>
    </row>
    <row r="131" spans="1:65" s="307" customFormat="1" ht="16.5" customHeight="1">
      <c r="A131" s="251"/>
      <c r="B131" s="27"/>
      <c r="C131" s="117" t="s">
        <v>243</v>
      </c>
      <c r="D131" s="117" t="s">
        <v>131</v>
      </c>
      <c r="E131" s="118" t="s">
        <v>244</v>
      </c>
      <c r="F131" s="119" t="s">
        <v>245</v>
      </c>
      <c r="G131" s="120" t="s">
        <v>231</v>
      </c>
      <c r="H131" s="121">
        <v>1.384</v>
      </c>
      <c r="I131" s="122"/>
      <c r="J131" s="123">
        <f>ROUND(I131*H131,2)</f>
        <v>0</v>
      </c>
      <c r="K131" s="119" t="s">
        <v>146</v>
      </c>
      <c r="L131" s="27"/>
      <c r="M131" s="329" t="s">
        <v>20</v>
      </c>
      <c r="N131" s="124" t="s">
        <v>46</v>
      </c>
      <c r="O131" s="55"/>
      <c r="P131" s="125">
        <f>O131*H131</f>
        <v>0</v>
      </c>
      <c r="Q131" s="125">
        <v>0</v>
      </c>
      <c r="R131" s="125">
        <f>Q131*H131</f>
        <v>0</v>
      </c>
      <c r="S131" s="125">
        <v>0</v>
      </c>
      <c r="T131" s="126">
        <f>S131*H131</f>
        <v>0</v>
      </c>
      <c r="U131" s="251"/>
      <c r="V131" s="251"/>
      <c r="W131" s="251"/>
      <c r="X131" s="251"/>
      <c r="Y131" s="251"/>
      <c r="Z131" s="251"/>
      <c r="AA131" s="251"/>
      <c r="AB131" s="251"/>
      <c r="AC131" s="251"/>
      <c r="AD131" s="251"/>
      <c r="AE131" s="251"/>
      <c r="AR131" s="330" t="s">
        <v>136</v>
      </c>
      <c r="AT131" s="330" t="s">
        <v>131</v>
      </c>
      <c r="AU131" s="330" t="s">
        <v>22</v>
      </c>
      <c r="AY131" s="304" t="s">
        <v>130</v>
      </c>
      <c r="BE131" s="331">
        <f>IF(N131="základní",J131,0)</f>
        <v>0</v>
      </c>
      <c r="BF131" s="331">
        <f>IF(N131="snížená",J131,0)</f>
        <v>0</v>
      </c>
      <c r="BG131" s="331">
        <f>IF(N131="zákl. přenesená",J131,0)</f>
        <v>0</v>
      </c>
      <c r="BH131" s="331">
        <f>IF(N131="sníž. přenesená",J131,0)</f>
        <v>0</v>
      </c>
      <c r="BI131" s="331">
        <f>IF(N131="nulová",J131,0)</f>
        <v>0</v>
      </c>
      <c r="BJ131" s="304" t="s">
        <v>22</v>
      </c>
      <c r="BK131" s="331">
        <f>ROUND(I131*H131,2)</f>
        <v>0</v>
      </c>
      <c r="BL131" s="304" t="s">
        <v>136</v>
      </c>
      <c r="BM131" s="330" t="s">
        <v>246</v>
      </c>
    </row>
    <row r="132" spans="1:47" s="307" customFormat="1" ht="12">
      <c r="A132" s="251"/>
      <c r="B132" s="27"/>
      <c r="C132" s="251"/>
      <c r="D132" s="127" t="s">
        <v>137</v>
      </c>
      <c r="E132" s="251"/>
      <c r="F132" s="128" t="s">
        <v>245</v>
      </c>
      <c r="G132" s="251"/>
      <c r="H132" s="251"/>
      <c r="I132" s="251"/>
      <c r="J132" s="251"/>
      <c r="K132" s="251"/>
      <c r="L132" s="27"/>
      <c r="M132" s="129"/>
      <c r="N132" s="130"/>
      <c r="O132" s="55"/>
      <c r="P132" s="55"/>
      <c r="Q132" s="55"/>
      <c r="R132" s="55"/>
      <c r="S132" s="55"/>
      <c r="T132" s="56"/>
      <c r="U132" s="251"/>
      <c r="V132" s="251"/>
      <c r="W132" s="251"/>
      <c r="X132" s="251"/>
      <c r="Y132" s="251"/>
      <c r="Z132" s="251"/>
      <c r="AA132" s="251"/>
      <c r="AB132" s="251"/>
      <c r="AC132" s="251"/>
      <c r="AD132" s="251"/>
      <c r="AE132" s="251"/>
      <c r="AT132" s="304" t="s">
        <v>137</v>
      </c>
      <c r="AU132" s="304" t="s">
        <v>22</v>
      </c>
    </row>
    <row r="133" spans="2:63" s="109" customFormat="1" ht="25.9" customHeight="1">
      <c r="B133" s="108"/>
      <c r="D133" s="110" t="s">
        <v>74</v>
      </c>
      <c r="E133" s="111" t="s">
        <v>247</v>
      </c>
      <c r="F133" s="111" t="s">
        <v>248</v>
      </c>
      <c r="J133" s="112">
        <f>BK133</f>
        <v>0</v>
      </c>
      <c r="L133" s="108"/>
      <c r="M133" s="113"/>
      <c r="N133" s="114"/>
      <c r="O133" s="114"/>
      <c r="P133" s="115">
        <f>SUM(P134:P135)</f>
        <v>0</v>
      </c>
      <c r="Q133" s="114"/>
      <c r="R133" s="115">
        <f>SUM(R134:R135)</f>
        <v>0</v>
      </c>
      <c r="S133" s="114"/>
      <c r="T133" s="116">
        <f>SUM(T134:T135)</f>
        <v>0</v>
      </c>
      <c r="AR133" s="110" t="s">
        <v>22</v>
      </c>
      <c r="AT133" s="327" t="s">
        <v>74</v>
      </c>
      <c r="AU133" s="327" t="s">
        <v>75</v>
      </c>
      <c r="AY133" s="110" t="s">
        <v>130</v>
      </c>
      <c r="BK133" s="328">
        <f>SUM(BK134:BK135)</f>
        <v>0</v>
      </c>
    </row>
    <row r="134" spans="1:65" s="307" customFormat="1" ht="21.75" customHeight="1">
      <c r="A134" s="251"/>
      <c r="B134" s="27"/>
      <c r="C134" s="117" t="s">
        <v>211</v>
      </c>
      <c r="D134" s="117" t="s">
        <v>131</v>
      </c>
      <c r="E134" s="118" t="s">
        <v>249</v>
      </c>
      <c r="F134" s="119" t="s">
        <v>250</v>
      </c>
      <c r="G134" s="120" t="s">
        <v>231</v>
      </c>
      <c r="H134" s="121">
        <v>1.939</v>
      </c>
      <c r="I134" s="122"/>
      <c r="J134" s="123">
        <f>ROUND(I134*H134,2)</f>
        <v>0</v>
      </c>
      <c r="K134" s="119" t="s">
        <v>146</v>
      </c>
      <c r="L134" s="27"/>
      <c r="M134" s="329" t="s">
        <v>20</v>
      </c>
      <c r="N134" s="124" t="s">
        <v>46</v>
      </c>
      <c r="O134" s="55"/>
      <c r="P134" s="125">
        <f>O134*H134</f>
        <v>0</v>
      </c>
      <c r="Q134" s="125">
        <v>0</v>
      </c>
      <c r="R134" s="125">
        <f>Q134*H134</f>
        <v>0</v>
      </c>
      <c r="S134" s="125">
        <v>0</v>
      </c>
      <c r="T134" s="126">
        <f>S134*H134</f>
        <v>0</v>
      </c>
      <c r="U134" s="251"/>
      <c r="V134" s="251"/>
      <c r="W134" s="251"/>
      <c r="X134" s="251"/>
      <c r="Y134" s="251"/>
      <c r="Z134" s="251"/>
      <c r="AA134" s="251"/>
      <c r="AB134" s="251"/>
      <c r="AC134" s="251"/>
      <c r="AD134" s="251"/>
      <c r="AE134" s="251"/>
      <c r="AR134" s="330" t="s">
        <v>136</v>
      </c>
      <c r="AT134" s="330" t="s">
        <v>131</v>
      </c>
      <c r="AU134" s="330" t="s">
        <v>22</v>
      </c>
      <c r="AY134" s="304" t="s">
        <v>130</v>
      </c>
      <c r="BE134" s="331">
        <f>IF(N134="základní",J134,0)</f>
        <v>0</v>
      </c>
      <c r="BF134" s="331">
        <f>IF(N134="snížená",J134,0)</f>
        <v>0</v>
      </c>
      <c r="BG134" s="331">
        <f>IF(N134="zákl. přenesená",J134,0)</f>
        <v>0</v>
      </c>
      <c r="BH134" s="331">
        <f>IF(N134="sníž. přenesená",J134,0)</f>
        <v>0</v>
      </c>
      <c r="BI134" s="331">
        <f>IF(N134="nulová",J134,0)</f>
        <v>0</v>
      </c>
      <c r="BJ134" s="304" t="s">
        <v>22</v>
      </c>
      <c r="BK134" s="331">
        <f>ROUND(I134*H134,2)</f>
        <v>0</v>
      </c>
      <c r="BL134" s="304" t="s">
        <v>136</v>
      </c>
      <c r="BM134" s="330" t="s">
        <v>251</v>
      </c>
    </row>
    <row r="135" spans="1:47" s="307" customFormat="1" ht="19.5">
      <c r="A135" s="251"/>
      <c r="B135" s="27"/>
      <c r="C135" s="251"/>
      <c r="D135" s="127" t="s">
        <v>137</v>
      </c>
      <c r="E135" s="251"/>
      <c r="F135" s="128" t="s">
        <v>250</v>
      </c>
      <c r="G135" s="251"/>
      <c r="H135" s="251"/>
      <c r="I135" s="251"/>
      <c r="J135" s="251"/>
      <c r="K135" s="251"/>
      <c r="L135" s="27"/>
      <c r="M135" s="129"/>
      <c r="N135" s="130"/>
      <c r="O135" s="55"/>
      <c r="P135" s="55"/>
      <c r="Q135" s="55"/>
      <c r="R135" s="55"/>
      <c r="S135" s="55"/>
      <c r="T135" s="56"/>
      <c r="U135" s="251"/>
      <c r="V135" s="251"/>
      <c r="W135" s="251"/>
      <c r="X135" s="251"/>
      <c r="Y135" s="251"/>
      <c r="Z135" s="251"/>
      <c r="AA135" s="251"/>
      <c r="AB135" s="251"/>
      <c r="AC135" s="251"/>
      <c r="AD135" s="251"/>
      <c r="AE135" s="251"/>
      <c r="AT135" s="304" t="s">
        <v>137</v>
      </c>
      <c r="AU135" s="304" t="s">
        <v>22</v>
      </c>
    </row>
    <row r="136" spans="2:63" s="109" customFormat="1" ht="25.9" customHeight="1">
      <c r="B136" s="108"/>
      <c r="D136" s="110" t="s">
        <v>74</v>
      </c>
      <c r="E136" s="111" t="s">
        <v>252</v>
      </c>
      <c r="F136" s="111" t="s">
        <v>253</v>
      </c>
      <c r="J136" s="112">
        <f>BK136</f>
        <v>0</v>
      </c>
      <c r="L136" s="108"/>
      <c r="M136" s="113"/>
      <c r="N136" s="114"/>
      <c r="O136" s="114"/>
      <c r="P136" s="115">
        <f>SUM(P137:P268)</f>
        <v>0</v>
      </c>
      <c r="Q136" s="114"/>
      <c r="R136" s="115">
        <f>SUM(R137:R268)</f>
        <v>48.07999999999999</v>
      </c>
      <c r="S136" s="114"/>
      <c r="T136" s="116">
        <f>SUM(T137:T268)</f>
        <v>0</v>
      </c>
      <c r="AR136" s="110" t="s">
        <v>84</v>
      </c>
      <c r="AT136" s="327" t="s">
        <v>74</v>
      </c>
      <c r="AU136" s="327" t="s">
        <v>75</v>
      </c>
      <c r="AY136" s="110" t="s">
        <v>130</v>
      </c>
      <c r="BK136" s="328">
        <f>SUM(BK137:BK268)</f>
        <v>0</v>
      </c>
    </row>
    <row r="137" spans="1:65" s="307" customFormat="1" ht="21.75" customHeight="1">
      <c r="A137" s="251"/>
      <c r="B137" s="27"/>
      <c r="C137" s="117" t="s">
        <v>7</v>
      </c>
      <c r="D137" s="117" t="s">
        <v>131</v>
      </c>
      <c r="E137" s="118" t="s">
        <v>254</v>
      </c>
      <c r="F137" s="119" t="s">
        <v>255</v>
      </c>
      <c r="G137" s="120" t="s">
        <v>215</v>
      </c>
      <c r="H137" s="121">
        <v>91</v>
      </c>
      <c r="I137" s="122"/>
      <c r="J137" s="123">
        <f>ROUND(I137*H137,2)</f>
        <v>0</v>
      </c>
      <c r="K137" s="119" t="s">
        <v>146</v>
      </c>
      <c r="L137" s="27"/>
      <c r="M137" s="329" t="s">
        <v>20</v>
      </c>
      <c r="N137" s="124" t="s">
        <v>46</v>
      </c>
      <c r="O137" s="55"/>
      <c r="P137" s="125">
        <f>O137*H137</f>
        <v>0</v>
      </c>
      <c r="Q137" s="125">
        <v>0</v>
      </c>
      <c r="R137" s="125">
        <f>Q137*H137</f>
        <v>0</v>
      </c>
      <c r="S137" s="125">
        <v>0</v>
      </c>
      <c r="T137" s="126">
        <f>S137*H137</f>
        <v>0</v>
      </c>
      <c r="U137" s="251"/>
      <c r="V137" s="251"/>
      <c r="W137" s="251"/>
      <c r="X137" s="251"/>
      <c r="Y137" s="251"/>
      <c r="Z137" s="251"/>
      <c r="AA137" s="251"/>
      <c r="AB137" s="251"/>
      <c r="AC137" s="251"/>
      <c r="AD137" s="251"/>
      <c r="AE137" s="251"/>
      <c r="AR137" s="330" t="s">
        <v>163</v>
      </c>
      <c r="AT137" s="330" t="s">
        <v>131</v>
      </c>
      <c r="AU137" s="330" t="s">
        <v>22</v>
      </c>
      <c r="AY137" s="304" t="s">
        <v>130</v>
      </c>
      <c r="BE137" s="331">
        <f>IF(N137="základní",J137,0)</f>
        <v>0</v>
      </c>
      <c r="BF137" s="331">
        <f>IF(N137="snížená",J137,0)</f>
        <v>0</v>
      </c>
      <c r="BG137" s="331">
        <f>IF(N137="zákl. přenesená",J137,0)</f>
        <v>0</v>
      </c>
      <c r="BH137" s="331">
        <f>IF(N137="sníž. přenesená",J137,0)</f>
        <v>0</v>
      </c>
      <c r="BI137" s="331">
        <f>IF(N137="nulová",J137,0)</f>
        <v>0</v>
      </c>
      <c r="BJ137" s="304" t="s">
        <v>22</v>
      </c>
      <c r="BK137" s="331">
        <f>ROUND(I137*H137,2)</f>
        <v>0</v>
      </c>
      <c r="BL137" s="304" t="s">
        <v>163</v>
      </c>
      <c r="BM137" s="330" t="s">
        <v>256</v>
      </c>
    </row>
    <row r="138" spans="1:47" s="307" customFormat="1" ht="19.5">
      <c r="A138" s="251"/>
      <c r="B138" s="27"/>
      <c r="C138" s="251"/>
      <c r="D138" s="127" t="s">
        <v>137</v>
      </c>
      <c r="E138" s="251"/>
      <c r="F138" s="128" t="s">
        <v>255</v>
      </c>
      <c r="G138" s="251"/>
      <c r="H138" s="251"/>
      <c r="I138" s="251"/>
      <c r="J138" s="251"/>
      <c r="K138" s="251"/>
      <c r="L138" s="27"/>
      <c r="M138" s="129"/>
      <c r="N138" s="130"/>
      <c r="O138" s="55"/>
      <c r="P138" s="55"/>
      <c r="Q138" s="55"/>
      <c r="R138" s="55"/>
      <c r="S138" s="55"/>
      <c r="T138" s="56"/>
      <c r="U138" s="251"/>
      <c r="V138" s="251"/>
      <c r="W138" s="251"/>
      <c r="X138" s="251"/>
      <c r="Y138" s="251"/>
      <c r="Z138" s="251"/>
      <c r="AA138" s="251"/>
      <c r="AB138" s="251"/>
      <c r="AC138" s="251"/>
      <c r="AD138" s="251"/>
      <c r="AE138" s="251"/>
      <c r="AT138" s="304" t="s">
        <v>137</v>
      </c>
      <c r="AU138" s="304" t="s">
        <v>22</v>
      </c>
    </row>
    <row r="139" spans="1:65" s="307" customFormat="1" ht="16.5" customHeight="1">
      <c r="A139" s="251"/>
      <c r="B139" s="27"/>
      <c r="C139" s="117" t="s">
        <v>216</v>
      </c>
      <c r="D139" s="117" t="s">
        <v>131</v>
      </c>
      <c r="E139" s="118" t="s">
        <v>257</v>
      </c>
      <c r="F139" s="119" t="s">
        <v>258</v>
      </c>
      <c r="G139" s="120" t="s">
        <v>215</v>
      </c>
      <c r="H139" s="121">
        <v>75.9</v>
      </c>
      <c r="I139" s="122"/>
      <c r="J139" s="123">
        <f>ROUND(I139*H139,2)</f>
        <v>0</v>
      </c>
      <c r="K139" s="119" t="s">
        <v>146</v>
      </c>
      <c r="L139" s="27"/>
      <c r="M139" s="329" t="s">
        <v>20</v>
      </c>
      <c r="N139" s="124" t="s">
        <v>46</v>
      </c>
      <c r="O139" s="55"/>
      <c r="P139" s="125">
        <f>O139*H139</f>
        <v>0</v>
      </c>
      <c r="Q139" s="125">
        <v>0.00527009222661397</v>
      </c>
      <c r="R139" s="125">
        <f>Q139*H139</f>
        <v>0.40000000000000036</v>
      </c>
      <c r="S139" s="125">
        <v>0</v>
      </c>
      <c r="T139" s="126">
        <f>S139*H139</f>
        <v>0</v>
      </c>
      <c r="U139" s="251"/>
      <c r="V139" s="251"/>
      <c r="W139" s="251"/>
      <c r="X139" s="251"/>
      <c r="Y139" s="251"/>
      <c r="Z139" s="251"/>
      <c r="AA139" s="251"/>
      <c r="AB139" s="251"/>
      <c r="AC139" s="251"/>
      <c r="AD139" s="251"/>
      <c r="AE139" s="251"/>
      <c r="AR139" s="330" t="s">
        <v>163</v>
      </c>
      <c r="AT139" s="330" t="s">
        <v>131</v>
      </c>
      <c r="AU139" s="330" t="s">
        <v>22</v>
      </c>
      <c r="AY139" s="304" t="s">
        <v>130</v>
      </c>
      <c r="BE139" s="331">
        <f>IF(N139="základní",J139,0)</f>
        <v>0</v>
      </c>
      <c r="BF139" s="331">
        <f>IF(N139="snížená",J139,0)</f>
        <v>0</v>
      </c>
      <c r="BG139" s="331">
        <f>IF(N139="zákl. přenesená",J139,0)</f>
        <v>0</v>
      </c>
      <c r="BH139" s="331">
        <f>IF(N139="sníž. přenesená",J139,0)</f>
        <v>0</v>
      </c>
      <c r="BI139" s="331">
        <f>IF(N139="nulová",J139,0)</f>
        <v>0</v>
      </c>
      <c r="BJ139" s="304" t="s">
        <v>22</v>
      </c>
      <c r="BK139" s="331">
        <f>ROUND(I139*H139,2)</f>
        <v>0</v>
      </c>
      <c r="BL139" s="304" t="s">
        <v>163</v>
      </c>
      <c r="BM139" s="330" t="s">
        <v>259</v>
      </c>
    </row>
    <row r="140" spans="1:47" s="307" customFormat="1" ht="12">
      <c r="A140" s="251"/>
      <c r="B140" s="27"/>
      <c r="C140" s="251"/>
      <c r="D140" s="127" t="s">
        <v>137</v>
      </c>
      <c r="E140" s="251"/>
      <c r="F140" s="128" t="s">
        <v>258</v>
      </c>
      <c r="G140" s="251"/>
      <c r="H140" s="251"/>
      <c r="I140" s="251"/>
      <c r="J140" s="251"/>
      <c r="K140" s="251"/>
      <c r="L140" s="27"/>
      <c r="M140" s="129"/>
      <c r="N140" s="130"/>
      <c r="O140" s="55"/>
      <c r="P140" s="55"/>
      <c r="Q140" s="55"/>
      <c r="R140" s="55"/>
      <c r="S140" s="55"/>
      <c r="T140" s="56"/>
      <c r="U140" s="251"/>
      <c r="V140" s="251"/>
      <c r="W140" s="251"/>
      <c r="X140" s="251"/>
      <c r="Y140" s="251"/>
      <c r="Z140" s="251"/>
      <c r="AA140" s="251"/>
      <c r="AB140" s="251"/>
      <c r="AC140" s="251"/>
      <c r="AD140" s="251"/>
      <c r="AE140" s="251"/>
      <c r="AT140" s="304" t="s">
        <v>137</v>
      </c>
      <c r="AU140" s="304" t="s">
        <v>22</v>
      </c>
    </row>
    <row r="141" spans="1:65" s="307" customFormat="1" ht="16.5" customHeight="1">
      <c r="A141" s="251"/>
      <c r="B141" s="27"/>
      <c r="C141" s="117" t="s">
        <v>260</v>
      </c>
      <c r="D141" s="117" t="s">
        <v>131</v>
      </c>
      <c r="E141" s="118" t="s">
        <v>261</v>
      </c>
      <c r="F141" s="119" t="s">
        <v>262</v>
      </c>
      <c r="G141" s="120" t="s">
        <v>215</v>
      </c>
      <c r="H141" s="121">
        <v>24.2</v>
      </c>
      <c r="I141" s="122"/>
      <c r="J141" s="123">
        <f>ROUND(I141*H141,2)</f>
        <v>0</v>
      </c>
      <c r="K141" s="119" t="s">
        <v>146</v>
      </c>
      <c r="L141" s="27"/>
      <c r="M141" s="329" t="s">
        <v>20</v>
      </c>
      <c r="N141" s="124" t="s">
        <v>46</v>
      </c>
      <c r="O141" s="55"/>
      <c r="P141" s="125">
        <f>O141*H141</f>
        <v>0</v>
      </c>
      <c r="Q141" s="125">
        <v>0.00247933884297521</v>
      </c>
      <c r="R141" s="125">
        <f>Q141*H141</f>
        <v>0.060000000000000074</v>
      </c>
      <c r="S141" s="125">
        <v>0</v>
      </c>
      <c r="T141" s="126">
        <f>S141*H141</f>
        <v>0</v>
      </c>
      <c r="U141" s="251"/>
      <c r="V141" s="251"/>
      <c r="W141" s="251"/>
      <c r="X141" s="251"/>
      <c r="Y141" s="251"/>
      <c r="Z141" s="251"/>
      <c r="AA141" s="251"/>
      <c r="AB141" s="251"/>
      <c r="AC141" s="251"/>
      <c r="AD141" s="251"/>
      <c r="AE141" s="251"/>
      <c r="AR141" s="330" t="s">
        <v>163</v>
      </c>
      <c r="AT141" s="330" t="s">
        <v>131</v>
      </c>
      <c r="AU141" s="330" t="s">
        <v>22</v>
      </c>
      <c r="AY141" s="304" t="s">
        <v>130</v>
      </c>
      <c r="BE141" s="331">
        <f>IF(N141="základní",J141,0)</f>
        <v>0</v>
      </c>
      <c r="BF141" s="331">
        <f>IF(N141="snížená",J141,0)</f>
        <v>0</v>
      </c>
      <c r="BG141" s="331">
        <f>IF(N141="zákl. přenesená",J141,0)</f>
        <v>0</v>
      </c>
      <c r="BH141" s="331">
        <f>IF(N141="sníž. přenesená",J141,0)</f>
        <v>0</v>
      </c>
      <c r="BI141" s="331">
        <f>IF(N141="nulová",J141,0)</f>
        <v>0</v>
      </c>
      <c r="BJ141" s="304" t="s">
        <v>22</v>
      </c>
      <c r="BK141" s="331">
        <f>ROUND(I141*H141,2)</f>
        <v>0</v>
      </c>
      <c r="BL141" s="304" t="s">
        <v>163</v>
      </c>
      <c r="BM141" s="330" t="s">
        <v>263</v>
      </c>
    </row>
    <row r="142" spans="1:47" s="307" customFormat="1" ht="12">
      <c r="A142" s="251"/>
      <c r="B142" s="27"/>
      <c r="C142" s="251"/>
      <c r="D142" s="127" t="s">
        <v>137</v>
      </c>
      <c r="E142" s="251"/>
      <c r="F142" s="128" t="s">
        <v>262</v>
      </c>
      <c r="G142" s="251"/>
      <c r="H142" s="251"/>
      <c r="I142" s="251"/>
      <c r="J142" s="251"/>
      <c r="K142" s="251"/>
      <c r="L142" s="27"/>
      <c r="M142" s="129"/>
      <c r="N142" s="130"/>
      <c r="O142" s="55"/>
      <c r="P142" s="55"/>
      <c r="Q142" s="55"/>
      <c r="R142" s="55"/>
      <c r="S142" s="55"/>
      <c r="T142" s="56"/>
      <c r="U142" s="251"/>
      <c r="V142" s="251"/>
      <c r="W142" s="251"/>
      <c r="X142" s="251"/>
      <c r="Y142" s="251"/>
      <c r="Z142" s="251"/>
      <c r="AA142" s="251"/>
      <c r="AB142" s="251"/>
      <c r="AC142" s="251"/>
      <c r="AD142" s="251"/>
      <c r="AE142" s="251"/>
      <c r="AT142" s="304" t="s">
        <v>137</v>
      </c>
      <c r="AU142" s="304" t="s">
        <v>22</v>
      </c>
    </row>
    <row r="143" spans="1:65" s="307" customFormat="1" ht="21.75" customHeight="1">
      <c r="A143" s="251"/>
      <c r="B143" s="27"/>
      <c r="C143" s="117" t="s">
        <v>219</v>
      </c>
      <c r="D143" s="117" t="s">
        <v>131</v>
      </c>
      <c r="E143" s="118" t="s">
        <v>264</v>
      </c>
      <c r="F143" s="119" t="s">
        <v>265</v>
      </c>
      <c r="G143" s="120" t="s">
        <v>201</v>
      </c>
      <c r="H143" s="121">
        <v>67</v>
      </c>
      <c r="I143" s="122"/>
      <c r="J143" s="123">
        <f>ROUND(I143*H143,2)</f>
        <v>0</v>
      </c>
      <c r="K143" s="119" t="s">
        <v>146</v>
      </c>
      <c r="L143" s="27"/>
      <c r="M143" s="329" t="s">
        <v>20</v>
      </c>
      <c r="N143" s="124" t="s">
        <v>46</v>
      </c>
      <c r="O143" s="55"/>
      <c r="P143" s="125">
        <f>O143*H143</f>
        <v>0</v>
      </c>
      <c r="Q143" s="125">
        <v>0</v>
      </c>
      <c r="R143" s="125">
        <f>Q143*H143</f>
        <v>0</v>
      </c>
      <c r="S143" s="125">
        <v>0</v>
      </c>
      <c r="T143" s="126">
        <f>S143*H143</f>
        <v>0</v>
      </c>
      <c r="U143" s="251"/>
      <c r="V143" s="251"/>
      <c r="W143" s="251"/>
      <c r="X143" s="251"/>
      <c r="Y143" s="251"/>
      <c r="Z143" s="251"/>
      <c r="AA143" s="251"/>
      <c r="AB143" s="251"/>
      <c r="AC143" s="251"/>
      <c r="AD143" s="251"/>
      <c r="AE143" s="251"/>
      <c r="AR143" s="330" t="s">
        <v>163</v>
      </c>
      <c r="AT143" s="330" t="s">
        <v>131</v>
      </c>
      <c r="AU143" s="330" t="s">
        <v>22</v>
      </c>
      <c r="AY143" s="304" t="s">
        <v>130</v>
      </c>
      <c r="BE143" s="331">
        <f>IF(N143="základní",J143,0)</f>
        <v>0</v>
      </c>
      <c r="BF143" s="331">
        <f>IF(N143="snížená",J143,0)</f>
        <v>0</v>
      </c>
      <c r="BG143" s="331">
        <f>IF(N143="zákl. přenesená",J143,0)</f>
        <v>0</v>
      </c>
      <c r="BH143" s="331">
        <f>IF(N143="sníž. přenesená",J143,0)</f>
        <v>0</v>
      </c>
      <c r="BI143" s="331">
        <f>IF(N143="nulová",J143,0)</f>
        <v>0</v>
      </c>
      <c r="BJ143" s="304" t="s">
        <v>22</v>
      </c>
      <c r="BK143" s="331">
        <f>ROUND(I143*H143,2)</f>
        <v>0</v>
      </c>
      <c r="BL143" s="304" t="s">
        <v>163</v>
      </c>
      <c r="BM143" s="330" t="s">
        <v>266</v>
      </c>
    </row>
    <row r="144" spans="1:47" s="307" customFormat="1" ht="19.5">
      <c r="A144" s="251"/>
      <c r="B144" s="27"/>
      <c r="C144" s="251"/>
      <c r="D144" s="127" t="s">
        <v>137</v>
      </c>
      <c r="E144" s="251"/>
      <c r="F144" s="128" t="s">
        <v>265</v>
      </c>
      <c r="G144" s="251"/>
      <c r="H144" s="251"/>
      <c r="I144" s="251"/>
      <c r="J144" s="251"/>
      <c r="K144" s="251"/>
      <c r="L144" s="27"/>
      <c r="M144" s="129"/>
      <c r="N144" s="130"/>
      <c r="O144" s="55"/>
      <c r="P144" s="55"/>
      <c r="Q144" s="55"/>
      <c r="R144" s="55"/>
      <c r="S144" s="55"/>
      <c r="T144" s="56"/>
      <c r="U144" s="251"/>
      <c r="V144" s="251"/>
      <c r="W144" s="251"/>
      <c r="X144" s="251"/>
      <c r="Y144" s="251"/>
      <c r="Z144" s="251"/>
      <c r="AA144" s="251"/>
      <c r="AB144" s="251"/>
      <c r="AC144" s="251"/>
      <c r="AD144" s="251"/>
      <c r="AE144" s="251"/>
      <c r="AT144" s="304" t="s">
        <v>137</v>
      </c>
      <c r="AU144" s="304" t="s">
        <v>22</v>
      </c>
    </row>
    <row r="145" spans="1:65" s="307" customFormat="1" ht="16.5" customHeight="1">
      <c r="A145" s="251"/>
      <c r="B145" s="27"/>
      <c r="C145" s="117" t="s">
        <v>267</v>
      </c>
      <c r="D145" s="117" t="s">
        <v>131</v>
      </c>
      <c r="E145" s="118" t="s">
        <v>268</v>
      </c>
      <c r="F145" s="119" t="s">
        <v>269</v>
      </c>
      <c r="G145" s="120" t="s">
        <v>201</v>
      </c>
      <c r="H145" s="121">
        <v>65</v>
      </c>
      <c r="I145" s="122"/>
      <c r="J145" s="123">
        <f>ROUND(I145*H145,2)</f>
        <v>0</v>
      </c>
      <c r="K145" s="119" t="s">
        <v>146</v>
      </c>
      <c r="L145" s="27"/>
      <c r="M145" s="329" t="s">
        <v>20</v>
      </c>
      <c r="N145" s="124" t="s">
        <v>46</v>
      </c>
      <c r="O145" s="55"/>
      <c r="P145" s="125">
        <f>O145*H145</f>
        <v>0</v>
      </c>
      <c r="Q145" s="125">
        <v>0.002</v>
      </c>
      <c r="R145" s="125">
        <f>Q145*H145</f>
        <v>0.13</v>
      </c>
      <c r="S145" s="125">
        <v>0</v>
      </c>
      <c r="T145" s="126">
        <f>S145*H145</f>
        <v>0</v>
      </c>
      <c r="U145" s="251"/>
      <c r="V145" s="251"/>
      <c r="W145" s="251"/>
      <c r="X145" s="251"/>
      <c r="Y145" s="251"/>
      <c r="Z145" s="251"/>
      <c r="AA145" s="251"/>
      <c r="AB145" s="251"/>
      <c r="AC145" s="251"/>
      <c r="AD145" s="251"/>
      <c r="AE145" s="251"/>
      <c r="AR145" s="330" t="s">
        <v>163</v>
      </c>
      <c r="AT145" s="330" t="s">
        <v>131</v>
      </c>
      <c r="AU145" s="330" t="s">
        <v>22</v>
      </c>
      <c r="AY145" s="304" t="s">
        <v>130</v>
      </c>
      <c r="BE145" s="331">
        <f>IF(N145="základní",J145,0)</f>
        <v>0</v>
      </c>
      <c r="BF145" s="331">
        <f>IF(N145="snížená",J145,0)</f>
        <v>0</v>
      </c>
      <c r="BG145" s="331">
        <f>IF(N145="zákl. přenesená",J145,0)</f>
        <v>0</v>
      </c>
      <c r="BH145" s="331">
        <f>IF(N145="sníž. přenesená",J145,0)</f>
        <v>0</v>
      </c>
      <c r="BI145" s="331">
        <f>IF(N145="nulová",J145,0)</f>
        <v>0</v>
      </c>
      <c r="BJ145" s="304" t="s">
        <v>22</v>
      </c>
      <c r="BK145" s="331">
        <f>ROUND(I145*H145,2)</f>
        <v>0</v>
      </c>
      <c r="BL145" s="304" t="s">
        <v>163</v>
      </c>
      <c r="BM145" s="330" t="s">
        <v>270</v>
      </c>
    </row>
    <row r="146" spans="1:47" s="307" customFormat="1" ht="12">
      <c r="A146" s="251"/>
      <c r="B146" s="27"/>
      <c r="C146" s="251"/>
      <c r="D146" s="127" t="s">
        <v>137</v>
      </c>
      <c r="E146" s="251"/>
      <c r="F146" s="128" t="s">
        <v>269</v>
      </c>
      <c r="G146" s="251"/>
      <c r="H146" s="251"/>
      <c r="I146" s="251"/>
      <c r="J146" s="251"/>
      <c r="K146" s="251"/>
      <c r="L146" s="27"/>
      <c r="M146" s="129"/>
      <c r="N146" s="130"/>
      <c r="O146" s="55"/>
      <c r="P146" s="55"/>
      <c r="Q146" s="55"/>
      <c r="R146" s="55"/>
      <c r="S146" s="55"/>
      <c r="T146" s="56"/>
      <c r="U146" s="251"/>
      <c r="V146" s="251"/>
      <c r="W146" s="251"/>
      <c r="X146" s="251"/>
      <c r="Y146" s="251"/>
      <c r="Z146" s="251"/>
      <c r="AA146" s="251"/>
      <c r="AB146" s="251"/>
      <c r="AC146" s="251"/>
      <c r="AD146" s="251"/>
      <c r="AE146" s="251"/>
      <c r="AT146" s="304" t="s">
        <v>137</v>
      </c>
      <c r="AU146" s="304" t="s">
        <v>22</v>
      </c>
    </row>
    <row r="147" spans="1:65" s="307" customFormat="1" ht="16.5" customHeight="1">
      <c r="A147" s="251"/>
      <c r="B147" s="27"/>
      <c r="C147" s="117" t="s">
        <v>223</v>
      </c>
      <c r="D147" s="117" t="s">
        <v>131</v>
      </c>
      <c r="E147" s="118" t="s">
        <v>271</v>
      </c>
      <c r="F147" s="119" t="s">
        <v>272</v>
      </c>
      <c r="G147" s="120" t="s">
        <v>201</v>
      </c>
      <c r="H147" s="121">
        <v>5</v>
      </c>
      <c r="I147" s="122"/>
      <c r="J147" s="123">
        <f>ROUND(I147*H147,2)</f>
        <v>0</v>
      </c>
      <c r="K147" s="119" t="s">
        <v>146</v>
      </c>
      <c r="L147" s="27"/>
      <c r="M147" s="329" t="s">
        <v>20</v>
      </c>
      <c r="N147" s="124" t="s">
        <v>46</v>
      </c>
      <c r="O147" s="55"/>
      <c r="P147" s="125">
        <f>O147*H147</f>
        <v>0</v>
      </c>
      <c r="Q147" s="125">
        <v>0</v>
      </c>
      <c r="R147" s="125">
        <f>Q147*H147</f>
        <v>0</v>
      </c>
      <c r="S147" s="125">
        <v>0</v>
      </c>
      <c r="T147" s="126">
        <f>S147*H147</f>
        <v>0</v>
      </c>
      <c r="U147" s="251"/>
      <c r="V147" s="251"/>
      <c r="W147" s="251"/>
      <c r="X147" s="251"/>
      <c r="Y147" s="251"/>
      <c r="Z147" s="251"/>
      <c r="AA147" s="251"/>
      <c r="AB147" s="251"/>
      <c r="AC147" s="251"/>
      <c r="AD147" s="251"/>
      <c r="AE147" s="251"/>
      <c r="AR147" s="330" t="s">
        <v>163</v>
      </c>
      <c r="AT147" s="330" t="s">
        <v>131</v>
      </c>
      <c r="AU147" s="330" t="s">
        <v>22</v>
      </c>
      <c r="AY147" s="304" t="s">
        <v>130</v>
      </c>
      <c r="BE147" s="331">
        <f>IF(N147="základní",J147,0)</f>
        <v>0</v>
      </c>
      <c r="BF147" s="331">
        <f>IF(N147="snížená",J147,0)</f>
        <v>0</v>
      </c>
      <c r="BG147" s="331">
        <f>IF(N147="zákl. přenesená",J147,0)</f>
        <v>0</v>
      </c>
      <c r="BH147" s="331">
        <f>IF(N147="sníž. přenesená",J147,0)</f>
        <v>0</v>
      </c>
      <c r="BI147" s="331">
        <f>IF(N147="nulová",J147,0)</f>
        <v>0</v>
      </c>
      <c r="BJ147" s="304" t="s">
        <v>22</v>
      </c>
      <c r="BK147" s="331">
        <f>ROUND(I147*H147,2)</f>
        <v>0</v>
      </c>
      <c r="BL147" s="304" t="s">
        <v>163</v>
      </c>
      <c r="BM147" s="330" t="s">
        <v>273</v>
      </c>
    </row>
    <row r="148" spans="1:47" s="307" customFormat="1" ht="12">
      <c r="A148" s="251"/>
      <c r="B148" s="27"/>
      <c r="C148" s="251"/>
      <c r="D148" s="127" t="s">
        <v>137</v>
      </c>
      <c r="E148" s="251"/>
      <c r="F148" s="128" t="s">
        <v>272</v>
      </c>
      <c r="G148" s="251"/>
      <c r="H148" s="251"/>
      <c r="I148" s="251"/>
      <c r="J148" s="251"/>
      <c r="K148" s="251"/>
      <c r="L148" s="27"/>
      <c r="M148" s="129"/>
      <c r="N148" s="130"/>
      <c r="O148" s="55"/>
      <c r="P148" s="55"/>
      <c r="Q148" s="55"/>
      <c r="R148" s="55"/>
      <c r="S148" s="55"/>
      <c r="T148" s="56"/>
      <c r="U148" s="251"/>
      <c r="V148" s="251"/>
      <c r="W148" s="251"/>
      <c r="X148" s="251"/>
      <c r="Y148" s="251"/>
      <c r="Z148" s="251"/>
      <c r="AA148" s="251"/>
      <c r="AB148" s="251"/>
      <c r="AC148" s="251"/>
      <c r="AD148" s="251"/>
      <c r="AE148" s="251"/>
      <c r="AT148" s="304" t="s">
        <v>137</v>
      </c>
      <c r="AU148" s="304" t="s">
        <v>22</v>
      </c>
    </row>
    <row r="149" spans="1:65" s="307" customFormat="1" ht="16.5" customHeight="1">
      <c r="A149" s="251"/>
      <c r="B149" s="27"/>
      <c r="C149" s="117" t="s">
        <v>274</v>
      </c>
      <c r="D149" s="117" t="s">
        <v>131</v>
      </c>
      <c r="E149" s="118" t="s">
        <v>275</v>
      </c>
      <c r="F149" s="119" t="s">
        <v>276</v>
      </c>
      <c r="G149" s="120" t="s">
        <v>201</v>
      </c>
      <c r="H149" s="121">
        <v>142</v>
      </c>
      <c r="I149" s="122"/>
      <c r="J149" s="123">
        <f>ROUND(I149*H149,2)</f>
        <v>0</v>
      </c>
      <c r="K149" s="119" t="s">
        <v>146</v>
      </c>
      <c r="L149" s="27"/>
      <c r="M149" s="329" t="s">
        <v>20</v>
      </c>
      <c r="N149" s="124" t="s">
        <v>46</v>
      </c>
      <c r="O149" s="55"/>
      <c r="P149" s="125">
        <f>O149*H149</f>
        <v>0</v>
      </c>
      <c r="Q149" s="125">
        <v>0</v>
      </c>
      <c r="R149" s="125">
        <f>Q149*H149</f>
        <v>0</v>
      </c>
      <c r="S149" s="125">
        <v>0</v>
      </c>
      <c r="T149" s="126">
        <f>S149*H149</f>
        <v>0</v>
      </c>
      <c r="U149" s="251"/>
      <c r="V149" s="251"/>
      <c r="W149" s="251"/>
      <c r="X149" s="251"/>
      <c r="Y149" s="251"/>
      <c r="Z149" s="251"/>
      <c r="AA149" s="251"/>
      <c r="AB149" s="251"/>
      <c r="AC149" s="251"/>
      <c r="AD149" s="251"/>
      <c r="AE149" s="251"/>
      <c r="AR149" s="330" t="s">
        <v>163</v>
      </c>
      <c r="AT149" s="330" t="s">
        <v>131</v>
      </c>
      <c r="AU149" s="330" t="s">
        <v>22</v>
      </c>
      <c r="AY149" s="304" t="s">
        <v>130</v>
      </c>
      <c r="BE149" s="331">
        <f>IF(N149="základní",J149,0)</f>
        <v>0</v>
      </c>
      <c r="BF149" s="331">
        <f>IF(N149="snížená",J149,0)</f>
        <v>0</v>
      </c>
      <c r="BG149" s="331">
        <f>IF(N149="zákl. přenesená",J149,0)</f>
        <v>0</v>
      </c>
      <c r="BH149" s="331">
        <f>IF(N149="sníž. přenesená",J149,0)</f>
        <v>0</v>
      </c>
      <c r="BI149" s="331">
        <f>IF(N149="nulová",J149,0)</f>
        <v>0</v>
      </c>
      <c r="BJ149" s="304" t="s">
        <v>22</v>
      </c>
      <c r="BK149" s="331">
        <f>ROUND(I149*H149,2)</f>
        <v>0</v>
      </c>
      <c r="BL149" s="304" t="s">
        <v>163</v>
      </c>
      <c r="BM149" s="330" t="s">
        <v>277</v>
      </c>
    </row>
    <row r="150" spans="1:47" s="307" customFormat="1" ht="12">
      <c r="A150" s="251"/>
      <c r="B150" s="27"/>
      <c r="C150" s="251"/>
      <c r="D150" s="127" t="s">
        <v>137</v>
      </c>
      <c r="E150" s="251"/>
      <c r="F150" s="128" t="s">
        <v>276</v>
      </c>
      <c r="G150" s="251"/>
      <c r="H150" s="251"/>
      <c r="I150" s="251"/>
      <c r="J150" s="251"/>
      <c r="K150" s="251"/>
      <c r="L150" s="27"/>
      <c r="M150" s="129"/>
      <c r="N150" s="130"/>
      <c r="O150" s="55"/>
      <c r="P150" s="55"/>
      <c r="Q150" s="55"/>
      <c r="R150" s="55"/>
      <c r="S150" s="55"/>
      <c r="T150" s="56"/>
      <c r="U150" s="251"/>
      <c r="V150" s="251"/>
      <c r="W150" s="251"/>
      <c r="X150" s="251"/>
      <c r="Y150" s="251"/>
      <c r="Z150" s="251"/>
      <c r="AA150" s="251"/>
      <c r="AB150" s="251"/>
      <c r="AC150" s="251"/>
      <c r="AD150" s="251"/>
      <c r="AE150" s="251"/>
      <c r="AT150" s="304" t="s">
        <v>137</v>
      </c>
      <c r="AU150" s="304" t="s">
        <v>22</v>
      </c>
    </row>
    <row r="151" spans="1:65" s="307" customFormat="1" ht="16.5" customHeight="1">
      <c r="A151" s="251"/>
      <c r="B151" s="27"/>
      <c r="C151" s="117" t="s">
        <v>226</v>
      </c>
      <c r="D151" s="117" t="s">
        <v>131</v>
      </c>
      <c r="E151" s="118" t="s">
        <v>278</v>
      </c>
      <c r="F151" s="119" t="s">
        <v>279</v>
      </c>
      <c r="G151" s="120" t="s">
        <v>201</v>
      </c>
      <c r="H151" s="121">
        <v>49</v>
      </c>
      <c r="I151" s="122"/>
      <c r="J151" s="123">
        <f>ROUND(I151*H151,2)</f>
        <v>0</v>
      </c>
      <c r="K151" s="119" t="s">
        <v>146</v>
      </c>
      <c r="L151" s="27"/>
      <c r="M151" s="329" t="s">
        <v>20</v>
      </c>
      <c r="N151" s="124" t="s">
        <v>46</v>
      </c>
      <c r="O151" s="55"/>
      <c r="P151" s="125">
        <f>O151*H151</f>
        <v>0</v>
      </c>
      <c r="Q151" s="125">
        <v>0</v>
      </c>
      <c r="R151" s="125">
        <f>Q151*H151</f>
        <v>0</v>
      </c>
      <c r="S151" s="125">
        <v>0</v>
      </c>
      <c r="T151" s="126">
        <f>S151*H151</f>
        <v>0</v>
      </c>
      <c r="U151" s="251"/>
      <c r="V151" s="251"/>
      <c r="W151" s="251"/>
      <c r="X151" s="251"/>
      <c r="Y151" s="251"/>
      <c r="Z151" s="251"/>
      <c r="AA151" s="251"/>
      <c r="AB151" s="251"/>
      <c r="AC151" s="251"/>
      <c r="AD151" s="251"/>
      <c r="AE151" s="251"/>
      <c r="AR151" s="330" t="s">
        <v>163</v>
      </c>
      <c r="AT151" s="330" t="s">
        <v>131</v>
      </c>
      <c r="AU151" s="330" t="s">
        <v>22</v>
      </c>
      <c r="AY151" s="304" t="s">
        <v>130</v>
      </c>
      <c r="BE151" s="331">
        <f>IF(N151="základní",J151,0)</f>
        <v>0</v>
      </c>
      <c r="BF151" s="331">
        <f>IF(N151="snížená",J151,0)</f>
        <v>0</v>
      </c>
      <c r="BG151" s="331">
        <f>IF(N151="zákl. přenesená",J151,0)</f>
        <v>0</v>
      </c>
      <c r="BH151" s="331">
        <f>IF(N151="sníž. přenesená",J151,0)</f>
        <v>0</v>
      </c>
      <c r="BI151" s="331">
        <f>IF(N151="nulová",J151,0)</f>
        <v>0</v>
      </c>
      <c r="BJ151" s="304" t="s">
        <v>22</v>
      </c>
      <c r="BK151" s="331">
        <f>ROUND(I151*H151,2)</f>
        <v>0</v>
      </c>
      <c r="BL151" s="304" t="s">
        <v>163</v>
      </c>
      <c r="BM151" s="330" t="s">
        <v>280</v>
      </c>
    </row>
    <row r="152" spans="1:47" s="307" customFormat="1" ht="12">
      <c r="A152" s="251"/>
      <c r="B152" s="27"/>
      <c r="C152" s="251"/>
      <c r="D152" s="127" t="s">
        <v>137</v>
      </c>
      <c r="E152" s="251"/>
      <c r="F152" s="128" t="s">
        <v>279</v>
      </c>
      <c r="G152" s="251"/>
      <c r="H152" s="251"/>
      <c r="I152" s="251"/>
      <c r="J152" s="251"/>
      <c r="K152" s="251"/>
      <c r="L152" s="27"/>
      <c r="M152" s="129"/>
      <c r="N152" s="130"/>
      <c r="O152" s="55"/>
      <c r="P152" s="55"/>
      <c r="Q152" s="55"/>
      <c r="R152" s="55"/>
      <c r="S152" s="55"/>
      <c r="T152" s="56"/>
      <c r="U152" s="251"/>
      <c r="V152" s="251"/>
      <c r="W152" s="251"/>
      <c r="X152" s="251"/>
      <c r="Y152" s="251"/>
      <c r="Z152" s="251"/>
      <c r="AA152" s="251"/>
      <c r="AB152" s="251"/>
      <c r="AC152" s="251"/>
      <c r="AD152" s="251"/>
      <c r="AE152" s="251"/>
      <c r="AT152" s="304" t="s">
        <v>137</v>
      </c>
      <c r="AU152" s="304" t="s">
        <v>22</v>
      </c>
    </row>
    <row r="153" spans="1:65" s="307" customFormat="1" ht="16.5" customHeight="1">
      <c r="A153" s="251"/>
      <c r="B153" s="27"/>
      <c r="C153" s="117" t="s">
        <v>281</v>
      </c>
      <c r="D153" s="117" t="s">
        <v>131</v>
      </c>
      <c r="E153" s="118" t="s">
        <v>282</v>
      </c>
      <c r="F153" s="119" t="s">
        <v>283</v>
      </c>
      <c r="G153" s="120" t="s">
        <v>201</v>
      </c>
      <c r="H153" s="121">
        <v>2</v>
      </c>
      <c r="I153" s="122"/>
      <c r="J153" s="123">
        <f>ROUND(I153*H153,2)</f>
        <v>0</v>
      </c>
      <c r="K153" s="119" t="s">
        <v>146</v>
      </c>
      <c r="L153" s="27"/>
      <c r="M153" s="329" t="s">
        <v>20</v>
      </c>
      <c r="N153" s="124" t="s">
        <v>46</v>
      </c>
      <c r="O153" s="55"/>
      <c r="P153" s="125">
        <f>O153*H153</f>
        <v>0</v>
      </c>
      <c r="Q153" s="125">
        <v>0</v>
      </c>
      <c r="R153" s="125">
        <f>Q153*H153</f>
        <v>0</v>
      </c>
      <c r="S153" s="125">
        <v>0</v>
      </c>
      <c r="T153" s="126">
        <f>S153*H153</f>
        <v>0</v>
      </c>
      <c r="U153" s="251"/>
      <c r="V153" s="251"/>
      <c r="W153" s="251"/>
      <c r="X153" s="251"/>
      <c r="Y153" s="251"/>
      <c r="Z153" s="251"/>
      <c r="AA153" s="251"/>
      <c r="AB153" s="251"/>
      <c r="AC153" s="251"/>
      <c r="AD153" s="251"/>
      <c r="AE153" s="251"/>
      <c r="AR153" s="330" t="s">
        <v>163</v>
      </c>
      <c r="AT153" s="330" t="s">
        <v>131</v>
      </c>
      <c r="AU153" s="330" t="s">
        <v>22</v>
      </c>
      <c r="AY153" s="304" t="s">
        <v>130</v>
      </c>
      <c r="BE153" s="331">
        <f>IF(N153="základní",J153,0)</f>
        <v>0</v>
      </c>
      <c r="BF153" s="331">
        <f>IF(N153="snížená",J153,0)</f>
        <v>0</v>
      </c>
      <c r="BG153" s="331">
        <f>IF(N153="zákl. přenesená",J153,0)</f>
        <v>0</v>
      </c>
      <c r="BH153" s="331">
        <f>IF(N153="sníž. přenesená",J153,0)</f>
        <v>0</v>
      </c>
      <c r="BI153" s="331">
        <f>IF(N153="nulová",J153,0)</f>
        <v>0</v>
      </c>
      <c r="BJ153" s="304" t="s">
        <v>22</v>
      </c>
      <c r="BK153" s="331">
        <f>ROUND(I153*H153,2)</f>
        <v>0</v>
      </c>
      <c r="BL153" s="304" t="s">
        <v>163</v>
      </c>
      <c r="BM153" s="330" t="s">
        <v>284</v>
      </c>
    </row>
    <row r="154" spans="1:47" s="307" customFormat="1" ht="12">
      <c r="A154" s="251"/>
      <c r="B154" s="27"/>
      <c r="C154" s="251"/>
      <c r="D154" s="127" t="s">
        <v>137</v>
      </c>
      <c r="E154" s="251"/>
      <c r="F154" s="128" t="s">
        <v>283</v>
      </c>
      <c r="G154" s="251"/>
      <c r="H154" s="251"/>
      <c r="I154" s="251"/>
      <c r="J154" s="251"/>
      <c r="K154" s="251"/>
      <c r="L154" s="27"/>
      <c r="M154" s="129"/>
      <c r="N154" s="130"/>
      <c r="O154" s="55"/>
      <c r="P154" s="55"/>
      <c r="Q154" s="55"/>
      <c r="R154" s="55"/>
      <c r="S154" s="55"/>
      <c r="T154" s="56"/>
      <c r="U154" s="251"/>
      <c r="V154" s="251"/>
      <c r="W154" s="251"/>
      <c r="X154" s="251"/>
      <c r="Y154" s="251"/>
      <c r="Z154" s="251"/>
      <c r="AA154" s="251"/>
      <c r="AB154" s="251"/>
      <c r="AC154" s="251"/>
      <c r="AD154" s="251"/>
      <c r="AE154" s="251"/>
      <c r="AT154" s="304" t="s">
        <v>137</v>
      </c>
      <c r="AU154" s="304" t="s">
        <v>22</v>
      </c>
    </row>
    <row r="155" spans="1:65" s="307" customFormat="1" ht="21.75" customHeight="1">
      <c r="A155" s="251"/>
      <c r="B155" s="27"/>
      <c r="C155" s="117" t="s">
        <v>232</v>
      </c>
      <c r="D155" s="117" t="s">
        <v>131</v>
      </c>
      <c r="E155" s="118" t="s">
        <v>285</v>
      </c>
      <c r="F155" s="119" t="s">
        <v>286</v>
      </c>
      <c r="G155" s="120" t="s">
        <v>215</v>
      </c>
      <c r="H155" s="121">
        <v>29</v>
      </c>
      <c r="I155" s="122"/>
      <c r="J155" s="123">
        <f>ROUND(I155*H155,2)</f>
        <v>0</v>
      </c>
      <c r="K155" s="119" t="s">
        <v>146</v>
      </c>
      <c r="L155" s="27"/>
      <c r="M155" s="329" t="s">
        <v>20</v>
      </c>
      <c r="N155" s="124" t="s">
        <v>46</v>
      </c>
      <c r="O155" s="55"/>
      <c r="P155" s="125">
        <f>O155*H155</f>
        <v>0</v>
      </c>
      <c r="Q155" s="125">
        <v>0</v>
      </c>
      <c r="R155" s="125">
        <f>Q155*H155</f>
        <v>0</v>
      </c>
      <c r="S155" s="125">
        <v>0</v>
      </c>
      <c r="T155" s="126">
        <f>S155*H155</f>
        <v>0</v>
      </c>
      <c r="U155" s="251"/>
      <c r="V155" s="251"/>
      <c r="W155" s="251"/>
      <c r="X155" s="251"/>
      <c r="Y155" s="251"/>
      <c r="Z155" s="251"/>
      <c r="AA155" s="251"/>
      <c r="AB155" s="251"/>
      <c r="AC155" s="251"/>
      <c r="AD155" s="251"/>
      <c r="AE155" s="251"/>
      <c r="AR155" s="330" t="s">
        <v>163</v>
      </c>
      <c r="AT155" s="330" t="s">
        <v>131</v>
      </c>
      <c r="AU155" s="330" t="s">
        <v>22</v>
      </c>
      <c r="AY155" s="304" t="s">
        <v>130</v>
      </c>
      <c r="BE155" s="331">
        <f>IF(N155="základní",J155,0)</f>
        <v>0</v>
      </c>
      <c r="BF155" s="331">
        <f>IF(N155="snížená",J155,0)</f>
        <v>0</v>
      </c>
      <c r="BG155" s="331">
        <f>IF(N155="zákl. přenesená",J155,0)</f>
        <v>0</v>
      </c>
      <c r="BH155" s="331">
        <f>IF(N155="sníž. přenesená",J155,0)</f>
        <v>0</v>
      </c>
      <c r="BI155" s="331">
        <f>IF(N155="nulová",J155,0)</f>
        <v>0</v>
      </c>
      <c r="BJ155" s="304" t="s">
        <v>22</v>
      </c>
      <c r="BK155" s="331">
        <f>ROUND(I155*H155,2)</f>
        <v>0</v>
      </c>
      <c r="BL155" s="304" t="s">
        <v>163</v>
      </c>
      <c r="BM155" s="330" t="s">
        <v>287</v>
      </c>
    </row>
    <row r="156" spans="1:47" s="307" customFormat="1" ht="12">
      <c r="A156" s="251"/>
      <c r="B156" s="27"/>
      <c r="C156" s="251"/>
      <c r="D156" s="127" t="s">
        <v>137</v>
      </c>
      <c r="E156" s="251"/>
      <c r="F156" s="128" t="s">
        <v>286</v>
      </c>
      <c r="G156" s="251"/>
      <c r="H156" s="251"/>
      <c r="I156" s="251"/>
      <c r="J156" s="251"/>
      <c r="K156" s="251"/>
      <c r="L156" s="27"/>
      <c r="M156" s="129"/>
      <c r="N156" s="130"/>
      <c r="O156" s="55"/>
      <c r="P156" s="55"/>
      <c r="Q156" s="55"/>
      <c r="R156" s="55"/>
      <c r="S156" s="55"/>
      <c r="T156" s="56"/>
      <c r="U156" s="251"/>
      <c r="V156" s="251"/>
      <c r="W156" s="251"/>
      <c r="X156" s="251"/>
      <c r="Y156" s="251"/>
      <c r="Z156" s="251"/>
      <c r="AA156" s="251"/>
      <c r="AB156" s="251"/>
      <c r="AC156" s="251"/>
      <c r="AD156" s="251"/>
      <c r="AE156" s="251"/>
      <c r="AT156" s="304" t="s">
        <v>137</v>
      </c>
      <c r="AU156" s="304" t="s">
        <v>22</v>
      </c>
    </row>
    <row r="157" spans="1:65" s="307" customFormat="1" ht="16.5" customHeight="1">
      <c r="A157" s="251"/>
      <c r="B157" s="27"/>
      <c r="C157" s="117" t="s">
        <v>288</v>
      </c>
      <c r="D157" s="117" t="s">
        <v>131</v>
      </c>
      <c r="E157" s="118" t="s">
        <v>289</v>
      </c>
      <c r="F157" s="119" t="s">
        <v>290</v>
      </c>
      <c r="G157" s="120" t="s">
        <v>215</v>
      </c>
      <c r="H157" s="121">
        <v>31.9</v>
      </c>
      <c r="I157" s="122"/>
      <c r="J157" s="123">
        <f>ROUND(I157*H157,2)</f>
        <v>0</v>
      </c>
      <c r="K157" s="119" t="s">
        <v>146</v>
      </c>
      <c r="L157" s="27"/>
      <c r="M157" s="329" t="s">
        <v>20</v>
      </c>
      <c r="N157" s="124" t="s">
        <v>46</v>
      </c>
      <c r="O157" s="55"/>
      <c r="P157" s="125">
        <f>O157*H157</f>
        <v>0</v>
      </c>
      <c r="Q157" s="125">
        <v>0.00250783699059561</v>
      </c>
      <c r="R157" s="125">
        <f>Q157*H157</f>
        <v>0.07999999999999996</v>
      </c>
      <c r="S157" s="125">
        <v>0</v>
      </c>
      <c r="T157" s="126">
        <f>S157*H157</f>
        <v>0</v>
      </c>
      <c r="U157" s="251"/>
      <c r="V157" s="251"/>
      <c r="W157" s="251"/>
      <c r="X157" s="251"/>
      <c r="Y157" s="251"/>
      <c r="Z157" s="251"/>
      <c r="AA157" s="251"/>
      <c r="AB157" s="251"/>
      <c r="AC157" s="251"/>
      <c r="AD157" s="251"/>
      <c r="AE157" s="251"/>
      <c r="AR157" s="330" t="s">
        <v>163</v>
      </c>
      <c r="AT157" s="330" t="s">
        <v>131</v>
      </c>
      <c r="AU157" s="330" t="s">
        <v>22</v>
      </c>
      <c r="AY157" s="304" t="s">
        <v>130</v>
      </c>
      <c r="BE157" s="331">
        <f>IF(N157="základní",J157,0)</f>
        <v>0</v>
      </c>
      <c r="BF157" s="331">
        <f>IF(N157="snížená",J157,0)</f>
        <v>0</v>
      </c>
      <c r="BG157" s="331">
        <f>IF(N157="zákl. přenesená",J157,0)</f>
        <v>0</v>
      </c>
      <c r="BH157" s="331">
        <f>IF(N157="sníž. přenesená",J157,0)</f>
        <v>0</v>
      </c>
      <c r="BI157" s="331">
        <f>IF(N157="nulová",J157,0)</f>
        <v>0</v>
      </c>
      <c r="BJ157" s="304" t="s">
        <v>22</v>
      </c>
      <c r="BK157" s="331">
        <f>ROUND(I157*H157,2)</f>
        <v>0</v>
      </c>
      <c r="BL157" s="304" t="s">
        <v>163</v>
      </c>
      <c r="BM157" s="330" t="s">
        <v>291</v>
      </c>
    </row>
    <row r="158" spans="1:47" s="307" customFormat="1" ht="12">
      <c r="A158" s="251"/>
      <c r="B158" s="27"/>
      <c r="C158" s="251"/>
      <c r="D158" s="127" t="s">
        <v>137</v>
      </c>
      <c r="E158" s="251"/>
      <c r="F158" s="128" t="s">
        <v>290</v>
      </c>
      <c r="G158" s="251"/>
      <c r="H158" s="251"/>
      <c r="I158" s="251"/>
      <c r="J158" s="251"/>
      <c r="K158" s="251"/>
      <c r="L158" s="27"/>
      <c r="M158" s="129"/>
      <c r="N158" s="130"/>
      <c r="O158" s="55"/>
      <c r="P158" s="55"/>
      <c r="Q158" s="55"/>
      <c r="R158" s="55"/>
      <c r="S158" s="55"/>
      <c r="T158" s="56"/>
      <c r="U158" s="251"/>
      <c r="V158" s="251"/>
      <c r="W158" s="251"/>
      <c r="X158" s="251"/>
      <c r="Y158" s="251"/>
      <c r="Z158" s="251"/>
      <c r="AA158" s="251"/>
      <c r="AB158" s="251"/>
      <c r="AC158" s="251"/>
      <c r="AD158" s="251"/>
      <c r="AE158" s="251"/>
      <c r="AT158" s="304" t="s">
        <v>137</v>
      </c>
      <c r="AU158" s="304" t="s">
        <v>22</v>
      </c>
    </row>
    <row r="159" spans="1:65" s="307" customFormat="1" ht="21.75" customHeight="1">
      <c r="A159" s="251"/>
      <c r="B159" s="27"/>
      <c r="C159" s="117" t="s">
        <v>235</v>
      </c>
      <c r="D159" s="117" t="s">
        <v>131</v>
      </c>
      <c r="E159" s="118" t="s">
        <v>292</v>
      </c>
      <c r="F159" s="119" t="s">
        <v>293</v>
      </c>
      <c r="G159" s="120" t="s">
        <v>215</v>
      </c>
      <c r="H159" s="121">
        <v>32</v>
      </c>
      <c r="I159" s="122"/>
      <c r="J159" s="123">
        <f>ROUND(I159*H159,2)</f>
        <v>0</v>
      </c>
      <c r="K159" s="119" t="s">
        <v>146</v>
      </c>
      <c r="L159" s="27"/>
      <c r="M159" s="329" t="s">
        <v>20</v>
      </c>
      <c r="N159" s="124" t="s">
        <v>46</v>
      </c>
      <c r="O159" s="55"/>
      <c r="P159" s="125">
        <f>O159*H159</f>
        <v>0</v>
      </c>
      <c r="Q159" s="125">
        <v>0</v>
      </c>
      <c r="R159" s="125">
        <f>Q159*H159</f>
        <v>0</v>
      </c>
      <c r="S159" s="125">
        <v>0</v>
      </c>
      <c r="T159" s="126">
        <f>S159*H159</f>
        <v>0</v>
      </c>
      <c r="U159" s="251"/>
      <c r="V159" s="251"/>
      <c r="W159" s="251"/>
      <c r="X159" s="251"/>
      <c r="Y159" s="251"/>
      <c r="Z159" s="251"/>
      <c r="AA159" s="251"/>
      <c r="AB159" s="251"/>
      <c r="AC159" s="251"/>
      <c r="AD159" s="251"/>
      <c r="AE159" s="251"/>
      <c r="AR159" s="330" t="s">
        <v>163</v>
      </c>
      <c r="AT159" s="330" t="s">
        <v>131</v>
      </c>
      <c r="AU159" s="330" t="s">
        <v>22</v>
      </c>
      <c r="AY159" s="304" t="s">
        <v>130</v>
      </c>
      <c r="BE159" s="331">
        <f>IF(N159="základní",J159,0)</f>
        <v>0</v>
      </c>
      <c r="BF159" s="331">
        <f>IF(N159="snížená",J159,0)</f>
        <v>0</v>
      </c>
      <c r="BG159" s="331">
        <f>IF(N159="zákl. přenesená",J159,0)</f>
        <v>0</v>
      </c>
      <c r="BH159" s="331">
        <f>IF(N159="sníž. přenesená",J159,0)</f>
        <v>0</v>
      </c>
      <c r="BI159" s="331">
        <f>IF(N159="nulová",J159,0)</f>
        <v>0</v>
      </c>
      <c r="BJ159" s="304" t="s">
        <v>22</v>
      </c>
      <c r="BK159" s="331">
        <f>ROUND(I159*H159,2)</f>
        <v>0</v>
      </c>
      <c r="BL159" s="304" t="s">
        <v>163</v>
      </c>
      <c r="BM159" s="330" t="s">
        <v>294</v>
      </c>
    </row>
    <row r="160" spans="1:47" s="307" customFormat="1" ht="12">
      <c r="A160" s="251"/>
      <c r="B160" s="27"/>
      <c r="C160" s="251"/>
      <c r="D160" s="127" t="s">
        <v>137</v>
      </c>
      <c r="E160" s="251"/>
      <c r="F160" s="128" t="s">
        <v>293</v>
      </c>
      <c r="G160" s="251"/>
      <c r="H160" s="251"/>
      <c r="I160" s="251"/>
      <c r="J160" s="251"/>
      <c r="K160" s="251"/>
      <c r="L160" s="27"/>
      <c r="M160" s="129"/>
      <c r="N160" s="130"/>
      <c r="O160" s="55"/>
      <c r="P160" s="55"/>
      <c r="Q160" s="55"/>
      <c r="R160" s="55"/>
      <c r="S160" s="55"/>
      <c r="T160" s="56"/>
      <c r="U160" s="251"/>
      <c r="V160" s="251"/>
      <c r="W160" s="251"/>
      <c r="X160" s="251"/>
      <c r="Y160" s="251"/>
      <c r="Z160" s="251"/>
      <c r="AA160" s="251"/>
      <c r="AB160" s="251"/>
      <c r="AC160" s="251"/>
      <c r="AD160" s="251"/>
      <c r="AE160" s="251"/>
      <c r="AT160" s="304" t="s">
        <v>137</v>
      </c>
      <c r="AU160" s="304" t="s">
        <v>22</v>
      </c>
    </row>
    <row r="161" spans="1:65" s="307" customFormat="1" ht="16.5" customHeight="1">
      <c r="A161" s="251"/>
      <c r="B161" s="27"/>
      <c r="C161" s="117" t="s">
        <v>295</v>
      </c>
      <c r="D161" s="117" t="s">
        <v>131</v>
      </c>
      <c r="E161" s="118" t="s">
        <v>296</v>
      </c>
      <c r="F161" s="119" t="s">
        <v>297</v>
      </c>
      <c r="G161" s="120" t="s">
        <v>215</v>
      </c>
      <c r="H161" s="121">
        <v>16.5</v>
      </c>
      <c r="I161" s="122"/>
      <c r="J161" s="123">
        <f>ROUND(I161*H161,2)</f>
        <v>0</v>
      </c>
      <c r="K161" s="119" t="s">
        <v>146</v>
      </c>
      <c r="L161" s="27"/>
      <c r="M161" s="329" t="s">
        <v>20</v>
      </c>
      <c r="N161" s="124" t="s">
        <v>46</v>
      </c>
      <c r="O161" s="55"/>
      <c r="P161" s="125">
        <f>O161*H161</f>
        <v>0</v>
      </c>
      <c r="Q161" s="125">
        <v>0.00181818181818182</v>
      </c>
      <c r="R161" s="125">
        <f>Q161*H161</f>
        <v>0.03000000000000003</v>
      </c>
      <c r="S161" s="125">
        <v>0</v>
      </c>
      <c r="T161" s="126">
        <f>S161*H161</f>
        <v>0</v>
      </c>
      <c r="U161" s="251"/>
      <c r="V161" s="251"/>
      <c r="W161" s="251"/>
      <c r="X161" s="251"/>
      <c r="Y161" s="251"/>
      <c r="Z161" s="251"/>
      <c r="AA161" s="251"/>
      <c r="AB161" s="251"/>
      <c r="AC161" s="251"/>
      <c r="AD161" s="251"/>
      <c r="AE161" s="251"/>
      <c r="AR161" s="330" t="s">
        <v>163</v>
      </c>
      <c r="AT161" s="330" t="s">
        <v>131</v>
      </c>
      <c r="AU161" s="330" t="s">
        <v>22</v>
      </c>
      <c r="AY161" s="304" t="s">
        <v>130</v>
      </c>
      <c r="BE161" s="331">
        <f>IF(N161="základní",J161,0)</f>
        <v>0</v>
      </c>
      <c r="BF161" s="331">
        <f>IF(N161="snížená",J161,0)</f>
        <v>0</v>
      </c>
      <c r="BG161" s="331">
        <f>IF(N161="zákl. přenesená",J161,0)</f>
        <v>0</v>
      </c>
      <c r="BH161" s="331">
        <f>IF(N161="sníž. přenesená",J161,0)</f>
        <v>0</v>
      </c>
      <c r="BI161" s="331">
        <f>IF(N161="nulová",J161,0)</f>
        <v>0</v>
      </c>
      <c r="BJ161" s="304" t="s">
        <v>22</v>
      </c>
      <c r="BK161" s="331">
        <f>ROUND(I161*H161,2)</f>
        <v>0</v>
      </c>
      <c r="BL161" s="304" t="s">
        <v>163</v>
      </c>
      <c r="BM161" s="330" t="s">
        <v>298</v>
      </c>
    </row>
    <row r="162" spans="1:47" s="307" customFormat="1" ht="12">
      <c r="A162" s="251"/>
      <c r="B162" s="27"/>
      <c r="C162" s="251"/>
      <c r="D162" s="127" t="s">
        <v>137</v>
      </c>
      <c r="E162" s="251"/>
      <c r="F162" s="128" t="s">
        <v>297</v>
      </c>
      <c r="G162" s="251"/>
      <c r="H162" s="251"/>
      <c r="I162" s="251"/>
      <c r="J162" s="251"/>
      <c r="K162" s="251"/>
      <c r="L162" s="27"/>
      <c r="M162" s="129"/>
      <c r="N162" s="130"/>
      <c r="O162" s="55"/>
      <c r="P162" s="55"/>
      <c r="Q162" s="55"/>
      <c r="R162" s="55"/>
      <c r="S162" s="55"/>
      <c r="T162" s="56"/>
      <c r="U162" s="251"/>
      <c r="V162" s="251"/>
      <c r="W162" s="251"/>
      <c r="X162" s="251"/>
      <c r="Y162" s="251"/>
      <c r="Z162" s="251"/>
      <c r="AA162" s="251"/>
      <c r="AB162" s="251"/>
      <c r="AC162" s="251"/>
      <c r="AD162" s="251"/>
      <c r="AE162" s="251"/>
      <c r="AT162" s="304" t="s">
        <v>137</v>
      </c>
      <c r="AU162" s="304" t="s">
        <v>22</v>
      </c>
    </row>
    <row r="163" spans="1:65" s="307" customFormat="1" ht="16.5" customHeight="1">
      <c r="A163" s="251"/>
      <c r="B163" s="27"/>
      <c r="C163" s="117" t="s">
        <v>239</v>
      </c>
      <c r="D163" s="117" t="s">
        <v>131</v>
      </c>
      <c r="E163" s="118" t="s">
        <v>299</v>
      </c>
      <c r="F163" s="119" t="s">
        <v>300</v>
      </c>
      <c r="G163" s="120" t="s">
        <v>215</v>
      </c>
      <c r="H163" s="121">
        <v>18.7</v>
      </c>
      <c r="I163" s="122"/>
      <c r="J163" s="123">
        <f>ROUND(I163*H163,2)</f>
        <v>0</v>
      </c>
      <c r="K163" s="119" t="s">
        <v>146</v>
      </c>
      <c r="L163" s="27"/>
      <c r="M163" s="329" t="s">
        <v>20</v>
      </c>
      <c r="N163" s="124" t="s">
        <v>46</v>
      </c>
      <c r="O163" s="55"/>
      <c r="P163" s="125">
        <f>O163*H163</f>
        <v>0</v>
      </c>
      <c r="Q163" s="125">
        <v>0.0053475935828877</v>
      </c>
      <c r="R163" s="125">
        <f>Q163*H163</f>
        <v>0.09999999999999999</v>
      </c>
      <c r="S163" s="125">
        <v>0</v>
      </c>
      <c r="T163" s="126">
        <f>S163*H163</f>
        <v>0</v>
      </c>
      <c r="U163" s="251"/>
      <c r="V163" s="251"/>
      <c r="W163" s="251"/>
      <c r="X163" s="251"/>
      <c r="Y163" s="251"/>
      <c r="Z163" s="251"/>
      <c r="AA163" s="251"/>
      <c r="AB163" s="251"/>
      <c r="AC163" s="251"/>
      <c r="AD163" s="251"/>
      <c r="AE163" s="251"/>
      <c r="AR163" s="330" t="s">
        <v>163</v>
      </c>
      <c r="AT163" s="330" t="s">
        <v>131</v>
      </c>
      <c r="AU163" s="330" t="s">
        <v>22</v>
      </c>
      <c r="AY163" s="304" t="s">
        <v>130</v>
      </c>
      <c r="BE163" s="331">
        <f>IF(N163="základní",J163,0)</f>
        <v>0</v>
      </c>
      <c r="BF163" s="331">
        <f>IF(N163="snížená",J163,0)</f>
        <v>0</v>
      </c>
      <c r="BG163" s="331">
        <f>IF(N163="zákl. přenesená",J163,0)</f>
        <v>0</v>
      </c>
      <c r="BH163" s="331">
        <f>IF(N163="sníž. přenesená",J163,0)</f>
        <v>0</v>
      </c>
      <c r="BI163" s="331">
        <f>IF(N163="nulová",J163,0)</f>
        <v>0</v>
      </c>
      <c r="BJ163" s="304" t="s">
        <v>22</v>
      </c>
      <c r="BK163" s="331">
        <f>ROUND(I163*H163,2)</f>
        <v>0</v>
      </c>
      <c r="BL163" s="304" t="s">
        <v>163</v>
      </c>
      <c r="BM163" s="330" t="s">
        <v>301</v>
      </c>
    </row>
    <row r="164" spans="1:47" s="307" customFormat="1" ht="12">
      <c r="A164" s="251"/>
      <c r="B164" s="27"/>
      <c r="C164" s="251"/>
      <c r="D164" s="127" t="s">
        <v>137</v>
      </c>
      <c r="E164" s="251"/>
      <c r="F164" s="128" t="s">
        <v>300</v>
      </c>
      <c r="G164" s="251"/>
      <c r="H164" s="251"/>
      <c r="I164" s="251"/>
      <c r="J164" s="251"/>
      <c r="K164" s="251"/>
      <c r="L164" s="27"/>
      <c r="M164" s="129"/>
      <c r="N164" s="130"/>
      <c r="O164" s="55"/>
      <c r="P164" s="55"/>
      <c r="Q164" s="55"/>
      <c r="R164" s="55"/>
      <c r="S164" s="55"/>
      <c r="T164" s="56"/>
      <c r="U164" s="251"/>
      <c r="V164" s="251"/>
      <c r="W164" s="251"/>
      <c r="X164" s="251"/>
      <c r="Y164" s="251"/>
      <c r="Z164" s="251"/>
      <c r="AA164" s="251"/>
      <c r="AB164" s="251"/>
      <c r="AC164" s="251"/>
      <c r="AD164" s="251"/>
      <c r="AE164" s="251"/>
      <c r="AT164" s="304" t="s">
        <v>137</v>
      </c>
      <c r="AU164" s="304" t="s">
        <v>22</v>
      </c>
    </row>
    <row r="165" spans="1:65" s="307" customFormat="1" ht="21.75" customHeight="1">
      <c r="A165" s="251"/>
      <c r="B165" s="27"/>
      <c r="C165" s="117" t="s">
        <v>302</v>
      </c>
      <c r="D165" s="117" t="s">
        <v>131</v>
      </c>
      <c r="E165" s="118" t="s">
        <v>303</v>
      </c>
      <c r="F165" s="119" t="s">
        <v>304</v>
      </c>
      <c r="G165" s="120" t="s">
        <v>215</v>
      </c>
      <c r="H165" s="121">
        <v>8</v>
      </c>
      <c r="I165" s="122"/>
      <c r="J165" s="123">
        <f>ROUND(I165*H165,2)</f>
        <v>0</v>
      </c>
      <c r="K165" s="119" t="s">
        <v>146</v>
      </c>
      <c r="L165" s="27"/>
      <c r="M165" s="329" t="s">
        <v>20</v>
      </c>
      <c r="N165" s="124" t="s">
        <v>46</v>
      </c>
      <c r="O165" s="55"/>
      <c r="P165" s="125">
        <f>O165*H165</f>
        <v>0</v>
      </c>
      <c r="Q165" s="125">
        <v>0</v>
      </c>
      <c r="R165" s="125">
        <f>Q165*H165</f>
        <v>0</v>
      </c>
      <c r="S165" s="125">
        <v>0</v>
      </c>
      <c r="T165" s="126">
        <f>S165*H165</f>
        <v>0</v>
      </c>
      <c r="U165" s="251"/>
      <c r="V165" s="251"/>
      <c r="W165" s="251"/>
      <c r="X165" s="251"/>
      <c r="Y165" s="251"/>
      <c r="Z165" s="251"/>
      <c r="AA165" s="251"/>
      <c r="AB165" s="251"/>
      <c r="AC165" s="251"/>
      <c r="AD165" s="251"/>
      <c r="AE165" s="251"/>
      <c r="AR165" s="330" t="s">
        <v>163</v>
      </c>
      <c r="AT165" s="330" t="s">
        <v>131</v>
      </c>
      <c r="AU165" s="330" t="s">
        <v>22</v>
      </c>
      <c r="AY165" s="304" t="s">
        <v>130</v>
      </c>
      <c r="BE165" s="331">
        <f>IF(N165="základní",J165,0)</f>
        <v>0</v>
      </c>
      <c r="BF165" s="331">
        <f>IF(N165="snížená",J165,0)</f>
        <v>0</v>
      </c>
      <c r="BG165" s="331">
        <f>IF(N165="zákl. přenesená",J165,0)</f>
        <v>0</v>
      </c>
      <c r="BH165" s="331">
        <f>IF(N165="sníž. přenesená",J165,0)</f>
        <v>0</v>
      </c>
      <c r="BI165" s="331">
        <f>IF(N165="nulová",J165,0)</f>
        <v>0</v>
      </c>
      <c r="BJ165" s="304" t="s">
        <v>22</v>
      </c>
      <c r="BK165" s="331">
        <f>ROUND(I165*H165,2)</f>
        <v>0</v>
      </c>
      <c r="BL165" s="304" t="s">
        <v>163</v>
      </c>
      <c r="BM165" s="330" t="s">
        <v>305</v>
      </c>
    </row>
    <row r="166" spans="1:47" s="307" customFormat="1" ht="12">
      <c r="A166" s="251"/>
      <c r="B166" s="27"/>
      <c r="C166" s="251"/>
      <c r="D166" s="127" t="s">
        <v>137</v>
      </c>
      <c r="E166" s="251"/>
      <c r="F166" s="128" t="s">
        <v>304</v>
      </c>
      <c r="G166" s="251"/>
      <c r="H166" s="251"/>
      <c r="I166" s="251"/>
      <c r="J166" s="251"/>
      <c r="K166" s="251"/>
      <c r="L166" s="27"/>
      <c r="M166" s="129"/>
      <c r="N166" s="130"/>
      <c r="O166" s="55"/>
      <c r="P166" s="55"/>
      <c r="Q166" s="55"/>
      <c r="R166" s="55"/>
      <c r="S166" s="55"/>
      <c r="T166" s="56"/>
      <c r="U166" s="251"/>
      <c r="V166" s="251"/>
      <c r="W166" s="251"/>
      <c r="X166" s="251"/>
      <c r="Y166" s="251"/>
      <c r="Z166" s="251"/>
      <c r="AA166" s="251"/>
      <c r="AB166" s="251"/>
      <c r="AC166" s="251"/>
      <c r="AD166" s="251"/>
      <c r="AE166" s="251"/>
      <c r="AT166" s="304" t="s">
        <v>137</v>
      </c>
      <c r="AU166" s="304" t="s">
        <v>22</v>
      </c>
    </row>
    <row r="167" spans="1:65" s="307" customFormat="1" ht="16.5" customHeight="1">
      <c r="A167" s="251"/>
      <c r="B167" s="27"/>
      <c r="C167" s="117" t="s">
        <v>242</v>
      </c>
      <c r="D167" s="117" t="s">
        <v>131</v>
      </c>
      <c r="E167" s="118" t="s">
        <v>306</v>
      </c>
      <c r="F167" s="119" t="s">
        <v>307</v>
      </c>
      <c r="G167" s="120" t="s">
        <v>215</v>
      </c>
      <c r="H167" s="121">
        <v>9.6</v>
      </c>
      <c r="I167" s="122"/>
      <c r="J167" s="123">
        <f>ROUND(I167*H167,2)</f>
        <v>0</v>
      </c>
      <c r="K167" s="119" t="s">
        <v>146</v>
      </c>
      <c r="L167" s="27"/>
      <c r="M167" s="329" t="s">
        <v>20</v>
      </c>
      <c r="N167" s="124" t="s">
        <v>46</v>
      </c>
      <c r="O167" s="55"/>
      <c r="P167" s="125">
        <f>O167*H167</f>
        <v>0</v>
      </c>
      <c r="Q167" s="125">
        <v>0.00104166666666667</v>
      </c>
      <c r="R167" s="125">
        <f>Q167*H167</f>
        <v>0.010000000000000031</v>
      </c>
      <c r="S167" s="125">
        <v>0</v>
      </c>
      <c r="T167" s="126">
        <f>S167*H167</f>
        <v>0</v>
      </c>
      <c r="U167" s="251"/>
      <c r="V167" s="251"/>
      <c r="W167" s="251"/>
      <c r="X167" s="251"/>
      <c r="Y167" s="251"/>
      <c r="Z167" s="251"/>
      <c r="AA167" s="251"/>
      <c r="AB167" s="251"/>
      <c r="AC167" s="251"/>
      <c r="AD167" s="251"/>
      <c r="AE167" s="251"/>
      <c r="AR167" s="330" t="s">
        <v>163</v>
      </c>
      <c r="AT167" s="330" t="s">
        <v>131</v>
      </c>
      <c r="AU167" s="330" t="s">
        <v>22</v>
      </c>
      <c r="AY167" s="304" t="s">
        <v>130</v>
      </c>
      <c r="BE167" s="331">
        <f>IF(N167="základní",J167,0)</f>
        <v>0</v>
      </c>
      <c r="BF167" s="331">
        <f>IF(N167="snížená",J167,0)</f>
        <v>0</v>
      </c>
      <c r="BG167" s="331">
        <f>IF(N167="zákl. přenesená",J167,0)</f>
        <v>0</v>
      </c>
      <c r="BH167" s="331">
        <f>IF(N167="sníž. přenesená",J167,0)</f>
        <v>0</v>
      </c>
      <c r="BI167" s="331">
        <f>IF(N167="nulová",J167,0)</f>
        <v>0</v>
      </c>
      <c r="BJ167" s="304" t="s">
        <v>22</v>
      </c>
      <c r="BK167" s="331">
        <f>ROUND(I167*H167,2)</f>
        <v>0</v>
      </c>
      <c r="BL167" s="304" t="s">
        <v>163</v>
      </c>
      <c r="BM167" s="330" t="s">
        <v>308</v>
      </c>
    </row>
    <row r="168" spans="1:47" s="307" customFormat="1" ht="12">
      <c r="A168" s="251"/>
      <c r="B168" s="27"/>
      <c r="C168" s="251"/>
      <c r="D168" s="127" t="s">
        <v>137</v>
      </c>
      <c r="E168" s="251"/>
      <c r="F168" s="128" t="s">
        <v>307</v>
      </c>
      <c r="G168" s="251"/>
      <c r="H168" s="251"/>
      <c r="I168" s="251"/>
      <c r="J168" s="251"/>
      <c r="K168" s="251"/>
      <c r="L168" s="27"/>
      <c r="M168" s="129"/>
      <c r="N168" s="130"/>
      <c r="O168" s="55"/>
      <c r="P168" s="55"/>
      <c r="Q168" s="55"/>
      <c r="R168" s="55"/>
      <c r="S168" s="55"/>
      <c r="T168" s="56"/>
      <c r="U168" s="251"/>
      <c r="V168" s="251"/>
      <c r="W168" s="251"/>
      <c r="X168" s="251"/>
      <c r="Y168" s="251"/>
      <c r="Z168" s="251"/>
      <c r="AA168" s="251"/>
      <c r="AB168" s="251"/>
      <c r="AC168" s="251"/>
      <c r="AD168" s="251"/>
      <c r="AE168" s="251"/>
      <c r="AT168" s="304" t="s">
        <v>137</v>
      </c>
      <c r="AU168" s="304" t="s">
        <v>22</v>
      </c>
    </row>
    <row r="169" spans="1:65" s="307" customFormat="1" ht="21.75" customHeight="1">
      <c r="A169" s="251"/>
      <c r="B169" s="27"/>
      <c r="C169" s="117" t="s">
        <v>309</v>
      </c>
      <c r="D169" s="117" t="s">
        <v>131</v>
      </c>
      <c r="E169" s="118" t="s">
        <v>310</v>
      </c>
      <c r="F169" s="119" t="s">
        <v>311</v>
      </c>
      <c r="G169" s="120" t="s">
        <v>215</v>
      </c>
      <c r="H169" s="121">
        <v>314</v>
      </c>
      <c r="I169" s="122"/>
      <c r="J169" s="123">
        <f>ROUND(I169*H169,2)</f>
        <v>0</v>
      </c>
      <c r="K169" s="119" t="s">
        <v>146</v>
      </c>
      <c r="L169" s="27"/>
      <c r="M169" s="329" t="s">
        <v>20</v>
      </c>
      <c r="N169" s="124" t="s">
        <v>46</v>
      </c>
      <c r="O169" s="55"/>
      <c r="P169" s="125">
        <f>O169*H169</f>
        <v>0</v>
      </c>
      <c r="Q169" s="125">
        <v>0</v>
      </c>
      <c r="R169" s="125">
        <f>Q169*H169</f>
        <v>0</v>
      </c>
      <c r="S169" s="125">
        <v>0</v>
      </c>
      <c r="T169" s="126">
        <f>S169*H169</f>
        <v>0</v>
      </c>
      <c r="U169" s="251"/>
      <c r="V169" s="251"/>
      <c r="W169" s="251"/>
      <c r="X169" s="251"/>
      <c r="Y169" s="251"/>
      <c r="Z169" s="251"/>
      <c r="AA169" s="251"/>
      <c r="AB169" s="251"/>
      <c r="AC169" s="251"/>
      <c r="AD169" s="251"/>
      <c r="AE169" s="251"/>
      <c r="AR169" s="330" t="s">
        <v>163</v>
      </c>
      <c r="AT169" s="330" t="s">
        <v>131</v>
      </c>
      <c r="AU169" s="330" t="s">
        <v>22</v>
      </c>
      <c r="AY169" s="304" t="s">
        <v>130</v>
      </c>
      <c r="BE169" s="331">
        <f>IF(N169="základní",J169,0)</f>
        <v>0</v>
      </c>
      <c r="BF169" s="331">
        <f>IF(N169="snížená",J169,0)</f>
        <v>0</v>
      </c>
      <c r="BG169" s="331">
        <f>IF(N169="zákl. přenesená",J169,0)</f>
        <v>0</v>
      </c>
      <c r="BH169" s="331">
        <f>IF(N169="sníž. přenesená",J169,0)</f>
        <v>0</v>
      </c>
      <c r="BI169" s="331">
        <f>IF(N169="nulová",J169,0)</f>
        <v>0</v>
      </c>
      <c r="BJ169" s="304" t="s">
        <v>22</v>
      </c>
      <c r="BK169" s="331">
        <f>ROUND(I169*H169,2)</f>
        <v>0</v>
      </c>
      <c r="BL169" s="304" t="s">
        <v>163</v>
      </c>
      <c r="BM169" s="330" t="s">
        <v>312</v>
      </c>
    </row>
    <row r="170" spans="1:47" s="307" customFormat="1" ht="12">
      <c r="A170" s="251"/>
      <c r="B170" s="27"/>
      <c r="C170" s="251"/>
      <c r="D170" s="127" t="s">
        <v>137</v>
      </c>
      <c r="E170" s="251"/>
      <c r="F170" s="128" t="s">
        <v>311</v>
      </c>
      <c r="G170" s="251"/>
      <c r="H170" s="251"/>
      <c r="I170" s="251"/>
      <c r="J170" s="251"/>
      <c r="K170" s="251"/>
      <c r="L170" s="27"/>
      <c r="M170" s="129"/>
      <c r="N170" s="130"/>
      <c r="O170" s="55"/>
      <c r="P170" s="55"/>
      <c r="Q170" s="55"/>
      <c r="R170" s="55"/>
      <c r="S170" s="55"/>
      <c r="T170" s="56"/>
      <c r="U170" s="251"/>
      <c r="V170" s="251"/>
      <c r="W170" s="251"/>
      <c r="X170" s="251"/>
      <c r="Y170" s="251"/>
      <c r="Z170" s="251"/>
      <c r="AA170" s="251"/>
      <c r="AB170" s="251"/>
      <c r="AC170" s="251"/>
      <c r="AD170" s="251"/>
      <c r="AE170" s="251"/>
      <c r="AT170" s="304" t="s">
        <v>137</v>
      </c>
      <c r="AU170" s="304" t="s">
        <v>22</v>
      </c>
    </row>
    <row r="171" spans="1:65" s="307" customFormat="1" ht="16.5" customHeight="1">
      <c r="A171" s="251"/>
      <c r="B171" s="27"/>
      <c r="C171" s="117" t="s">
        <v>246</v>
      </c>
      <c r="D171" s="117" t="s">
        <v>131</v>
      </c>
      <c r="E171" s="118" t="s">
        <v>313</v>
      </c>
      <c r="F171" s="119" t="s">
        <v>314</v>
      </c>
      <c r="G171" s="120" t="s">
        <v>215</v>
      </c>
      <c r="H171" s="121">
        <v>376.8</v>
      </c>
      <c r="I171" s="122"/>
      <c r="J171" s="123">
        <f>ROUND(I171*H171,2)</f>
        <v>0</v>
      </c>
      <c r="K171" s="119" t="s">
        <v>146</v>
      </c>
      <c r="L171" s="27"/>
      <c r="M171" s="329" t="s">
        <v>20</v>
      </c>
      <c r="N171" s="124" t="s">
        <v>46</v>
      </c>
      <c r="O171" s="55"/>
      <c r="P171" s="125">
        <f>O171*H171</f>
        <v>0</v>
      </c>
      <c r="Q171" s="125">
        <v>0.0452229299363057</v>
      </c>
      <c r="R171" s="125">
        <f>Q171*H171</f>
        <v>17.03999999999999</v>
      </c>
      <c r="S171" s="125">
        <v>0</v>
      </c>
      <c r="T171" s="126">
        <f>S171*H171</f>
        <v>0</v>
      </c>
      <c r="U171" s="251"/>
      <c r="V171" s="251"/>
      <c r="W171" s="251"/>
      <c r="X171" s="251"/>
      <c r="Y171" s="251"/>
      <c r="Z171" s="251"/>
      <c r="AA171" s="251"/>
      <c r="AB171" s="251"/>
      <c r="AC171" s="251"/>
      <c r="AD171" s="251"/>
      <c r="AE171" s="251"/>
      <c r="AR171" s="330" t="s">
        <v>163</v>
      </c>
      <c r="AT171" s="330" t="s">
        <v>131</v>
      </c>
      <c r="AU171" s="330" t="s">
        <v>22</v>
      </c>
      <c r="AY171" s="304" t="s">
        <v>130</v>
      </c>
      <c r="BE171" s="331">
        <f>IF(N171="základní",J171,0)</f>
        <v>0</v>
      </c>
      <c r="BF171" s="331">
        <f>IF(N171="snížená",J171,0)</f>
        <v>0</v>
      </c>
      <c r="BG171" s="331">
        <f>IF(N171="zákl. přenesená",J171,0)</f>
        <v>0</v>
      </c>
      <c r="BH171" s="331">
        <f>IF(N171="sníž. přenesená",J171,0)</f>
        <v>0</v>
      </c>
      <c r="BI171" s="331">
        <f>IF(N171="nulová",J171,0)</f>
        <v>0</v>
      </c>
      <c r="BJ171" s="304" t="s">
        <v>22</v>
      </c>
      <c r="BK171" s="331">
        <f>ROUND(I171*H171,2)</f>
        <v>0</v>
      </c>
      <c r="BL171" s="304" t="s">
        <v>163</v>
      </c>
      <c r="BM171" s="330" t="s">
        <v>315</v>
      </c>
    </row>
    <row r="172" spans="1:47" s="307" customFormat="1" ht="12">
      <c r="A172" s="251"/>
      <c r="B172" s="27"/>
      <c r="C172" s="251"/>
      <c r="D172" s="127" t="s">
        <v>137</v>
      </c>
      <c r="E172" s="251"/>
      <c r="F172" s="128" t="s">
        <v>314</v>
      </c>
      <c r="G172" s="251"/>
      <c r="H172" s="251"/>
      <c r="I172" s="251"/>
      <c r="J172" s="251"/>
      <c r="K172" s="251"/>
      <c r="L172" s="27"/>
      <c r="M172" s="129"/>
      <c r="N172" s="130"/>
      <c r="O172" s="55"/>
      <c r="P172" s="55"/>
      <c r="Q172" s="55"/>
      <c r="R172" s="55"/>
      <c r="S172" s="55"/>
      <c r="T172" s="56"/>
      <c r="U172" s="251"/>
      <c r="V172" s="251"/>
      <c r="W172" s="251"/>
      <c r="X172" s="251"/>
      <c r="Y172" s="251"/>
      <c r="Z172" s="251"/>
      <c r="AA172" s="251"/>
      <c r="AB172" s="251"/>
      <c r="AC172" s="251"/>
      <c r="AD172" s="251"/>
      <c r="AE172" s="251"/>
      <c r="AT172" s="304" t="s">
        <v>137</v>
      </c>
      <c r="AU172" s="304" t="s">
        <v>22</v>
      </c>
    </row>
    <row r="173" spans="1:65" s="307" customFormat="1" ht="21.75" customHeight="1">
      <c r="A173" s="251"/>
      <c r="B173" s="27"/>
      <c r="C173" s="117" t="s">
        <v>316</v>
      </c>
      <c r="D173" s="117" t="s">
        <v>131</v>
      </c>
      <c r="E173" s="118" t="s">
        <v>317</v>
      </c>
      <c r="F173" s="119" t="s">
        <v>318</v>
      </c>
      <c r="G173" s="120" t="s">
        <v>215</v>
      </c>
      <c r="H173" s="121">
        <v>306</v>
      </c>
      <c r="I173" s="122"/>
      <c r="J173" s="123">
        <f>ROUND(I173*H173,2)</f>
        <v>0</v>
      </c>
      <c r="K173" s="119" t="s">
        <v>146</v>
      </c>
      <c r="L173" s="27"/>
      <c r="M173" s="329" t="s">
        <v>20</v>
      </c>
      <c r="N173" s="124" t="s">
        <v>46</v>
      </c>
      <c r="O173" s="55"/>
      <c r="P173" s="125">
        <f>O173*H173</f>
        <v>0</v>
      </c>
      <c r="Q173" s="125">
        <v>0</v>
      </c>
      <c r="R173" s="125">
        <f>Q173*H173</f>
        <v>0</v>
      </c>
      <c r="S173" s="125">
        <v>0</v>
      </c>
      <c r="T173" s="126">
        <f>S173*H173</f>
        <v>0</v>
      </c>
      <c r="U173" s="251"/>
      <c r="V173" s="251"/>
      <c r="W173" s="251"/>
      <c r="X173" s="251"/>
      <c r="Y173" s="251"/>
      <c r="Z173" s="251"/>
      <c r="AA173" s="251"/>
      <c r="AB173" s="251"/>
      <c r="AC173" s="251"/>
      <c r="AD173" s="251"/>
      <c r="AE173" s="251"/>
      <c r="AR173" s="330" t="s">
        <v>163</v>
      </c>
      <c r="AT173" s="330" t="s">
        <v>131</v>
      </c>
      <c r="AU173" s="330" t="s">
        <v>22</v>
      </c>
      <c r="AY173" s="304" t="s">
        <v>130</v>
      </c>
      <c r="BE173" s="331">
        <f>IF(N173="základní",J173,0)</f>
        <v>0</v>
      </c>
      <c r="BF173" s="331">
        <f>IF(N173="snížená",J173,0)</f>
        <v>0</v>
      </c>
      <c r="BG173" s="331">
        <f>IF(N173="zákl. přenesená",J173,0)</f>
        <v>0</v>
      </c>
      <c r="BH173" s="331">
        <f>IF(N173="sníž. přenesená",J173,0)</f>
        <v>0</v>
      </c>
      <c r="BI173" s="331">
        <f>IF(N173="nulová",J173,0)</f>
        <v>0</v>
      </c>
      <c r="BJ173" s="304" t="s">
        <v>22</v>
      </c>
      <c r="BK173" s="331">
        <f>ROUND(I173*H173,2)</f>
        <v>0</v>
      </c>
      <c r="BL173" s="304" t="s">
        <v>163</v>
      </c>
      <c r="BM173" s="330" t="s">
        <v>319</v>
      </c>
    </row>
    <row r="174" spans="1:47" s="307" customFormat="1" ht="12">
      <c r="A174" s="251"/>
      <c r="B174" s="27"/>
      <c r="C174" s="251"/>
      <c r="D174" s="127" t="s">
        <v>137</v>
      </c>
      <c r="E174" s="251"/>
      <c r="F174" s="128" t="s">
        <v>318</v>
      </c>
      <c r="G174" s="251"/>
      <c r="H174" s="251"/>
      <c r="I174" s="251"/>
      <c r="J174" s="251"/>
      <c r="K174" s="251"/>
      <c r="L174" s="27"/>
      <c r="M174" s="129"/>
      <c r="N174" s="130"/>
      <c r="O174" s="55"/>
      <c r="P174" s="55"/>
      <c r="Q174" s="55"/>
      <c r="R174" s="55"/>
      <c r="S174" s="55"/>
      <c r="T174" s="56"/>
      <c r="U174" s="251"/>
      <c r="V174" s="251"/>
      <c r="W174" s="251"/>
      <c r="X174" s="251"/>
      <c r="Y174" s="251"/>
      <c r="Z174" s="251"/>
      <c r="AA174" s="251"/>
      <c r="AB174" s="251"/>
      <c r="AC174" s="251"/>
      <c r="AD174" s="251"/>
      <c r="AE174" s="251"/>
      <c r="AT174" s="304" t="s">
        <v>137</v>
      </c>
      <c r="AU174" s="304" t="s">
        <v>22</v>
      </c>
    </row>
    <row r="175" spans="1:65" s="307" customFormat="1" ht="16.5" customHeight="1">
      <c r="A175" s="251"/>
      <c r="B175" s="27"/>
      <c r="C175" s="117" t="s">
        <v>251</v>
      </c>
      <c r="D175" s="117" t="s">
        <v>131</v>
      </c>
      <c r="E175" s="118" t="s">
        <v>320</v>
      </c>
      <c r="F175" s="119" t="s">
        <v>321</v>
      </c>
      <c r="G175" s="120" t="s">
        <v>215</v>
      </c>
      <c r="H175" s="121">
        <v>367.2</v>
      </c>
      <c r="I175" s="122"/>
      <c r="J175" s="123">
        <f>ROUND(I175*H175,2)</f>
        <v>0</v>
      </c>
      <c r="K175" s="119" t="s">
        <v>146</v>
      </c>
      <c r="L175" s="27"/>
      <c r="M175" s="329" t="s">
        <v>20</v>
      </c>
      <c r="N175" s="124" t="s">
        <v>46</v>
      </c>
      <c r="O175" s="55"/>
      <c r="P175" s="125">
        <f>O175*H175</f>
        <v>0</v>
      </c>
      <c r="Q175" s="125">
        <v>0.0624183006535948</v>
      </c>
      <c r="R175" s="125">
        <f>Q175*H175</f>
        <v>22.92000000000001</v>
      </c>
      <c r="S175" s="125">
        <v>0</v>
      </c>
      <c r="T175" s="126">
        <f>S175*H175</f>
        <v>0</v>
      </c>
      <c r="U175" s="251"/>
      <c r="V175" s="251"/>
      <c r="W175" s="251"/>
      <c r="X175" s="251"/>
      <c r="Y175" s="251"/>
      <c r="Z175" s="251"/>
      <c r="AA175" s="251"/>
      <c r="AB175" s="251"/>
      <c r="AC175" s="251"/>
      <c r="AD175" s="251"/>
      <c r="AE175" s="251"/>
      <c r="AR175" s="330" t="s">
        <v>163</v>
      </c>
      <c r="AT175" s="330" t="s">
        <v>131</v>
      </c>
      <c r="AU175" s="330" t="s">
        <v>22</v>
      </c>
      <c r="AY175" s="304" t="s">
        <v>130</v>
      </c>
      <c r="BE175" s="331">
        <f>IF(N175="základní",J175,0)</f>
        <v>0</v>
      </c>
      <c r="BF175" s="331">
        <f>IF(N175="snížená",J175,0)</f>
        <v>0</v>
      </c>
      <c r="BG175" s="331">
        <f>IF(N175="zákl. přenesená",J175,0)</f>
        <v>0</v>
      </c>
      <c r="BH175" s="331">
        <f>IF(N175="sníž. přenesená",J175,0)</f>
        <v>0</v>
      </c>
      <c r="BI175" s="331">
        <f>IF(N175="nulová",J175,0)</f>
        <v>0</v>
      </c>
      <c r="BJ175" s="304" t="s">
        <v>22</v>
      </c>
      <c r="BK175" s="331">
        <f>ROUND(I175*H175,2)</f>
        <v>0</v>
      </c>
      <c r="BL175" s="304" t="s">
        <v>163</v>
      </c>
      <c r="BM175" s="330" t="s">
        <v>322</v>
      </c>
    </row>
    <row r="176" spans="1:47" s="307" customFormat="1" ht="12">
      <c r="A176" s="251"/>
      <c r="B176" s="27"/>
      <c r="C176" s="251"/>
      <c r="D176" s="127" t="s">
        <v>137</v>
      </c>
      <c r="E176" s="251"/>
      <c r="F176" s="128" t="s">
        <v>321</v>
      </c>
      <c r="G176" s="251"/>
      <c r="H176" s="251"/>
      <c r="I176" s="251"/>
      <c r="J176" s="251"/>
      <c r="K176" s="251"/>
      <c r="L176" s="27"/>
      <c r="M176" s="129"/>
      <c r="N176" s="130"/>
      <c r="O176" s="55"/>
      <c r="P176" s="55"/>
      <c r="Q176" s="55"/>
      <c r="R176" s="55"/>
      <c r="S176" s="55"/>
      <c r="T176" s="56"/>
      <c r="U176" s="251"/>
      <c r="V176" s="251"/>
      <c r="W176" s="251"/>
      <c r="X176" s="251"/>
      <c r="Y176" s="251"/>
      <c r="Z176" s="251"/>
      <c r="AA176" s="251"/>
      <c r="AB176" s="251"/>
      <c r="AC176" s="251"/>
      <c r="AD176" s="251"/>
      <c r="AE176" s="251"/>
      <c r="AT176" s="304" t="s">
        <v>137</v>
      </c>
      <c r="AU176" s="304" t="s">
        <v>22</v>
      </c>
    </row>
    <row r="177" spans="1:65" s="307" customFormat="1" ht="21.75" customHeight="1">
      <c r="A177" s="251"/>
      <c r="B177" s="27"/>
      <c r="C177" s="117" t="s">
        <v>323</v>
      </c>
      <c r="D177" s="117" t="s">
        <v>131</v>
      </c>
      <c r="E177" s="118" t="s">
        <v>324</v>
      </c>
      <c r="F177" s="119" t="s">
        <v>325</v>
      </c>
      <c r="G177" s="120" t="s">
        <v>215</v>
      </c>
      <c r="H177" s="121">
        <v>42</v>
      </c>
      <c r="I177" s="122"/>
      <c r="J177" s="123">
        <f>ROUND(I177*H177,2)</f>
        <v>0</v>
      </c>
      <c r="K177" s="119" t="s">
        <v>146</v>
      </c>
      <c r="L177" s="27"/>
      <c r="M177" s="329" t="s">
        <v>20</v>
      </c>
      <c r="N177" s="124" t="s">
        <v>46</v>
      </c>
      <c r="O177" s="55"/>
      <c r="P177" s="125">
        <f>O177*H177</f>
        <v>0</v>
      </c>
      <c r="Q177" s="125">
        <v>0</v>
      </c>
      <c r="R177" s="125">
        <f>Q177*H177</f>
        <v>0</v>
      </c>
      <c r="S177" s="125">
        <v>0</v>
      </c>
      <c r="T177" s="126">
        <f>S177*H177</f>
        <v>0</v>
      </c>
      <c r="U177" s="251"/>
      <c r="V177" s="251"/>
      <c r="W177" s="251"/>
      <c r="X177" s="251"/>
      <c r="Y177" s="251"/>
      <c r="Z177" s="251"/>
      <c r="AA177" s="251"/>
      <c r="AB177" s="251"/>
      <c r="AC177" s="251"/>
      <c r="AD177" s="251"/>
      <c r="AE177" s="251"/>
      <c r="AR177" s="330" t="s">
        <v>163</v>
      </c>
      <c r="AT177" s="330" t="s">
        <v>131</v>
      </c>
      <c r="AU177" s="330" t="s">
        <v>22</v>
      </c>
      <c r="AY177" s="304" t="s">
        <v>130</v>
      </c>
      <c r="BE177" s="331">
        <f>IF(N177="základní",J177,0)</f>
        <v>0</v>
      </c>
      <c r="BF177" s="331">
        <f>IF(N177="snížená",J177,0)</f>
        <v>0</v>
      </c>
      <c r="BG177" s="331">
        <f>IF(N177="zákl. přenesená",J177,0)</f>
        <v>0</v>
      </c>
      <c r="BH177" s="331">
        <f>IF(N177="sníž. přenesená",J177,0)</f>
        <v>0</v>
      </c>
      <c r="BI177" s="331">
        <f>IF(N177="nulová",J177,0)</f>
        <v>0</v>
      </c>
      <c r="BJ177" s="304" t="s">
        <v>22</v>
      </c>
      <c r="BK177" s="331">
        <f>ROUND(I177*H177,2)</f>
        <v>0</v>
      </c>
      <c r="BL177" s="304" t="s">
        <v>163</v>
      </c>
      <c r="BM177" s="330" t="s">
        <v>326</v>
      </c>
    </row>
    <row r="178" spans="1:47" s="307" customFormat="1" ht="12">
      <c r="A178" s="251"/>
      <c r="B178" s="27"/>
      <c r="C178" s="251"/>
      <c r="D178" s="127" t="s">
        <v>137</v>
      </c>
      <c r="E178" s="251"/>
      <c r="F178" s="128" t="s">
        <v>325</v>
      </c>
      <c r="G178" s="251"/>
      <c r="H178" s="251"/>
      <c r="I178" s="251"/>
      <c r="J178" s="251"/>
      <c r="K178" s="251"/>
      <c r="L178" s="27"/>
      <c r="M178" s="129"/>
      <c r="N178" s="130"/>
      <c r="O178" s="55"/>
      <c r="P178" s="55"/>
      <c r="Q178" s="55"/>
      <c r="R178" s="55"/>
      <c r="S178" s="55"/>
      <c r="T178" s="56"/>
      <c r="U178" s="251"/>
      <c r="V178" s="251"/>
      <c r="W178" s="251"/>
      <c r="X178" s="251"/>
      <c r="Y178" s="251"/>
      <c r="Z178" s="251"/>
      <c r="AA178" s="251"/>
      <c r="AB178" s="251"/>
      <c r="AC178" s="251"/>
      <c r="AD178" s="251"/>
      <c r="AE178" s="251"/>
      <c r="AT178" s="304" t="s">
        <v>137</v>
      </c>
      <c r="AU178" s="304" t="s">
        <v>22</v>
      </c>
    </row>
    <row r="179" spans="1:65" s="307" customFormat="1" ht="16.5" customHeight="1">
      <c r="A179" s="251"/>
      <c r="B179" s="27"/>
      <c r="C179" s="117" t="s">
        <v>256</v>
      </c>
      <c r="D179" s="117" t="s">
        <v>131</v>
      </c>
      <c r="E179" s="118" t="s">
        <v>327</v>
      </c>
      <c r="F179" s="119" t="s">
        <v>328</v>
      </c>
      <c r="G179" s="120" t="s">
        <v>215</v>
      </c>
      <c r="H179" s="121">
        <v>50.4</v>
      </c>
      <c r="I179" s="122"/>
      <c r="J179" s="123">
        <f>ROUND(I179*H179,2)</f>
        <v>0</v>
      </c>
      <c r="K179" s="119" t="s">
        <v>146</v>
      </c>
      <c r="L179" s="27"/>
      <c r="M179" s="329" t="s">
        <v>20</v>
      </c>
      <c r="N179" s="124" t="s">
        <v>46</v>
      </c>
      <c r="O179" s="55"/>
      <c r="P179" s="125">
        <f>O179*H179</f>
        <v>0</v>
      </c>
      <c r="Q179" s="125">
        <v>0.00813492063492064</v>
      </c>
      <c r="R179" s="125">
        <f>Q179*H179</f>
        <v>0.41000000000000025</v>
      </c>
      <c r="S179" s="125">
        <v>0</v>
      </c>
      <c r="T179" s="126">
        <f>S179*H179</f>
        <v>0</v>
      </c>
      <c r="U179" s="251"/>
      <c r="V179" s="251"/>
      <c r="W179" s="251"/>
      <c r="X179" s="251"/>
      <c r="Y179" s="251"/>
      <c r="Z179" s="251"/>
      <c r="AA179" s="251"/>
      <c r="AB179" s="251"/>
      <c r="AC179" s="251"/>
      <c r="AD179" s="251"/>
      <c r="AE179" s="251"/>
      <c r="AR179" s="330" t="s">
        <v>163</v>
      </c>
      <c r="AT179" s="330" t="s">
        <v>131</v>
      </c>
      <c r="AU179" s="330" t="s">
        <v>22</v>
      </c>
      <c r="AY179" s="304" t="s">
        <v>130</v>
      </c>
      <c r="BE179" s="331">
        <f>IF(N179="základní",J179,0)</f>
        <v>0</v>
      </c>
      <c r="BF179" s="331">
        <f>IF(N179="snížená",J179,0)</f>
        <v>0</v>
      </c>
      <c r="BG179" s="331">
        <f>IF(N179="zákl. přenesená",J179,0)</f>
        <v>0</v>
      </c>
      <c r="BH179" s="331">
        <f>IF(N179="sníž. přenesená",J179,0)</f>
        <v>0</v>
      </c>
      <c r="BI179" s="331">
        <f>IF(N179="nulová",J179,0)</f>
        <v>0</v>
      </c>
      <c r="BJ179" s="304" t="s">
        <v>22</v>
      </c>
      <c r="BK179" s="331">
        <f>ROUND(I179*H179,2)</f>
        <v>0</v>
      </c>
      <c r="BL179" s="304" t="s">
        <v>163</v>
      </c>
      <c r="BM179" s="330" t="s">
        <v>329</v>
      </c>
    </row>
    <row r="180" spans="1:47" s="307" customFormat="1" ht="12">
      <c r="A180" s="251"/>
      <c r="B180" s="27"/>
      <c r="C180" s="251"/>
      <c r="D180" s="127" t="s">
        <v>137</v>
      </c>
      <c r="E180" s="251"/>
      <c r="F180" s="128" t="s">
        <v>328</v>
      </c>
      <c r="G180" s="251"/>
      <c r="H180" s="251"/>
      <c r="I180" s="251"/>
      <c r="J180" s="251"/>
      <c r="K180" s="251"/>
      <c r="L180" s="27"/>
      <c r="M180" s="129"/>
      <c r="N180" s="130"/>
      <c r="O180" s="55"/>
      <c r="P180" s="55"/>
      <c r="Q180" s="55"/>
      <c r="R180" s="55"/>
      <c r="S180" s="55"/>
      <c r="T180" s="56"/>
      <c r="U180" s="251"/>
      <c r="V180" s="251"/>
      <c r="W180" s="251"/>
      <c r="X180" s="251"/>
      <c r="Y180" s="251"/>
      <c r="Z180" s="251"/>
      <c r="AA180" s="251"/>
      <c r="AB180" s="251"/>
      <c r="AC180" s="251"/>
      <c r="AD180" s="251"/>
      <c r="AE180" s="251"/>
      <c r="AT180" s="304" t="s">
        <v>137</v>
      </c>
      <c r="AU180" s="304" t="s">
        <v>22</v>
      </c>
    </row>
    <row r="181" spans="1:65" s="307" customFormat="1" ht="21.75" customHeight="1">
      <c r="A181" s="251"/>
      <c r="B181" s="27"/>
      <c r="C181" s="117" t="s">
        <v>330</v>
      </c>
      <c r="D181" s="117" t="s">
        <v>131</v>
      </c>
      <c r="E181" s="118" t="s">
        <v>331</v>
      </c>
      <c r="F181" s="119" t="s">
        <v>332</v>
      </c>
      <c r="G181" s="120" t="s">
        <v>215</v>
      </c>
      <c r="H181" s="121">
        <v>6</v>
      </c>
      <c r="I181" s="122"/>
      <c r="J181" s="123">
        <f>ROUND(I181*H181,2)</f>
        <v>0</v>
      </c>
      <c r="K181" s="119" t="s">
        <v>146</v>
      </c>
      <c r="L181" s="27"/>
      <c r="M181" s="329" t="s">
        <v>20</v>
      </c>
      <c r="N181" s="124" t="s">
        <v>46</v>
      </c>
      <c r="O181" s="55"/>
      <c r="P181" s="125">
        <f>O181*H181</f>
        <v>0</v>
      </c>
      <c r="Q181" s="125">
        <v>0</v>
      </c>
      <c r="R181" s="125">
        <f>Q181*H181</f>
        <v>0</v>
      </c>
      <c r="S181" s="125">
        <v>0</v>
      </c>
      <c r="T181" s="126">
        <f>S181*H181</f>
        <v>0</v>
      </c>
      <c r="U181" s="251"/>
      <c r="V181" s="251"/>
      <c r="W181" s="251"/>
      <c r="X181" s="251"/>
      <c r="Y181" s="251"/>
      <c r="Z181" s="251"/>
      <c r="AA181" s="251"/>
      <c r="AB181" s="251"/>
      <c r="AC181" s="251"/>
      <c r="AD181" s="251"/>
      <c r="AE181" s="251"/>
      <c r="AR181" s="330" t="s">
        <v>163</v>
      </c>
      <c r="AT181" s="330" t="s">
        <v>131</v>
      </c>
      <c r="AU181" s="330" t="s">
        <v>22</v>
      </c>
      <c r="AY181" s="304" t="s">
        <v>130</v>
      </c>
      <c r="BE181" s="331">
        <f>IF(N181="základní",J181,0)</f>
        <v>0</v>
      </c>
      <c r="BF181" s="331">
        <f>IF(N181="snížená",J181,0)</f>
        <v>0</v>
      </c>
      <c r="BG181" s="331">
        <f>IF(N181="zákl. přenesená",J181,0)</f>
        <v>0</v>
      </c>
      <c r="BH181" s="331">
        <f>IF(N181="sníž. přenesená",J181,0)</f>
        <v>0</v>
      </c>
      <c r="BI181" s="331">
        <f>IF(N181="nulová",J181,0)</f>
        <v>0</v>
      </c>
      <c r="BJ181" s="304" t="s">
        <v>22</v>
      </c>
      <c r="BK181" s="331">
        <f>ROUND(I181*H181,2)</f>
        <v>0</v>
      </c>
      <c r="BL181" s="304" t="s">
        <v>163</v>
      </c>
      <c r="BM181" s="330" t="s">
        <v>333</v>
      </c>
    </row>
    <row r="182" spans="1:47" s="307" customFormat="1" ht="12">
      <c r="A182" s="251"/>
      <c r="B182" s="27"/>
      <c r="C182" s="251"/>
      <c r="D182" s="127" t="s">
        <v>137</v>
      </c>
      <c r="E182" s="251"/>
      <c r="F182" s="128" t="s">
        <v>332</v>
      </c>
      <c r="G182" s="251"/>
      <c r="H182" s="251"/>
      <c r="I182" s="251"/>
      <c r="J182" s="251"/>
      <c r="K182" s="251"/>
      <c r="L182" s="27"/>
      <c r="M182" s="129"/>
      <c r="N182" s="130"/>
      <c r="O182" s="55"/>
      <c r="P182" s="55"/>
      <c r="Q182" s="55"/>
      <c r="R182" s="55"/>
      <c r="S182" s="55"/>
      <c r="T182" s="56"/>
      <c r="U182" s="251"/>
      <c r="V182" s="251"/>
      <c r="W182" s="251"/>
      <c r="X182" s="251"/>
      <c r="Y182" s="251"/>
      <c r="Z182" s="251"/>
      <c r="AA182" s="251"/>
      <c r="AB182" s="251"/>
      <c r="AC182" s="251"/>
      <c r="AD182" s="251"/>
      <c r="AE182" s="251"/>
      <c r="AT182" s="304" t="s">
        <v>137</v>
      </c>
      <c r="AU182" s="304" t="s">
        <v>22</v>
      </c>
    </row>
    <row r="183" spans="1:65" s="307" customFormat="1" ht="16.5" customHeight="1">
      <c r="A183" s="251"/>
      <c r="B183" s="27"/>
      <c r="C183" s="117" t="s">
        <v>259</v>
      </c>
      <c r="D183" s="117" t="s">
        <v>131</v>
      </c>
      <c r="E183" s="118" t="s">
        <v>334</v>
      </c>
      <c r="F183" s="119" t="s">
        <v>335</v>
      </c>
      <c r="G183" s="120" t="s">
        <v>215</v>
      </c>
      <c r="H183" s="121">
        <v>6.6</v>
      </c>
      <c r="I183" s="122"/>
      <c r="J183" s="123">
        <f>ROUND(I183*H183,2)</f>
        <v>0</v>
      </c>
      <c r="K183" s="119" t="s">
        <v>146</v>
      </c>
      <c r="L183" s="27"/>
      <c r="M183" s="329" t="s">
        <v>20</v>
      </c>
      <c r="N183" s="124" t="s">
        <v>46</v>
      </c>
      <c r="O183" s="55"/>
      <c r="P183" s="125">
        <f>O183*H183</f>
        <v>0</v>
      </c>
      <c r="Q183" s="125">
        <v>0.00454545454545455</v>
      </c>
      <c r="R183" s="125">
        <f>Q183*H183</f>
        <v>0.030000000000000027</v>
      </c>
      <c r="S183" s="125">
        <v>0</v>
      </c>
      <c r="T183" s="126">
        <f>S183*H183</f>
        <v>0</v>
      </c>
      <c r="U183" s="251"/>
      <c r="V183" s="251"/>
      <c r="W183" s="251"/>
      <c r="X183" s="251"/>
      <c r="Y183" s="251"/>
      <c r="Z183" s="251"/>
      <c r="AA183" s="251"/>
      <c r="AB183" s="251"/>
      <c r="AC183" s="251"/>
      <c r="AD183" s="251"/>
      <c r="AE183" s="251"/>
      <c r="AR183" s="330" t="s">
        <v>163</v>
      </c>
      <c r="AT183" s="330" t="s">
        <v>131</v>
      </c>
      <c r="AU183" s="330" t="s">
        <v>22</v>
      </c>
      <c r="AY183" s="304" t="s">
        <v>130</v>
      </c>
      <c r="BE183" s="331">
        <f>IF(N183="základní",J183,0)</f>
        <v>0</v>
      </c>
      <c r="BF183" s="331">
        <f>IF(N183="snížená",J183,0)</f>
        <v>0</v>
      </c>
      <c r="BG183" s="331">
        <f>IF(N183="zákl. přenesená",J183,0)</f>
        <v>0</v>
      </c>
      <c r="BH183" s="331">
        <f>IF(N183="sníž. přenesená",J183,0)</f>
        <v>0</v>
      </c>
      <c r="BI183" s="331">
        <f>IF(N183="nulová",J183,0)</f>
        <v>0</v>
      </c>
      <c r="BJ183" s="304" t="s">
        <v>22</v>
      </c>
      <c r="BK183" s="331">
        <f>ROUND(I183*H183,2)</f>
        <v>0</v>
      </c>
      <c r="BL183" s="304" t="s">
        <v>163</v>
      </c>
      <c r="BM183" s="330" t="s">
        <v>336</v>
      </c>
    </row>
    <row r="184" spans="1:47" s="307" customFormat="1" ht="12">
      <c r="A184" s="251"/>
      <c r="B184" s="27"/>
      <c r="C184" s="251"/>
      <c r="D184" s="127" t="s">
        <v>137</v>
      </c>
      <c r="E184" s="251"/>
      <c r="F184" s="128" t="s">
        <v>335</v>
      </c>
      <c r="G184" s="251"/>
      <c r="H184" s="251"/>
      <c r="I184" s="251"/>
      <c r="J184" s="251"/>
      <c r="K184" s="251"/>
      <c r="L184" s="27"/>
      <c r="M184" s="129"/>
      <c r="N184" s="130"/>
      <c r="O184" s="55"/>
      <c r="P184" s="55"/>
      <c r="Q184" s="55"/>
      <c r="R184" s="55"/>
      <c r="S184" s="55"/>
      <c r="T184" s="56"/>
      <c r="U184" s="251"/>
      <c r="V184" s="251"/>
      <c r="W184" s="251"/>
      <c r="X184" s="251"/>
      <c r="Y184" s="251"/>
      <c r="Z184" s="251"/>
      <c r="AA184" s="251"/>
      <c r="AB184" s="251"/>
      <c r="AC184" s="251"/>
      <c r="AD184" s="251"/>
      <c r="AE184" s="251"/>
      <c r="AT184" s="304" t="s">
        <v>137</v>
      </c>
      <c r="AU184" s="304" t="s">
        <v>22</v>
      </c>
    </row>
    <row r="185" spans="1:65" s="307" customFormat="1" ht="16.5" customHeight="1">
      <c r="A185" s="251"/>
      <c r="B185" s="27"/>
      <c r="C185" s="117" t="s">
        <v>337</v>
      </c>
      <c r="D185" s="117" t="s">
        <v>131</v>
      </c>
      <c r="E185" s="118" t="s">
        <v>338</v>
      </c>
      <c r="F185" s="119" t="s">
        <v>339</v>
      </c>
      <c r="G185" s="120" t="s">
        <v>201</v>
      </c>
      <c r="H185" s="121">
        <v>69</v>
      </c>
      <c r="I185" s="122"/>
      <c r="J185" s="123">
        <f>ROUND(I185*H185,2)</f>
        <v>0</v>
      </c>
      <c r="K185" s="119" t="s">
        <v>146</v>
      </c>
      <c r="L185" s="27"/>
      <c r="M185" s="329" t="s">
        <v>20</v>
      </c>
      <c r="N185" s="124" t="s">
        <v>46</v>
      </c>
      <c r="O185" s="55"/>
      <c r="P185" s="125">
        <f>O185*H185</f>
        <v>0</v>
      </c>
      <c r="Q185" s="125">
        <v>0</v>
      </c>
      <c r="R185" s="125">
        <f>Q185*H185</f>
        <v>0</v>
      </c>
      <c r="S185" s="125">
        <v>0</v>
      </c>
      <c r="T185" s="126">
        <f>S185*H185</f>
        <v>0</v>
      </c>
      <c r="U185" s="251"/>
      <c r="V185" s="251"/>
      <c r="W185" s="251"/>
      <c r="X185" s="251"/>
      <c r="Y185" s="251"/>
      <c r="Z185" s="251"/>
      <c r="AA185" s="251"/>
      <c r="AB185" s="251"/>
      <c r="AC185" s="251"/>
      <c r="AD185" s="251"/>
      <c r="AE185" s="251"/>
      <c r="AR185" s="330" t="s">
        <v>163</v>
      </c>
      <c r="AT185" s="330" t="s">
        <v>131</v>
      </c>
      <c r="AU185" s="330" t="s">
        <v>22</v>
      </c>
      <c r="AY185" s="304" t="s">
        <v>130</v>
      </c>
      <c r="BE185" s="331">
        <f>IF(N185="základní",J185,0)</f>
        <v>0</v>
      </c>
      <c r="BF185" s="331">
        <f>IF(N185="snížená",J185,0)</f>
        <v>0</v>
      </c>
      <c r="BG185" s="331">
        <f>IF(N185="zákl. přenesená",J185,0)</f>
        <v>0</v>
      </c>
      <c r="BH185" s="331">
        <f>IF(N185="sníž. přenesená",J185,0)</f>
        <v>0</v>
      </c>
      <c r="BI185" s="331">
        <f>IF(N185="nulová",J185,0)</f>
        <v>0</v>
      </c>
      <c r="BJ185" s="304" t="s">
        <v>22</v>
      </c>
      <c r="BK185" s="331">
        <f>ROUND(I185*H185,2)</f>
        <v>0</v>
      </c>
      <c r="BL185" s="304" t="s">
        <v>163</v>
      </c>
      <c r="BM185" s="330" t="s">
        <v>340</v>
      </c>
    </row>
    <row r="186" spans="1:47" s="307" customFormat="1" ht="12">
      <c r="A186" s="251"/>
      <c r="B186" s="27"/>
      <c r="C186" s="251"/>
      <c r="D186" s="127" t="s">
        <v>137</v>
      </c>
      <c r="E186" s="251"/>
      <c r="F186" s="128" t="s">
        <v>339</v>
      </c>
      <c r="G186" s="251"/>
      <c r="H186" s="251"/>
      <c r="I186" s="251"/>
      <c r="J186" s="251"/>
      <c r="K186" s="251"/>
      <c r="L186" s="27"/>
      <c r="M186" s="129"/>
      <c r="N186" s="130"/>
      <c r="O186" s="55"/>
      <c r="P186" s="55"/>
      <c r="Q186" s="55"/>
      <c r="R186" s="55"/>
      <c r="S186" s="55"/>
      <c r="T186" s="56"/>
      <c r="U186" s="251"/>
      <c r="V186" s="251"/>
      <c r="W186" s="251"/>
      <c r="X186" s="251"/>
      <c r="Y186" s="251"/>
      <c r="Z186" s="251"/>
      <c r="AA186" s="251"/>
      <c r="AB186" s="251"/>
      <c r="AC186" s="251"/>
      <c r="AD186" s="251"/>
      <c r="AE186" s="251"/>
      <c r="AT186" s="304" t="s">
        <v>137</v>
      </c>
      <c r="AU186" s="304" t="s">
        <v>22</v>
      </c>
    </row>
    <row r="187" spans="1:65" s="307" customFormat="1" ht="16.5" customHeight="1">
      <c r="A187" s="251"/>
      <c r="B187" s="27"/>
      <c r="C187" s="117" t="s">
        <v>263</v>
      </c>
      <c r="D187" s="117" t="s">
        <v>131</v>
      </c>
      <c r="E187" s="118" t="s">
        <v>341</v>
      </c>
      <c r="F187" s="119" t="s">
        <v>342</v>
      </c>
      <c r="G187" s="120" t="s">
        <v>201</v>
      </c>
      <c r="H187" s="121">
        <v>16</v>
      </c>
      <c r="I187" s="122"/>
      <c r="J187" s="123">
        <f>ROUND(I187*H187,2)</f>
        <v>0</v>
      </c>
      <c r="K187" s="119" t="s">
        <v>146</v>
      </c>
      <c r="L187" s="27"/>
      <c r="M187" s="329" t="s">
        <v>20</v>
      </c>
      <c r="N187" s="124" t="s">
        <v>46</v>
      </c>
      <c r="O187" s="55"/>
      <c r="P187" s="125">
        <f>O187*H187</f>
        <v>0</v>
      </c>
      <c r="Q187" s="125">
        <v>0</v>
      </c>
      <c r="R187" s="125">
        <f>Q187*H187</f>
        <v>0</v>
      </c>
      <c r="S187" s="125">
        <v>0</v>
      </c>
      <c r="T187" s="126">
        <f>S187*H187</f>
        <v>0</v>
      </c>
      <c r="U187" s="251"/>
      <c r="V187" s="251"/>
      <c r="W187" s="251"/>
      <c r="X187" s="251"/>
      <c r="Y187" s="251"/>
      <c r="Z187" s="251"/>
      <c r="AA187" s="251"/>
      <c r="AB187" s="251"/>
      <c r="AC187" s="251"/>
      <c r="AD187" s="251"/>
      <c r="AE187" s="251"/>
      <c r="AR187" s="330" t="s">
        <v>163</v>
      </c>
      <c r="AT187" s="330" t="s">
        <v>131</v>
      </c>
      <c r="AU187" s="330" t="s">
        <v>22</v>
      </c>
      <c r="AY187" s="304" t="s">
        <v>130</v>
      </c>
      <c r="BE187" s="331">
        <f>IF(N187="základní",J187,0)</f>
        <v>0</v>
      </c>
      <c r="BF187" s="331">
        <f>IF(N187="snížená",J187,0)</f>
        <v>0</v>
      </c>
      <c r="BG187" s="331">
        <f>IF(N187="zákl. přenesená",J187,0)</f>
        <v>0</v>
      </c>
      <c r="BH187" s="331">
        <f>IF(N187="sníž. přenesená",J187,0)</f>
        <v>0</v>
      </c>
      <c r="BI187" s="331">
        <f>IF(N187="nulová",J187,0)</f>
        <v>0</v>
      </c>
      <c r="BJ187" s="304" t="s">
        <v>22</v>
      </c>
      <c r="BK187" s="331">
        <f>ROUND(I187*H187,2)</f>
        <v>0</v>
      </c>
      <c r="BL187" s="304" t="s">
        <v>163</v>
      </c>
      <c r="BM187" s="330" t="s">
        <v>343</v>
      </c>
    </row>
    <row r="188" spans="1:47" s="307" customFormat="1" ht="12">
      <c r="A188" s="251"/>
      <c r="B188" s="27"/>
      <c r="C188" s="251"/>
      <c r="D188" s="127" t="s">
        <v>137</v>
      </c>
      <c r="E188" s="251"/>
      <c r="F188" s="128" t="s">
        <v>342</v>
      </c>
      <c r="G188" s="251"/>
      <c r="H188" s="251"/>
      <c r="I188" s="251"/>
      <c r="J188" s="251"/>
      <c r="K188" s="251"/>
      <c r="L188" s="27"/>
      <c r="M188" s="129"/>
      <c r="N188" s="130"/>
      <c r="O188" s="55"/>
      <c r="P188" s="55"/>
      <c r="Q188" s="55"/>
      <c r="R188" s="55"/>
      <c r="S188" s="55"/>
      <c r="T188" s="56"/>
      <c r="U188" s="251"/>
      <c r="V188" s="251"/>
      <c r="W188" s="251"/>
      <c r="X188" s="251"/>
      <c r="Y188" s="251"/>
      <c r="Z188" s="251"/>
      <c r="AA188" s="251"/>
      <c r="AB188" s="251"/>
      <c r="AC188" s="251"/>
      <c r="AD188" s="251"/>
      <c r="AE188" s="251"/>
      <c r="AT188" s="304" t="s">
        <v>137</v>
      </c>
      <c r="AU188" s="304" t="s">
        <v>22</v>
      </c>
    </row>
    <row r="189" spans="1:65" s="307" customFormat="1" ht="21.75" customHeight="1">
      <c r="A189" s="251"/>
      <c r="B189" s="27"/>
      <c r="C189" s="117" t="s">
        <v>344</v>
      </c>
      <c r="D189" s="117" t="s">
        <v>131</v>
      </c>
      <c r="E189" s="118" t="s">
        <v>345</v>
      </c>
      <c r="F189" s="119" t="s">
        <v>346</v>
      </c>
      <c r="G189" s="120" t="s">
        <v>201</v>
      </c>
      <c r="H189" s="121">
        <v>431</v>
      </c>
      <c r="I189" s="122"/>
      <c r="J189" s="123">
        <f>ROUND(I189*H189,2)</f>
        <v>0</v>
      </c>
      <c r="K189" s="119" t="s">
        <v>146</v>
      </c>
      <c r="L189" s="27"/>
      <c r="M189" s="329" t="s">
        <v>20</v>
      </c>
      <c r="N189" s="124" t="s">
        <v>46</v>
      </c>
      <c r="O189" s="55"/>
      <c r="P189" s="125">
        <f>O189*H189</f>
        <v>0</v>
      </c>
      <c r="Q189" s="125">
        <v>0</v>
      </c>
      <c r="R189" s="125">
        <f>Q189*H189</f>
        <v>0</v>
      </c>
      <c r="S189" s="125">
        <v>0</v>
      </c>
      <c r="T189" s="126">
        <f>S189*H189</f>
        <v>0</v>
      </c>
      <c r="U189" s="251"/>
      <c r="V189" s="251"/>
      <c r="W189" s="251"/>
      <c r="X189" s="251"/>
      <c r="Y189" s="251"/>
      <c r="Z189" s="251"/>
      <c r="AA189" s="251"/>
      <c r="AB189" s="251"/>
      <c r="AC189" s="251"/>
      <c r="AD189" s="251"/>
      <c r="AE189" s="251"/>
      <c r="AR189" s="330" t="s">
        <v>163</v>
      </c>
      <c r="AT189" s="330" t="s">
        <v>131</v>
      </c>
      <c r="AU189" s="330" t="s">
        <v>22</v>
      </c>
      <c r="AY189" s="304" t="s">
        <v>130</v>
      </c>
      <c r="BE189" s="331">
        <f>IF(N189="základní",J189,0)</f>
        <v>0</v>
      </c>
      <c r="BF189" s="331">
        <f>IF(N189="snížená",J189,0)</f>
        <v>0</v>
      </c>
      <c r="BG189" s="331">
        <f>IF(N189="zákl. přenesená",J189,0)</f>
        <v>0</v>
      </c>
      <c r="BH189" s="331">
        <f>IF(N189="sníž. přenesená",J189,0)</f>
        <v>0</v>
      </c>
      <c r="BI189" s="331">
        <f>IF(N189="nulová",J189,0)</f>
        <v>0</v>
      </c>
      <c r="BJ189" s="304" t="s">
        <v>22</v>
      </c>
      <c r="BK189" s="331">
        <f>ROUND(I189*H189,2)</f>
        <v>0</v>
      </c>
      <c r="BL189" s="304" t="s">
        <v>163</v>
      </c>
      <c r="BM189" s="330" t="s">
        <v>192</v>
      </c>
    </row>
    <row r="190" spans="1:47" s="307" customFormat="1" ht="12">
      <c r="A190" s="251"/>
      <c r="B190" s="27"/>
      <c r="C190" s="251"/>
      <c r="D190" s="127" t="s">
        <v>137</v>
      </c>
      <c r="E190" s="251"/>
      <c r="F190" s="128" t="s">
        <v>346</v>
      </c>
      <c r="G190" s="251"/>
      <c r="H190" s="251"/>
      <c r="I190" s="251"/>
      <c r="J190" s="251"/>
      <c r="K190" s="251"/>
      <c r="L190" s="27"/>
      <c r="M190" s="129"/>
      <c r="N190" s="130"/>
      <c r="O190" s="55"/>
      <c r="P190" s="55"/>
      <c r="Q190" s="55"/>
      <c r="R190" s="55"/>
      <c r="S190" s="55"/>
      <c r="T190" s="56"/>
      <c r="U190" s="251"/>
      <c r="V190" s="251"/>
      <c r="W190" s="251"/>
      <c r="X190" s="251"/>
      <c r="Y190" s="251"/>
      <c r="Z190" s="251"/>
      <c r="AA190" s="251"/>
      <c r="AB190" s="251"/>
      <c r="AC190" s="251"/>
      <c r="AD190" s="251"/>
      <c r="AE190" s="251"/>
      <c r="AT190" s="304" t="s">
        <v>137</v>
      </c>
      <c r="AU190" s="304" t="s">
        <v>22</v>
      </c>
    </row>
    <row r="191" spans="1:65" s="307" customFormat="1" ht="21.75" customHeight="1">
      <c r="A191" s="251"/>
      <c r="B191" s="27"/>
      <c r="C191" s="117" t="s">
        <v>266</v>
      </c>
      <c r="D191" s="117" t="s">
        <v>131</v>
      </c>
      <c r="E191" s="118" t="s">
        <v>347</v>
      </c>
      <c r="F191" s="119" t="s">
        <v>348</v>
      </c>
      <c r="G191" s="120" t="s">
        <v>201</v>
      </c>
      <c r="H191" s="121">
        <v>6</v>
      </c>
      <c r="I191" s="122"/>
      <c r="J191" s="123">
        <f>ROUND(I191*H191,2)</f>
        <v>0</v>
      </c>
      <c r="K191" s="119" t="s">
        <v>146</v>
      </c>
      <c r="L191" s="27"/>
      <c r="M191" s="329" t="s">
        <v>20</v>
      </c>
      <c r="N191" s="124" t="s">
        <v>46</v>
      </c>
      <c r="O191" s="55"/>
      <c r="P191" s="125">
        <f>O191*H191</f>
        <v>0</v>
      </c>
      <c r="Q191" s="125">
        <v>0</v>
      </c>
      <c r="R191" s="125">
        <f>Q191*H191</f>
        <v>0</v>
      </c>
      <c r="S191" s="125">
        <v>0</v>
      </c>
      <c r="T191" s="126">
        <f>S191*H191</f>
        <v>0</v>
      </c>
      <c r="U191" s="251"/>
      <c r="V191" s="251"/>
      <c r="W191" s="251"/>
      <c r="X191" s="251"/>
      <c r="Y191" s="251"/>
      <c r="Z191" s="251"/>
      <c r="AA191" s="251"/>
      <c r="AB191" s="251"/>
      <c r="AC191" s="251"/>
      <c r="AD191" s="251"/>
      <c r="AE191" s="251"/>
      <c r="AR191" s="330" t="s">
        <v>163</v>
      </c>
      <c r="AT191" s="330" t="s">
        <v>131</v>
      </c>
      <c r="AU191" s="330" t="s">
        <v>22</v>
      </c>
      <c r="AY191" s="304" t="s">
        <v>130</v>
      </c>
      <c r="BE191" s="331">
        <f>IF(N191="základní",J191,0)</f>
        <v>0</v>
      </c>
      <c r="BF191" s="331">
        <f>IF(N191="snížená",J191,0)</f>
        <v>0</v>
      </c>
      <c r="BG191" s="331">
        <f>IF(N191="zákl. přenesená",J191,0)</f>
        <v>0</v>
      </c>
      <c r="BH191" s="331">
        <f>IF(N191="sníž. přenesená",J191,0)</f>
        <v>0</v>
      </c>
      <c r="BI191" s="331">
        <f>IF(N191="nulová",J191,0)</f>
        <v>0</v>
      </c>
      <c r="BJ191" s="304" t="s">
        <v>22</v>
      </c>
      <c r="BK191" s="331">
        <f>ROUND(I191*H191,2)</f>
        <v>0</v>
      </c>
      <c r="BL191" s="304" t="s">
        <v>163</v>
      </c>
      <c r="BM191" s="330" t="s">
        <v>197</v>
      </c>
    </row>
    <row r="192" spans="1:47" s="307" customFormat="1" ht="12">
      <c r="A192" s="251"/>
      <c r="B192" s="27"/>
      <c r="C192" s="251"/>
      <c r="D192" s="127" t="s">
        <v>137</v>
      </c>
      <c r="E192" s="251"/>
      <c r="F192" s="128" t="s">
        <v>348</v>
      </c>
      <c r="G192" s="251"/>
      <c r="H192" s="251"/>
      <c r="I192" s="251"/>
      <c r="J192" s="251"/>
      <c r="K192" s="251"/>
      <c r="L192" s="27"/>
      <c r="M192" s="129"/>
      <c r="N192" s="130"/>
      <c r="O192" s="55"/>
      <c r="P192" s="55"/>
      <c r="Q192" s="55"/>
      <c r="R192" s="55"/>
      <c r="S192" s="55"/>
      <c r="T192" s="56"/>
      <c r="U192" s="251"/>
      <c r="V192" s="251"/>
      <c r="W192" s="251"/>
      <c r="X192" s="251"/>
      <c r="Y192" s="251"/>
      <c r="Z192" s="251"/>
      <c r="AA192" s="251"/>
      <c r="AB192" s="251"/>
      <c r="AC192" s="251"/>
      <c r="AD192" s="251"/>
      <c r="AE192" s="251"/>
      <c r="AT192" s="304" t="s">
        <v>137</v>
      </c>
      <c r="AU192" s="304" t="s">
        <v>22</v>
      </c>
    </row>
    <row r="193" spans="1:65" s="307" customFormat="1" ht="16.5" customHeight="1">
      <c r="A193" s="251"/>
      <c r="B193" s="27"/>
      <c r="C193" s="117" t="s">
        <v>349</v>
      </c>
      <c r="D193" s="117" t="s">
        <v>131</v>
      </c>
      <c r="E193" s="118" t="s">
        <v>350</v>
      </c>
      <c r="F193" s="119" t="s">
        <v>351</v>
      </c>
      <c r="G193" s="120" t="s">
        <v>201</v>
      </c>
      <c r="H193" s="121">
        <v>6</v>
      </c>
      <c r="I193" s="122"/>
      <c r="J193" s="123">
        <f>ROUND(I193*H193,2)</f>
        <v>0</v>
      </c>
      <c r="K193" s="119" t="s">
        <v>146</v>
      </c>
      <c r="L193" s="27"/>
      <c r="M193" s="329" t="s">
        <v>20</v>
      </c>
      <c r="N193" s="124" t="s">
        <v>46</v>
      </c>
      <c r="O193" s="55"/>
      <c r="P193" s="125">
        <f>O193*H193</f>
        <v>0</v>
      </c>
      <c r="Q193" s="125">
        <v>0.00166666666666667</v>
      </c>
      <c r="R193" s="125">
        <f>Q193*H193</f>
        <v>0.01000000000000002</v>
      </c>
      <c r="S193" s="125">
        <v>0</v>
      </c>
      <c r="T193" s="126">
        <f>S193*H193</f>
        <v>0</v>
      </c>
      <c r="U193" s="251"/>
      <c r="V193" s="251"/>
      <c r="W193" s="251"/>
      <c r="X193" s="251"/>
      <c r="Y193" s="251"/>
      <c r="Z193" s="251"/>
      <c r="AA193" s="251"/>
      <c r="AB193" s="251"/>
      <c r="AC193" s="251"/>
      <c r="AD193" s="251"/>
      <c r="AE193" s="251"/>
      <c r="AR193" s="330" t="s">
        <v>163</v>
      </c>
      <c r="AT193" s="330" t="s">
        <v>131</v>
      </c>
      <c r="AU193" s="330" t="s">
        <v>22</v>
      </c>
      <c r="AY193" s="304" t="s">
        <v>130</v>
      </c>
      <c r="BE193" s="331">
        <f>IF(N193="základní",J193,0)</f>
        <v>0</v>
      </c>
      <c r="BF193" s="331">
        <f>IF(N193="snížená",J193,0)</f>
        <v>0</v>
      </c>
      <c r="BG193" s="331">
        <f>IF(N193="zákl. přenesená",J193,0)</f>
        <v>0</v>
      </c>
      <c r="BH193" s="331">
        <f>IF(N193="sníž. přenesená",J193,0)</f>
        <v>0</v>
      </c>
      <c r="BI193" s="331">
        <f>IF(N193="nulová",J193,0)</f>
        <v>0</v>
      </c>
      <c r="BJ193" s="304" t="s">
        <v>22</v>
      </c>
      <c r="BK193" s="331">
        <f>ROUND(I193*H193,2)</f>
        <v>0</v>
      </c>
      <c r="BL193" s="304" t="s">
        <v>163</v>
      </c>
      <c r="BM193" s="330" t="s">
        <v>352</v>
      </c>
    </row>
    <row r="194" spans="1:47" s="307" customFormat="1" ht="12">
      <c r="A194" s="251"/>
      <c r="B194" s="27"/>
      <c r="C194" s="251"/>
      <c r="D194" s="127" t="s">
        <v>137</v>
      </c>
      <c r="E194" s="251"/>
      <c r="F194" s="128" t="s">
        <v>351</v>
      </c>
      <c r="G194" s="251"/>
      <c r="H194" s="251"/>
      <c r="I194" s="251"/>
      <c r="J194" s="251"/>
      <c r="K194" s="251"/>
      <c r="L194" s="27"/>
      <c r="M194" s="129"/>
      <c r="N194" s="130"/>
      <c r="O194" s="55"/>
      <c r="P194" s="55"/>
      <c r="Q194" s="55"/>
      <c r="R194" s="55"/>
      <c r="S194" s="55"/>
      <c r="T194" s="56"/>
      <c r="U194" s="251"/>
      <c r="V194" s="251"/>
      <c r="W194" s="251"/>
      <c r="X194" s="251"/>
      <c r="Y194" s="251"/>
      <c r="Z194" s="251"/>
      <c r="AA194" s="251"/>
      <c r="AB194" s="251"/>
      <c r="AC194" s="251"/>
      <c r="AD194" s="251"/>
      <c r="AE194" s="251"/>
      <c r="AT194" s="304" t="s">
        <v>137</v>
      </c>
      <c r="AU194" s="304" t="s">
        <v>22</v>
      </c>
    </row>
    <row r="195" spans="1:65" s="307" customFormat="1" ht="16.5" customHeight="1">
      <c r="A195" s="251"/>
      <c r="B195" s="27"/>
      <c r="C195" s="117" t="s">
        <v>270</v>
      </c>
      <c r="D195" s="117" t="s">
        <v>131</v>
      </c>
      <c r="E195" s="118" t="s">
        <v>353</v>
      </c>
      <c r="F195" s="119" t="s">
        <v>354</v>
      </c>
      <c r="G195" s="120" t="s">
        <v>201</v>
      </c>
      <c r="H195" s="121">
        <v>2</v>
      </c>
      <c r="I195" s="122"/>
      <c r="J195" s="123">
        <f>ROUND(I195*H195,2)</f>
        <v>0</v>
      </c>
      <c r="K195" s="119" t="s">
        <v>146</v>
      </c>
      <c r="L195" s="27"/>
      <c r="M195" s="329" t="s">
        <v>20</v>
      </c>
      <c r="N195" s="124" t="s">
        <v>46</v>
      </c>
      <c r="O195" s="55"/>
      <c r="P195" s="125">
        <f>O195*H195</f>
        <v>0</v>
      </c>
      <c r="Q195" s="125">
        <v>0</v>
      </c>
      <c r="R195" s="125">
        <f>Q195*H195</f>
        <v>0</v>
      </c>
      <c r="S195" s="125">
        <v>0</v>
      </c>
      <c r="T195" s="126">
        <f>S195*H195</f>
        <v>0</v>
      </c>
      <c r="U195" s="251"/>
      <c r="V195" s="251"/>
      <c r="W195" s="251"/>
      <c r="X195" s="251"/>
      <c r="Y195" s="251"/>
      <c r="Z195" s="251"/>
      <c r="AA195" s="251"/>
      <c r="AB195" s="251"/>
      <c r="AC195" s="251"/>
      <c r="AD195" s="251"/>
      <c r="AE195" s="251"/>
      <c r="AR195" s="330" t="s">
        <v>163</v>
      </c>
      <c r="AT195" s="330" t="s">
        <v>131</v>
      </c>
      <c r="AU195" s="330" t="s">
        <v>22</v>
      </c>
      <c r="AY195" s="304" t="s">
        <v>130</v>
      </c>
      <c r="BE195" s="331">
        <f>IF(N195="základní",J195,0)</f>
        <v>0</v>
      </c>
      <c r="BF195" s="331">
        <f>IF(N195="snížená",J195,0)</f>
        <v>0</v>
      </c>
      <c r="BG195" s="331">
        <f>IF(N195="zákl. přenesená",J195,0)</f>
        <v>0</v>
      </c>
      <c r="BH195" s="331">
        <f>IF(N195="sníž. přenesená",J195,0)</f>
        <v>0</v>
      </c>
      <c r="BI195" s="331">
        <f>IF(N195="nulová",J195,0)</f>
        <v>0</v>
      </c>
      <c r="BJ195" s="304" t="s">
        <v>22</v>
      </c>
      <c r="BK195" s="331">
        <f>ROUND(I195*H195,2)</f>
        <v>0</v>
      </c>
      <c r="BL195" s="304" t="s">
        <v>163</v>
      </c>
      <c r="BM195" s="330" t="s">
        <v>28</v>
      </c>
    </row>
    <row r="196" spans="1:47" s="307" customFormat="1" ht="12">
      <c r="A196" s="251"/>
      <c r="B196" s="27"/>
      <c r="C196" s="251"/>
      <c r="D196" s="127" t="s">
        <v>137</v>
      </c>
      <c r="E196" s="251"/>
      <c r="F196" s="128" t="s">
        <v>354</v>
      </c>
      <c r="G196" s="251"/>
      <c r="H196" s="251"/>
      <c r="I196" s="251"/>
      <c r="J196" s="251"/>
      <c r="K196" s="251"/>
      <c r="L196" s="27"/>
      <c r="M196" s="129"/>
      <c r="N196" s="130"/>
      <c r="O196" s="55"/>
      <c r="P196" s="55"/>
      <c r="Q196" s="55"/>
      <c r="R196" s="55"/>
      <c r="S196" s="55"/>
      <c r="T196" s="56"/>
      <c r="U196" s="251"/>
      <c r="V196" s="251"/>
      <c r="W196" s="251"/>
      <c r="X196" s="251"/>
      <c r="Y196" s="251"/>
      <c r="Z196" s="251"/>
      <c r="AA196" s="251"/>
      <c r="AB196" s="251"/>
      <c r="AC196" s="251"/>
      <c r="AD196" s="251"/>
      <c r="AE196" s="251"/>
      <c r="AT196" s="304" t="s">
        <v>137</v>
      </c>
      <c r="AU196" s="304" t="s">
        <v>22</v>
      </c>
    </row>
    <row r="197" spans="1:65" s="307" customFormat="1" ht="21.75" customHeight="1">
      <c r="A197" s="251"/>
      <c r="B197" s="27"/>
      <c r="C197" s="117" t="s">
        <v>355</v>
      </c>
      <c r="D197" s="117" t="s">
        <v>131</v>
      </c>
      <c r="E197" s="118" t="s">
        <v>356</v>
      </c>
      <c r="F197" s="119" t="s">
        <v>357</v>
      </c>
      <c r="G197" s="120" t="s">
        <v>201</v>
      </c>
      <c r="H197" s="121">
        <v>1</v>
      </c>
      <c r="I197" s="122"/>
      <c r="J197" s="123">
        <f>ROUND(I197*H197,2)</f>
        <v>0</v>
      </c>
      <c r="K197" s="119" t="s">
        <v>146</v>
      </c>
      <c r="L197" s="27"/>
      <c r="M197" s="329" t="s">
        <v>20</v>
      </c>
      <c r="N197" s="124" t="s">
        <v>46</v>
      </c>
      <c r="O197" s="55"/>
      <c r="P197" s="125">
        <f>O197*H197</f>
        <v>0</v>
      </c>
      <c r="Q197" s="125">
        <v>0</v>
      </c>
      <c r="R197" s="125">
        <f>Q197*H197</f>
        <v>0</v>
      </c>
      <c r="S197" s="125">
        <v>0</v>
      </c>
      <c r="T197" s="126">
        <f>S197*H197</f>
        <v>0</v>
      </c>
      <c r="U197" s="251"/>
      <c r="V197" s="251"/>
      <c r="W197" s="251"/>
      <c r="X197" s="251"/>
      <c r="Y197" s="251"/>
      <c r="Z197" s="251"/>
      <c r="AA197" s="251"/>
      <c r="AB197" s="251"/>
      <c r="AC197" s="251"/>
      <c r="AD197" s="251"/>
      <c r="AE197" s="251"/>
      <c r="AR197" s="330" t="s">
        <v>163</v>
      </c>
      <c r="AT197" s="330" t="s">
        <v>131</v>
      </c>
      <c r="AU197" s="330" t="s">
        <v>22</v>
      </c>
      <c r="AY197" s="304" t="s">
        <v>130</v>
      </c>
      <c r="BE197" s="331">
        <f>IF(N197="základní",J197,0)</f>
        <v>0</v>
      </c>
      <c r="BF197" s="331">
        <f>IF(N197="snížená",J197,0)</f>
        <v>0</v>
      </c>
      <c r="BG197" s="331">
        <f>IF(N197="zákl. přenesená",J197,0)</f>
        <v>0</v>
      </c>
      <c r="BH197" s="331">
        <f>IF(N197="sníž. přenesená",J197,0)</f>
        <v>0</v>
      </c>
      <c r="BI197" s="331">
        <f>IF(N197="nulová",J197,0)</f>
        <v>0</v>
      </c>
      <c r="BJ197" s="304" t="s">
        <v>22</v>
      </c>
      <c r="BK197" s="331">
        <f>ROUND(I197*H197,2)</f>
        <v>0</v>
      </c>
      <c r="BL197" s="304" t="s">
        <v>163</v>
      </c>
      <c r="BM197" s="330" t="s">
        <v>358</v>
      </c>
    </row>
    <row r="198" spans="1:47" s="307" customFormat="1" ht="12">
      <c r="A198" s="251"/>
      <c r="B198" s="27"/>
      <c r="C198" s="251"/>
      <c r="D198" s="127" t="s">
        <v>137</v>
      </c>
      <c r="E198" s="251"/>
      <c r="F198" s="128" t="s">
        <v>357</v>
      </c>
      <c r="G198" s="251"/>
      <c r="H198" s="251"/>
      <c r="I198" s="251"/>
      <c r="J198" s="251"/>
      <c r="K198" s="251"/>
      <c r="L198" s="27"/>
      <c r="M198" s="129"/>
      <c r="N198" s="130"/>
      <c r="O198" s="55"/>
      <c r="P198" s="55"/>
      <c r="Q198" s="55"/>
      <c r="R198" s="55"/>
      <c r="S198" s="55"/>
      <c r="T198" s="56"/>
      <c r="U198" s="251"/>
      <c r="V198" s="251"/>
      <c r="W198" s="251"/>
      <c r="X198" s="251"/>
      <c r="Y198" s="251"/>
      <c r="Z198" s="251"/>
      <c r="AA198" s="251"/>
      <c r="AB198" s="251"/>
      <c r="AC198" s="251"/>
      <c r="AD198" s="251"/>
      <c r="AE198" s="251"/>
      <c r="AT198" s="304" t="s">
        <v>137</v>
      </c>
      <c r="AU198" s="304" t="s">
        <v>22</v>
      </c>
    </row>
    <row r="199" spans="1:65" s="307" customFormat="1" ht="16.5" customHeight="1">
      <c r="A199" s="251"/>
      <c r="B199" s="27"/>
      <c r="C199" s="117" t="s">
        <v>273</v>
      </c>
      <c r="D199" s="117" t="s">
        <v>131</v>
      </c>
      <c r="E199" s="118" t="s">
        <v>359</v>
      </c>
      <c r="F199" s="119" t="s">
        <v>360</v>
      </c>
      <c r="G199" s="120" t="s">
        <v>201</v>
      </c>
      <c r="H199" s="121">
        <v>1</v>
      </c>
      <c r="I199" s="122"/>
      <c r="J199" s="123">
        <f>ROUND(I199*H199,2)</f>
        <v>0</v>
      </c>
      <c r="K199" s="119" t="s">
        <v>146</v>
      </c>
      <c r="L199" s="27"/>
      <c r="M199" s="329" t="s">
        <v>20</v>
      </c>
      <c r="N199" s="124" t="s">
        <v>46</v>
      </c>
      <c r="O199" s="55"/>
      <c r="P199" s="125">
        <f>O199*H199</f>
        <v>0</v>
      </c>
      <c r="Q199" s="125">
        <v>0</v>
      </c>
      <c r="R199" s="125">
        <f>Q199*H199</f>
        <v>0</v>
      </c>
      <c r="S199" s="125">
        <v>0</v>
      </c>
      <c r="T199" s="126">
        <f>S199*H199</f>
        <v>0</v>
      </c>
      <c r="U199" s="251"/>
      <c r="V199" s="251"/>
      <c r="W199" s="251"/>
      <c r="X199" s="251"/>
      <c r="Y199" s="251"/>
      <c r="Z199" s="251"/>
      <c r="AA199" s="251"/>
      <c r="AB199" s="251"/>
      <c r="AC199" s="251"/>
      <c r="AD199" s="251"/>
      <c r="AE199" s="251"/>
      <c r="AR199" s="330" t="s">
        <v>163</v>
      </c>
      <c r="AT199" s="330" t="s">
        <v>131</v>
      </c>
      <c r="AU199" s="330" t="s">
        <v>22</v>
      </c>
      <c r="AY199" s="304" t="s">
        <v>130</v>
      </c>
      <c r="BE199" s="331">
        <f>IF(N199="základní",J199,0)</f>
        <v>0</v>
      </c>
      <c r="BF199" s="331">
        <f>IF(N199="snížená",J199,0)</f>
        <v>0</v>
      </c>
      <c r="BG199" s="331">
        <f>IF(N199="zákl. přenesená",J199,0)</f>
        <v>0</v>
      </c>
      <c r="BH199" s="331">
        <f>IF(N199="sníž. přenesená",J199,0)</f>
        <v>0</v>
      </c>
      <c r="BI199" s="331">
        <f>IF(N199="nulová",J199,0)</f>
        <v>0</v>
      </c>
      <c r="BJ199" s="304" t="s">
        <v>22</v>
      </c>
      <c r="BK199" s="331">
        <f>ROUND(I199*H199,2)</f>
        <v>0</v>
      </c>
      <c r="BL199" s="304" t="s">
        <v>163</v>
      </c>
      <c r="BM199" s="330" t="s">
        <v>361</v>
      </c>
    </row>
    <row r="200" spans="1:47" s="307" customFormat="1" ht="12">
      <c r="A200" s="251"/>
      <c r="B200" s="27"/>
      <c r="C200" s="251"/>
      <c r="D200" s="127" t="s">
        <v>137</v>
      </c>
      <c r="E200" s="251"/>
      <c r="F200" s="128" t="s">
        <v>360</v>
      </c>
      <c r="G200" s="251"/>
      <c r="H200" s="251"/>
      <c r="I200" s="251"/>
      <c r="J200" s="251"/>
      <c r="K200" s="251"/>
      <c r="L200" s="27"/>
      <c r="M200" s="129"/>
      <c r="N200" s="130"/>
      <c r="O200" s="55"/>
      <c r="P200" s="55"/>
      <c r="Q200" s="55"/>
      <c r="R200" s="55"/>
      <c r="S200" s="55"/>
      <c r="T200" s="56"/>
      <c r="U200" s="251"/>
      <c r="V200" s="251"/>
      <c r="W200" s="251"/>
      <c r="X200" s="251"/>
      <c r="Y200" s="251"/>
      <c r="Z200" s="251"/>
      <c r="AA200" s="251"/>
      <c r="AB200" s="251"/>
      <c r="AC200" s="251"/>
      <c r="AD200" s="251"/>
      <c r="AE200" s="251"/>
      <c r="AT200" s="304" t="s">
        <v>137</v>
      </c>
      <c r="AU200" s="304" t="s">
        <v>22</v>
      </c>
    </row>
    <row r="201" spans="1:65" s="307" customFormat="1" ht="21.75" customHeight="1">
      <c r="A201" s="251"/>
      <c r="B201" s="27"/>
      <c r="C201" s="117" t="s">
        <v>362</v>
      </c>
      <c r="D201" s="117" t="s">
        <v>131</v>
      </c>
      <c r="E201" s="118" t="s">
        <v>363</v>
      </c>
      <c r="F201" s="119" t="s">
        <v>364</v>
      </c>
      <c r="G201" s="120" t="s">
        <v>201</v>
      </c>
      <c r="H201" s="121">
        <v>3</v>
      </c>
      <c r="I201" s="122"/>
      <c r="J201" s="123">
        <f>ROUND(I201*H201,2)</f>
        <v>0</v>
      </c>
      <c r="K201" s="119" t="s">
        <v>146</v>
      </c>
      <c r="L201" s="27"/>
      <c r="M201" s="329" t="s">
        <v>20</v>
      </c>
      <c r="N201" s="124" t="s">
        <v>46</v>
      </c>
      <c r="O201" s="55"/>
      <c r="P201" s="125">
        <f>O201*H201</f>
        <v>0</v>
      </c>
      <c r="Q201" s="125">
        <v>0</v>
      </c>
      <c r="R201" s="125">
        <f>Q201*H201</f>
        <v>0</v>
      </c>
      <c r="S201" s="125">
        <v>0</v>
      </c>
      <c r="T201" s="126">
        <f>S201*H201</f>
        <v>0</v>
      </c>
      <c r="U201" s="251"/>
      <c r="V201" s="251"/>
      <c r="W201" s="251"/>
      <c r="X201" s="251"/>
      <c r="Y201" s="251"/>
      <c r="Z201" s="251"/>
      <c r="AA201" s="251"/>
      <c r="AB201" s="251"/>
      <c r="AC201" s="251"/>
      <c r="AD201" s="251"/>
      <c r="AE201" s="251"/>
      <c r="AR201" s="330" t="s">
        <v>163</v>
      </c>
      <c r="AT201" s="330" t="s">
        <v>131</v>
      </c>
      <c r="AU201" s="330" t="s">
        <v>22</v>
      </c>
      <c r="AY201" s="304" t="s">
        <v>130</v>
      </c>
      <c r="BE201" s="331">
        <f>IF(N201="základní",J201,0)</f>
        <v>0</v>
      </c>
      <c r="BF201" s="331">
        <f>IF(N201="snížená",J201,0)</f>
        <v>0</v>
      </c>
      <c r="BG201" s="331">
        <f>IF(N201="zákl. přenesená",J201,0)</f>
        <v>0</v>
      </c>
      <c r="BH201" s="331">
        <f>IF(N201="sníž. přenesená",J201,0)</f>
        <v>0</v>
      </c>
      <c r="BI201" s="331">
        <f>IF(N201="nulová",J201,0)</f>
        <v>0</v>
      </c>
      <c r="BJ201" s="304" t="s">
        <v>22</v>
      </c>
      <c r="BK201" s="331">
        <f>ROUND(I201*H201,2)</f>
        <v>0</v>
      </c>
      <c r="BL201" s="304" t="s">
        <v>163</v>
      </c>
      <c r="BM201" s="330" t="s">
        <v>365</v>
      </c>
    </row>
    <row r="202" spans="1:47" s="307" customFormat="1" ht="19.5">
      <c r="A202" s="251"/>
      <c r="B202" s="27"/>
      <c r="C202" s="251"/>
      <c r="D202" s="127" t="s">
        <v>137</v>
      </c>
      <c r="E202" s="251"/>
      <c r="F202" s="128" t="s">
        <v>364</v>
      </c>
      <c r="G202" s="251"/>
      <c r="H202" s="251"/>
      <c r="I202" s="251"/>
      <c r="J202" s="251"/>
      <c r="K202" s="251"/>
      <c r="L202" s="27"/>
      <c r="M202" s="129"/>
      <c r="N202" s="130"/>
      <c r="O202" s="55"/>
      <c r="P202" s="55"/>
      <c r="Q202" s="55"/>
      <c r="R202" s="55"/>
      <c r="S202" s="55"/>
      <c r="T202" s="56"/>
      <c r="U202" s="251"/>
      <c r="V202" s="251"/>
      <c r="W202" s="251"/>
      <c r="X202" s="251"/>
      <c r="Y202" s="251"/>
      <c r="Z202" s="251"/>
      <c r="AA202" s="251"/>
      <c r="AB202" s="251"/>
      <c r="AC202" s="251"/>
      <c r="AD202" s="251"/>
      <c r="AE202" s="251"/>
      <c r="AT202" s="304" t="s">
        <v>137</v>
      </c>
      <c r="AU202" s="304" t="s">
        <v>22</v>
      </c>
    </row>
    <row r="203" spans="1:65" s="307" customFormat="1" ht="16.5" customHeight="1">
      <c r="A203" s="251"/>
      <c r="B203" s="27"/>
      <c r="C203" s="117" t="s">
        <v>277</v>
      </c>
      <c r="D203" s="117" t="s">
        <v>131</v>
      </c>
      <c r="E203" s="118" t="s">
        <v>366</v>
      </c>
      <c r="F203" s="119" t="s">
        <v>367</v>
      </c>
      <c r="G203" s="120" t="s">
        <v>201</v>
      </c>
      <c r="H203" s="121">
        <v>3</v>
      </c>
      <c r="I203" s="122"/>
      <c r="J203" s="123">
        <f>ROUND(I203*H203,2)</f>
        <v>0</v>
      </c>
      <c r="K203" s="119" t="s">
        <v>146</v>
      </c>
      <c r="L203" s="27"/>
      <c r="M203" s="329" t="s">
        <v>20</v>
      </c>
      <c r="N203" s="124" t="s">
        <v>46</v>
      </c>
      <c r="O203" s="55"/>
      <c r="P203" s="125">
        <f>O203*H203</f>
        <v>0</v>
      </c>
      <c r="Q203" s="125">
        <v>0</v>
      </c>
      <c r="R203" s="125">
        <f>Q203*H203</f>
        <v>0</v>
      </c>
      <c r="S203" s="125">
        <v>0</v>
      </c>
      <c r="T203" s="126">
        <f>S203*H203</f>
        <v>0</v>
      </c>
      <c r="U203" s="251"/>
      <c r="V203" s="251"/>
      <c r="W203" s="251"/>
      <c r="X203" s="251"/>
      <c r="Y203" s="251"/>
      <c r="Z203" s="251"/>
      <c r="AA203" s="251"/>
      <c r="AB203" s="251"/>
      <c r="AC203" s="251"/>
      <c r="AD203" s="251"/>
      <c r="AE203" s="251"/>
      <c r="AR203" s="330" t="s">
        <v>163</v>
      </c>
      <c r="AT203" s="330" t="s">
        <v>131</v>
      </c>
      <c r="AU203" s="330" t="s">
        <v>22</v>
      </c>
      <c r="AY203" s="304" t="s">
        <v>130</v>
      </c>
      <c r="BE203" s="331">
        <f>IF(N203="základní",J203,0)</f>
        <v>0</v>
      </c>
      <c r="BF203" s="331">
        <f>IF(N203="snížená",J203,0)</f>
        <v>0</v>
      </c>
      <c r="BG203" s="331">
        <f>IF(N203="zákl. přenesená",J203,0)</f>
        <v>0</v>
      </c>
      <c r="BH203" s="331">
        <f>IF(N203="sníž. přenesená",J203,0)</f>
        <v>0</v>
      </c>
      <c r="BI203" s="331">
        <f>IF(N203="nulová",J203,0)</f>
        <v>0</v>
      </c>
      <c r="BJ203" s="304" t="s">
        <v>22</v>
      </c>
      <c r="BK203" s="331">
        <f>ROUND(I203*H203,2)</f>
        <v>0</v>
      </c>
      <c r="BL203" s="304" t="s">
        <v>163</v>
      </c>
      <c r="BM203" s="330" t="s">
        <v>368</v>
      </c>
    </row>
    <row r="204" spans="1:47" s="307" customFormat="1" ht="12">
      <c r="A204" s="251"/>
      <c r="B204" s="27"/>
      <c r="C204" s="251"/>
      <c r="D204" s="127" t="s">
        <v>137</v>
      </c>
      <c r="E204" s="251"/>
      <c r="F204" s="128" t="s">
        <v>367</v>
      </c>
      <c r="G204" s="251"/>
      <c r="H204" s="251"/>
      <c r="I204" s="251"/>
      <c r="J204" s="251"/>
      <c r="K204" s="251"/>
      <c r="L204" s="27"/>
      <c r="M204" s="129"/>
      <c r="N204" s="130"/>
      <c r="O204" s="55"/>
      <c r="P204" s="55"/>
      <c r="Q204" s="55"/>
      <c r="R204" s="55"/>
      <c r="S204" s="55"/>
      <c r="T204" s="56"/>
      <c r="U204" s="251"/>
      <c r="V204" s="251"/>
      <c r="W204" s="251"/>
      <c r="X204" s="251"/>
      <c r="Y204" s="251"/>
      <c r="Z204" s="251"/>
      <c r="AA204" s="251"/>
      <c r="AB204" s="251"/>
      <c r="AC204" s="251"/>
      <c r="AD204" s="251"/>
      <c r="AE204" s="251"/>
      <c r="AT204" s="304" t="s">
        <v>137</v>
      </c>
      <c r="AU204" s="304" t="s">
        <v>22</v>
      </c>
    </row>
    <row r="205" spans="1:65" s="307" customFormat="1" ht="21.75" customHeight="1">
      <c r="A205" s="251"/>
      <c r="B205" s="27"/>
      <c r="C205" s="117" t="s">
        <v>369</v>
      </c>
      <c r="D205" s="117" t="s">
        <v>131</v>
      </c>
      <c r="E205" s="118" t="s">
        <v>370</v>
      </c>
      <c r="F205" s="119" t="s">
        <v>371</v>
      </c>
      <c r="G205" s="120" t="s">
        <v>201</v>
      </c>
      <c r="H205" s="121">
        <v>5</v>
      </c>
      <c r="I205" s="122"/>
      <c r="J205" s="123">
        <f>ROUND(I205*H205,2)</f>
        <v>0</v>
      </c>
      <c r="K205" s="119" t="s">
        <v>146</v>
      </c>
      <c r="L205" s="27"/>
      <c r="M205" s="329" t="s">
        <v>20</v>
      </c>
      <c r="N205" s="124" t="s">
        <v>46</v>
      </c>
      <c r="O205" s="55"/>
      <c r="P205" s="125">
        <f>O205*H205</f>
        <v>0</v>
      </c>
      <c r="Q205" s="125">
        <v>0</v>
      </c>
      <c r="R205" s="125">
        <f>Q205*H205</f>
        <v>0</v>
      </c>
      <c r="S205" s="125">
        <v>0</v>
      </c>
      <c r="T205" s="126">
        <f>S205*H205</f>
        <v>0</v>
      </c>
      <c r="U205" s="251"/>
      <c r="V205" s="251"/>
      <c r="W205" s="251"/>
      <c r="X205" s="251"/>
      <c r="Y205" s="251"/>
      <c r="Z205" s="251"/>
      <c r="AA205" s="251"/>
      <c r="AB205" s="251"/>
      <c r="AC205" s="251"/>
      <c r="AD205" s="251"/>
      <c r="AE205" s="251"/>
      <c r="AR205" s="330" t="s">
        <v>163</v>
      </c>
      <c r="AT205" s="330" t="s">
        <v>131</v>
      </c>
      <c r="AU205" s="330" t="s">
        <v>22</v>
      </c>
      <c r="AY205" s="304" t="s">
        <v>130</v>
      </c>
      <c r="BE205" s="331">
        <f>IF(N205="základní",J205,0)</f>
        <v>0</v>
      </c>
      <c r="BF205" s="331">
        <f>IF(N205="snížená",J205,0)</f>
        <v>0</v>
      </c>
      <c r="BG205" s="331">
        <f>IF(N205="zákl. přenesená",J205,0)</f>
        <v>0</v>
      </c>
      <c r="BH205" s="331">
        <f>IF(N205="sníž. přenesená",J205,0)</f>
        <v>0</v>
      </c>
      <c r="BI205" s="331">
        <f>IF(N205="nulová",J205,0)</f>
        <v>0</v>
      </c>
      <c r="BJ205" s="304" t="s">
        <v>22</v>
      </c>
      <c r="BK205" s="331">
        <f>ROUND(I205*H205,2)</f>
        <v>0</v>
      </c>
      <c r="BL205" s="304" t="s">
        <v>163</v>
      </c>
      <c r="BM205" s="330" t="s">
        <v>372</v>
      </c>
    </row>
    <row r="206" spans="1:47" s="307" customFormat="1" ht="19.5">
      <c r="A206" s="251"/>
      <c r="B206" s="27"/>
      <c r="C206" s="251"/>
      <c r="D206" s="127" t="s">
        <v>137</v>
      </c>
      <c r="E206" s="251"/>
      <c r="F206" s="128" t="s">
        <v>371</v>
      </c>
      <c r="G206" s="251"/>
      <c r="H206" s="251"/>
      <c r="I206" s="251"/>
      <c r="J206" s="251"/>
      <c r="K206" s="251"/>
      <c r="L206" s="27"/>
      <c r="M206" s="129"/>
      <c r="N206" s="130"/>
      <c r="O206" s="55"/>
      <c r="P206" s="55"/>
      <c r="Q206" s="55"/>
      <c r="R206" s="55"/>
      <c r="S206" s="55"/>
      <c r="T206" s="56"/>
      <c r="U206" s="251"/>
      <c r="V206" s="251"/>
      <c r="W206" s="251"/>
      <c r="X206" s="251"/>
      <c r="Y206" s="251"/>
      <c r="Z206" s="251"/>
      <c r="AA206" s="251"/>
      <c r="AB206" s="251"/>
      <c r="AC206" s="251"/>
      <c r="AD206" s="251"/>
      <c r="AE206" s="251"/>
      <c r="AT206" s="304" t="s">
        <v>137</v>
      </c>
      <c r="AU206" s="304" t="s">
        <v>22</v>
      </c>
    </row>
    <row r="207" spans="1:65" s="307" customFormat="1" ht="16.5" customHeight="1">
      <c r="A207" s="251"/>
      <c r="B207" s="27"/>
      <c r="C207" s="117" t="s">
        <v>280</v>
      </c>
      <c r="D207" s="117" t="s">
        <v>131</v>
      </c>
      <c r="E207" s="118" t="s">
        <v>373</v>
      </c>
      <c r="F207" s="119" t="s">
        <v>374</v>
      </c>
      <c r="G207" s="120" t="s">
        <v>201</v>
      </c>
      <c r="H207" s="121">
        <v>5</v>
      </c>
      <c r="I207" s="122"/>
      <c r="J207" s="123">
        <f>ROUND(I207*H207,2)</f>
        <v>0</v>
      </c>
      <c r="K207" s="119" t="s">
        <v>146</v>
      </c>
      <c r="L207" s="27"/>
      <c r="M207" s="329" t="s">
        <v>20</v>
      </c>
      <c r="N207" s="124" t="s">
        <v>46</v>
      </c>
      <c r="O207" s="55"/>
      <c r="P207" s="125">
        <f>O207*H207</f>
        <v>0</v>
      </c>
      <c r="Q207" s="125">
        <v>0</v>
      </c>
      <c r="R207" s="125">
        <f>Q207*H207</f>
        <v>0</v>
      </c>
      <c r="S207" s="125">
        <v>0</v>
      </c>
      <c r="T207" s="126">
        <f>S207*H207</f>
        <v>0</v>
      </c>
      <c r="U207" s="251"/>
      <c r="V207" s="251"/>
      <c r="W207" s="251"/>
      <c r="X207" s="251"/>
      <c r="Y207" s="251"/>
      <c r="Z207" s="251"/>
      <c r="AA207" s="251"/>
      <c r="AB207" s="251"/>
      <c r="AC207" s="251"/>
      <c r="AD207" s="251"/>
      <c r="AE207" s="251"/>
      <c r="AR207" s="330" t="s">
        <v>163</v>
      </c>
      <c r="AT207" s="330" t="s">
        <v>131</v>
      </c>
      <c r="AU207" s="330" t="s">
        <v>22</v>
      </c>
      <c r="AY207" s="304" t="s">
        <v>130</v>
      </c>
      <c r="BE207" s="331">
        <f>IF(N207="základní",J207,0)</f>
        <v>0</v>
      </c>
      <c r="BF207" s="331">
        <f>IF(N207="snížená",J207,0)</f>
        <v>0</v>
      </c>
      <c r="BG207" s="331">
        <f>IF(N207="zákl. přenesená",J207,0)</f>
        <v>0</v>
      </c>
      <c r="BH207" s="331">
        <f>IF(N207="sníž. přenesená",J207,0)</f>
        <v>0</v>
      </c>
      <c r="BI207" s="331">
        <f>IF(N207="nulová",J207,0)</f>
        <v>0</v>
      </c>
      <c r="BJ207" s="304" t="s">
        <v>22</v>
      </c>
      <c r="BK207" s="331">
        <f>ROUND(I207*H207,2)</f>
        <v>0</v>
      </c>
      <c r="BL207" s="304" t="s">
        <v>163</v>
      </c>
      <c r="BM207" s="330" t="s">
        <v>375</v>
      </c>
    </row>
    <row r="208" spans="1:47" s="307" customFormat="1" ht="12">
      <c r="A208" s="251"/>
      <c r="B208" s="27"/>
      <c r="C208" s="251"/>
      <c r="D208" s="127" t="s">
        <v>137</v>
      </c>
      <c r="E208" s="251"/>
      <c r="F208" s="128" t="s">
        <v>374</v>
      </c>
      <c r="G208" s="251"/>
      <c r="H208" s="251"/>
      <c r="I208" s="251"/>
      <c r="J208" s="251"/>
      <c r="K208" s="251"/>
      <c r="L208" s="27"/>
      <c r="M208" s="129"/>
      <c r="N208" s="130"/>
      <c r="O208" s="55"/>
      <c r="P208" s="55"/>
      <c r="Q208" s="55"/>
      <c r="R208" s="55"/>
      <c r="S208" s="55"/>
      <c r="T208" s="56"/>
      <c r="U208" s="251"/>
      <c r="V208" s="251"/>
      <c r="W208" s="251"/>
      <c r="X208" s="251"/>
      <c r="Y208" s="251"/>
      <c r="Z208" s="251"/>
      <c r="AA208" s="251"/>
      <c r="AB208" s="251"/>
      <c r="AC208" s="251"/>
      <c r="AD208" s="251"/>
      <c r="AE208" s="251"/>
      <c r="AT208" s="304" t="s">
        <v>137</v>
      </c>
      <c r="AU208" s="304" t="s">
        <v>22</v>
      </c>
    </row>
    <row r="209" spans="1:65" s="307" customFormat="1" ht="21.75" customHeight="1">
      <c r="A209" s="251"/>
      <c r="B209" s="27"/>
      <c r="C209" s="117" t="s">
        <v>376</v>
      </c>
      <c r="D209" s="117" t="s">
        <v>131</v>
      </c>
      <c r="E209" s="118" t="s">
        <v>377</v>
      </c>
      <c r="F209" s="119" t="s">
        <v>378</v>
      </c>
      <c r="G209" s="120" t="s">
        <v>201</v>
      </c>
      <c r="H209" s="121">
        <v>10</v>
      </c>
      <c r="I209" s="122"/>
      <c r="J209" s="123">
        <f>ROUND(I209*H209,2)</f>
        <v>0</v>
      </c>
      <c r="K209" s="119" t="s">
        <v>146</v>
      </c>
      <c r="L209" s="27"/>
      <c r="M209" s="329" t="s">
        <v>20</v>
      </c>
      <c r="N209" s="124" t="s">
        <v>46</v>
      </c>
      <c r="O209" s="55"/>
      <c r="P209" s="125">
        <f>O209*H209</f>
        <v>0</v>
      </c>
      <c r="Q209" s="125">
        <v>0</v>
      </c>
      <c r="R209" s="125">
        <f>Q209*H209</f>
        <v>0</v>
      </c>
      <c r="S209" s="125">
        <v>0</v>
      </c>
      <c r="T209" s="126">
        <f>S209*H209</f>
        <v>0</v>
      </c>
      <c r="U209" s="251"/>
      <c r="V209" s="251"/>
      <c r="W209" s="251"/>
      <c r="X209" s="251"/>
      <c r="Y209" s="251"/>
      <c r="Z209" s="251"/>
      <c r="AA209" s="251"/>
      <c r="AB209" s="251"/>
      <c r="AC209" s="251"/>
      <c r="AD209" s="251"/>
      <c r="AE209" s="251"/>
      <c r="AR209" s="330" t="s">
        <v>163</v>
      </c>
      <c r="AT209" s="330" t="s">
        <v>131</v>
      </c>
      <c r="AU209" s="330" t="s">
        <v>22</v>
      </c>
      <c r="AY209" s="304" t="s">
        <v>130</v>
      </c>
      <c r="BE209" s="331">
        <f>IF(N209="základní",J209,0)</f>
        <v>0</v>
      </c>
      <c r="BF209" s="331">
        <f>IF(N209="snížená",J209,0)</f>
        <v>0</v>
      </c>
      <c r="BG209" s="331">
        <f>IF(N209="zákl. přenesená",J209,0)</f>
        <v>0</v>
      </c>
      <c r="BH209" s="331">
        <f>IF(N209="sníž. přenesená",J209,0)</f>
        <v>0</v>
      </c>
      <c r="BI209" s="331">
        <f>IF(N209="nulová",J209,0)</f>
        <v>0</v>
      </c>
      <c r="BJ209" s="304" t="s">
        <v>22</v>
      </c>
      <c r="BK209" s="331">
        <f>ROUND(I209*H209,2)</f>
        <v>0</v>
      </c>
      <c r="BL209" s="304" t="s">
        <v>163</v>
      </c>
      <c r="BM209" s="330" t="s">
        <v>379</v>
      </c>
    </row>
    <row r="210" spans="1:47" s="307" customFormat="1" ht="19.5">
      <c r="A210" s="251"/>
      <c r="B210" s="27"/>
      <c r="C210" s="251"/>
      <c r="D210" s="127" t="s">
        <v>137</v>
      </c>
      <c r="E210" s="251"/>
      <c r="F210" s="128" t="s">
        <v>378</v>
      </c>
      <c r="G210" s="251"/>
      <c r="H210" s="251"/>
      <c r="I210" s="251"/>
      <c r="J210" s="251"/>
      <c r="K210" s="251"/>
      <c r="L210" s="27"/>
      <c r="M210" s="129"/>
      <c r="N210" s="130"/>
      <c r="O210" s="55"/>
      <c r="P210" s="55"/>
      <c r="Q210" s="55"/>
      <c r="R210" s="55"/>
      <c r="S210" s="55"/>
      <c r="T210" s="56"/>
      <c r="U210" s="251"/>
      <c r="V210" s="251"/>
      <c r="W210" s="251"/>
      <c r="X210" s="251"/>
      <c r="Y210" s="251"/>
      <c r="Z210" s="251"/>
      <c r="AA210" s="251"/>
      <c r="AB210" s="251"/>
      <c r="AC210" s="251"/>
      <c r="AD210" s="251"/>
      <c r="AE210" s="251"/>
      <c r="AT210" s="304" t="s">
        <v>137</v>
      </c>
      <c r="AU210" s="304" t="s">
        <v>22</v>
      </c>
    </row>
    <row r="211" spans="1:65" s="307" customFormat="1" ht="16.5" customHeight="1">
      <c r="A211" s="251"/>
      <c r="B211" s="27"/>
      <c r="C211" s="117" t="s">
        <v>284</v>
      </c>
      <c r="D211" s="117" t="s">
        <v>131</v>
      </c>
      <c r="E211" s="118" t="s">
        <v>380</v>
      </c>
      <c r="F211" s="119" t="s">
        <v>381</v>
      </c>
      <c r="G211" s="120" t="s">
        <v>201</v>
      </c>
      <c r="H211" s="121">
        <v>10</v>
      </c>
      <c r="I211" s="122"/>
      <c r="J211" s="123">
        <f>ROUND(I211*H211,2)</f>
        <v>0</v>
      </c>
      <c r="K211" s="119" t="s">
        <v>146</v>
      </c>
      <c r="L211" s="27"/>
      <c r="M211" s="329" t="s">
        <v>20</v>
      </c>
      <c r="N211" s="124" t="s">
        <v>46</v>
      </c>
      <c r="O211" s="55"/>
      <c r="P211" s="125">
        <f>O211*H211</f>
        <v>0</v>
      </c>
      <c r="Q211" s="125">
        <v>0.001</v>
      </c>
      <c r="R211" s="125">
        <f>Q211*H211</f>
        <v>0.01</v>
      </c>
      <c r="S211" s="125">
        <v>0</v>
      </c>
      <c r="T211" s="126">
        <f>S211*H211</f>
        <v>0</v>
      </c>
      <c r="U211" s="251"/>
      <c r="V211" s="251"/>
      <c r="W211" s="251"/>
      <c r="X211" s="251"/>
      <c r="Y211" s="251"/>
      <c r="Z211" s="251"/>
      <c r="AA211" s="251"/>
      <c r="AB211" s="251"/>
      <c r="AC211" s="251"/>
      <c r="AD211" s="251"/>
      <c r="AE211" s="251"/>
      <c r="AR211" s="330" t="s">
        <v>163</v>
      </c>
      <c r="AT211" s="330" t="s">
        <v>131</v>
      </c>
      <c r="AU211" s="330" t="s">
        <v>22</v>
      </c>
      <c r="AY211" s="304" t="s">
        <v>130</v>
      </c>
      <c r="BE211" s="331">
        <f>IF(N211="základní",J211,0)</f>
        <v>0</v>
      </c>
      <c r="BF211" s="331">
        <f>IF(N211="snížená",J211,0)</f>
        <v>0</v>
      </c>
      <c r="BG211" s="331">
        <f>IF(N211="zákl. přenesená",J211,0)</f>
        <v>0</v>
      </c>
      <c r="BH211" s="331">
        <f>IF(N211="sníž. přenesená",J211,0)</f>
        <v>0</v>
      </c>
      <c r="BI211" s="331">
        <f>IF(N211="nulová",J211,0)</f>
        <v>0</v>
      </c>
      <c r="BJ211" s="304" t="s">
        <v>22</v>
      </c>
      <c r="BK211" s="331">
        <f>ROUND(I211*H211,2)</f>
        <v>0</v>
      </c>
      <c r="BL211" s="304" t="s">
        <v>163</v>
      </c>
      <c r="BM211" s="330" t="s">
        <v>382</v>
      </c>
    </row>
    <row r="212" spans="1:47" s="307" customFormat="1" ht="12">
      <c r="A212" s="251"/>
      <c r="B212" s="27"/>
      <c r="C212" s="251"/>
      <c r="D212" s="127" t="s">
        <v>137</v>
      </c>
      <c r="E212" s="251"/>
      <c r="F212" s="128" t="s">
        <v>381</v>
      </c>
      <c r="G212" s="251"/>
      <c r="H212" s="251"/>
      <c r="I212" s="251"/>
      <c r="J212" s="251"/>
      <c r="K212" s="251"/>
      <c r="L212" s="27"/>
      <c r="M212" s="129"/>
      <c r="N212" s="130"/>
      <c r="O212" s="55"/>
      <c r="P212" s="55"/>
      <c r="Q212" s="55"/>
      <c r="R212" s="55"/>
      <c r="S212" s="55"/>
      <c r="T212" s="56"/>
      <c r="U212" s="251"/>
      <c r="V212" s="251"/>
      <c r="W212" s="251"/>
      <c r="X212" s="251"/>
      <c r="Y212" s="251"/>
      <c r="Z212" s="251"/>
      <c r="AA212" s="251"/>
      <c r="AB212" s="251"/>
      <c r="AC212" s="251"/>
      <c r="AD212" s="251"/>
      <c r="AE212" s="251"/>
      <c r="AT212" s="304" t="s">
        <v>137</v>
      </c>
      <c r="AU212" s="304" t="s">
        <v>22</v>
      </c>
    </row>
    <row r="213" spans="1:65" s="307" customFormat="1" ht="21.75" customHeight="1">
      <c r="A213" s="251"/>
      <c r="B213" s="27"/>
      <c r="C213" s="117" t="s">
        <v>383</v>
      </c>
      <c r="D213" s="117" t="s">
        <v>131</v>
      </c>
      <c r="E213" s="118" t="s">
        <v>384</v>
      </c>
      <c r="F213" s="119" t="s">
        <v>385</v>
      </c>
      <c r="G213" s="120" t="s">
        <v>201</v>
      </c>
      <c r="H213" s="121">
        <v>2</v>
      </c>
      <c r="I213" s="122"/>
      <c r="J213" s="123">
        <f>ROUND(I213*H213,2)</f>
        <v>0</v>
      </c>
      <c r="K213" s="119" t="s">
        <v>146</v>
      </c>
      <c r="L213" s="27"/>
      <c r="M213" s="329" t="s">
        <v>20</v>
      </c>
      <c r="N213" s="124" t="s">
        <v>46</v>
      </c>
      <c r="O213" s="55"/>
      <c r="P213" s="125">
        <f>O213*H213</f>
        <v>0</v>
      </c>
      <c r="Q213" s="125">
        <v>0</v>
      </c>
      <c r="R213" s="125">
        <f>Q213*H213</f>
        <v>0</v>
      </c>
      <c r="S213" s="125">
        <v>0</v>
      </c>
      <c r="T213" s="126">
        <f>S213*H213</f>
        <v>0</v>
      </c>
      <c r="U213" s="251"/>
      <c r="V213" s="251"/>
      <c r="W213" s="251"/>
      <c r="X213" s="251"/>
      <c r="Y213" s="251"/>
      <c r="Z213" s="251"/>
      <c r="AA213" s="251"/>
      <c r="AB213" s="251"/>
      <c r="AC213" s="251"/>
      <c r="AD213" s="251"/>
      <c r="AE213" s="251"/>
      <c r="AR213" s="330" t="s">
        <v>163</v>
      </c>
      <c r="AT213" s="330" t="s">
        <v>131</v>
      </c>
      <c r="AU213" s="330" t="s">
        <v>22</v>
      </c>
      <c r="AY213" s="304" t="s">
        <v>130</v>
      </c>
      <c r="BE213" s="331">
        <f>IF(N213="základní",J213,0)</f>
        <v>0</v>
      </c>
      <c r="BF213" s="331">
        <f>IF(N213="snížená",J213,0)</f>
        <v>0</v>
      </c>
      <c r="BG213" s="331">
        <f>IF(N213="zákl. přenesená",J213,0)</f>
        <v>0</v>
      </c>
      <c r="BH213" s="331">
        <f>IF(N213="sníž. přenesená",J213,0)</f>
        <v>0</v>
      </c>
      <c r="BI213" s="331">
        <f>IF(N213="nulová",J213,0)</f>
        <v>0</v>
      </c>
      <c r="BJ213" s="304" t="s">
        <v>22</v>
      </c>
      <c r="BK213" s="331">
        <f>ROUND(I213*H213,2)</f>
        <v>0</v>
      </c>
      <c r="BL213" s="304" t="s">
        <v>163</v>
      </c>
      <c r="BM213" s="330" t="s">
        <v>386</v>
      </c>
    </row>
    <row r="214" spans="1:47" s="307" customFormat="1" ht="19.5">
      <c r="A214" s="251"/>
      <c r="B214" s="27"/>
      <c r="C214" s="251"/>
      <c r="D214" s="127" t="s">
        <v>137</v>
      </c>
      <c r="E214" s="251"/>
      <c r="F214" s="128" t="s">
        <v>385</v>
      </c>
      <c r="G214" s="251"/>
      <c r="H214" s="251"/>
      <c r="I214" s="251"/>
      <c r="J214" s="251"/>
      <c r="K214" s="251"/>
      <c r="L214" s="27"/>
      <c r="M214" s="129"/>
      <c r="N214" s="130"/>
      <c r="O214" s="55"/>
      <c r="P214" s="55"/>
      <c r="Q214" s="55"/>
      <c r="R214" s="55"/>
      <c r="S214" s="55"/>
      <c r="T214" s="56"/>
      <c r="U214" s="251"/>
      <c r="V214" s="251"/>
      <c r="W214" s="251"/>
      <c r="X214" s="251"/>
      <c r="Y214" s="251"/>
      <c r="Z214" s="251"/>
      <c r="AA214" s="251"/>
      <c r="AB214" s="251"/>
      <c r="AC214" s="251"/>
      <c r="AD214" s="251"/>
      <c r="AE214" s="251"/>
      <c r="AT214" s="304" t="s">
        <v>137</v>
      </c>
      <c r="AU214" s="304" t="s">
        <v>22</v>
      </c>
    </row>
    <row r="215" spans="1:65" s="307" customFormat="1" ht="16.5" customHeight="1">
      <c r="A215" s="251"/>
      <c r="B215" s="27"/>
      <c r="C215" s="117" t="s">
        <v>287</v>
      </c>
      <c r="D215" s="117" t="s">
        <v>131</v>
      </c>
      <c r="E215" s="118" t="s">
        <v>387</v>
      </c>
      <c r="F215" s="119" t="s">
        <v>388</v>
      </c>
      <c r="G215" s="120" t="s">
        <v>201</v>
      </c>
      <c r="H215" s="121">
        <v>2</v>
      </c>
      <c r="I215" s="122"/>
      <c r="J215" s="123">
        <f>ROUND(I215*H215,2)</f>
        <v>0</v>
      </c>
      <c r="K215" s="119" t="s">
        <v>146</v>
      </c>
      <c r="L215" s="27"/>
      <c r="M215" s="329" t="s">
        <v>20</v>
      </c>
      <c r="N215" s="124" t="s">
        <v>46</v>
      </c>
      <c r="O215" s="55"/>
      <c r="P215" s="125">
        <f>O215*H215</f>
        <v>0</v>
      </c>
      <c r="Q215" s="125">
        <v>0</v>
      </c>
      <c r="R215" s="125">
        <f>Q215*H215</f>
        <v>0</v>
      </c>
      <c r="S215" s="125">
        <v>0</v>
      </c>
      <c r="T215" s="126">
        <f>S215*H215</f>
        <v>0</v>
      </c>
      <c r="U215" s="251"/>
      <c r="V215" s="251"/>
      <c r="W215" s="251"/>
      <c r="X215" s="251"/>
      <c r="Y215" s="251"/>
      <c r="Z215" s="251"/>
      <c r="AA215" s="251"/>
      <c r="AB215" s="251"/>
      <c r="AC215" s="251"/>
      <c r="AD215" s="251"/>
      <c r="AE215" s="251"/>
      <c r="AR215" s="330" t="s">
        <v>163</v>
      </c>
      <c r="AT215" s="330" t="s">
        <v>131</v>
      </c>
      <c r="AU215" s="330" t="s">
        <v>22</v>
      </c>
      <c r="AY215" s="304" t="s">
        <v>130</v>
      </c>
      <c r="BE215" s="331">
        <f>IF(N215="základní",J215,0)</f>
        <v>0</v>
      </c>
      <c r="BF215" s="331">
        <f>IF(N215="snížená",J215,0)</f>
        <v>0</v>
      </c>
      <c r="BG215" s="331">
        <f>IF(N215="zákl. přenesená",J215,0)</f>
        <v>0</v>
      </c>
      <c r="BH215" s="331">
        <f>IF(N215="sníž. přenesená",J215,0)</f>
        <v>0</v>
      </c>
      <c r="BI215" s="331">
        <f>IF(N215="nulová",J215,0)</f>
        <v>0</v>
      </c>
      <c r="BJ215" s="304" t="s">
        <v>22</v>
      </c>
      <c r="BK215" s="331">
        <f>ROUND(I215*H215,2)</f>
        <v>0</v>
      </c>
      <c r="BL215" s="304" t="s">
        <v>163</v>
      </c>
      <c r="BM215" s="330" t="s">
        <v>389</v>
      </c>
    </row>
    <row r="216" spans="1:47" s="307" customFormat="1" ht="12">
      <c r="A216" s="251"/>
      <c r="B216" s="27"/>
      <c r="C216" s="251"/>
      <c r="D216" s="127" t="s">
        <v>137</v>
      </c>
      <c r="E216" s="251"/>
      <c r="F216" s="128" t="s">
        <v>388</v>
      </c>
      <c r="G216" s="251"/>
      <c r="H216" s="251"/>
      <c r="I216" s="251"/>
      <c r="J216" s="251"/>
      <c r="K216" s="251"/>
      <c r="L216" s="27"/>
      <c r="M216" s="129"/>
      <c r="N216" s="130"/>
      <c r="O216" s="55"/>
      <c r="P216" s="55"/>
      <c r="Q216" s="55"/>
      <c r="R216" s="55"/>
      <c r="S216" s="55"/>
      <c r="T216" s="56"/>
      <c r="U216" s="251"/>
      <c r="V216" s="251"/>
      <c r="W216" s="251"/>
      <c r="X216" s="251"/>
      <c r="Y216" s="251"/>
      <c r="Z216" s="251"/>
      <c r="AA216" s="251"/>
      <c r="AB216" s="251"/>
      <c r="AC216" s="251"/>
      <c r="AD216" s="251"/>
      <c r="AE216" s="251"/>
      <c r="AT216" s="304" t="s">
        <v>137</v>
      </c>
      <c r="AU216" s="304" t="s">
        <v>22</v>
      </c>
    </row>
    <row r="217" spans="1:65" s="307" customFormat="1" ht="21.75" customHeight="1">
      <c r="A217" s="251"/>
      <c r="B217" s="27"/>
      <c r="C217" s="117" t="s">
        <v>390</v>
      </c>
      <c r="D217" s="117" t="s">
        <v>131</v>
      </c>
      <c r="E217" s="118" t="s">
        <v>391</v>
      </c>
      <c r="F217" s="119" t="s">
        <v>392</v>
      </c>
      <c r="G217" s="120" t="s">
        <v>201</v>
      </c>
      <c r="H217" s="121">
        <v>40</v>
      </c>
      <c r="I217" s="122"/>
      <c r="J217" s="123">
        <f>ROUND(I217*H217,2)</f>
        <v>0</v>
      </c>
      <c r="K217" s="119" t="s">
        <v>146</v>
      </c>
      <c r="L217" s="27"/>
      <c r="M217" s="329" t="s">
        <v>20</v>
      </c>
      <c r="N217" s="124" t="s">
        <v>46</v>
      </c>
      <c r="O217" s="55"/>
      <c r="P217" s="125">
        <f>O217*H217</f>
        <v>0</v>
      </c>
      <c r="Q217" s="125">
        <v>0</v>
      </c>
      <c r="R217" s="125">
        <f>Q217*H217</f>
        <v>0</v>
      </c>
      <c r="S217" s="125">
        <v>0</v>
      </c>
      <c r="T217" s="126">
        <f>S217*H217</f>
        <v>0</v>
      </c>
      <c r="U217" s="251"/>
      <c r="V217" s="251"/>
      <c r="W217" s="251"/>
      <c r="X217" s="251"/>
      <c r="Y217" s="251"/>
      <c r="Z217" s="251"/>
      <c r="AA217" s="251"/>
      <c r="AB217" s="251"/>
      <c r="AC217" s="251"/>
      <c r="AD217" s="251"/>
      <c r="AE217" s="251"/>
      <c r="AR217" s="330" t="s">
        <v>163</v>
      </c>
      <c r="AT217" s="330" t="s">
        <v>131</v>
      </c>
      <c r="AU217" s="330" t="s">
        <v>22</v>
      </c>
      <c r="AY217" s="304" t="s">
        <v>130</v>
      </c>
      <c r="BE217" s="331">
        <f>IF(N217="základní",J217,0)</f>
        <v>0</v>
      </c>
      <c r="BF217" s="331">
        <f>IF(N217="snížená",J217,0)</f>
        <v>0</v>
      </c>
      <c r="BG217" s="331">
        <f>IF(N217="zákl. přenesená",J217,0)</f>
        <v>0</v>
      </c>
      <c r="BH217" s="331">
        <f>IF(N217="sníž. přenesená",J217,0)</f>
        <v>0</v>
      </c>
      <c r="BI217" s="331">
        <f>IF(N217="nulová",J217,0)</f>
        <v>0</v>
      </c>
      <c r="BJ217" s="304" t="s">
        <v>22</v>
      </c>
      <c r="BK217" s="331">
        <f>ROUND(I217*H217,2)</f>
        <v>0</v>
      </c>
      <c r="BL217" s="304" t="s">
        <v>163</v>
      </c>
      <c r="BM217" s="330" t="s">
        <v>393</v>
      </c>
    </row>
    <row r="218" spans="1:47" s="307" customFormat="1" ht="19.5">
      <c r="A218" s="251"/>
      <c r="B218" s="27"/>
      <c r="C218" s="251"/>
      <c r="D218" s="127" t="s">
        <v>137</v>
      </c>
      <c r="E218" s="251"/>
      <c r="F218" s="128" t="s">
        <v>392</v>
      </c>
      <c r="G218" s="251"/>
      <c r="H218" s="251"/>
      <c r="I218" s="251"/>
      <c r="J218" s="251"/>
      <c r="K218" s="251"/>
      <c r="L218" s="27"/>
      <c r="M218" s="129"/>
      <c r="N218" s="130"/>
      <c r="O218" s="55"/>
      <c r="P218" s="55"/>
      <c r="Q218" s="55"/>
      <c r="R218" s="55"/>
      <c r="S218" s="55"/>
      <c r="T218" s="56"/>
      <c r="U218" s="251"/>
      <c r="V218" s="251"/>
      <c r="W218" s="251"/>
      <c r="X218" s="251"/>
      <c r="Y218" s="251"/>
      <c r="Z218" s="251"/>
      <c r="AA218" s="251"/>
      <c r="AB218" s="251"/>
      <c r="AC218" s="251"/>
      <c r="AD218" s="251"/>
      <c r="AE218" s="251"/>
      <c r="AT218" s="304" t="s">
        <v>137</v>
      </c>
      <c r="AU218" s="304" t="s">
        <v>22</v>
      </c>
    </row>
    <row r="219" spans="1:65" s="307" customFormat="1" ht="16.5" customHeight="1">
      <c r="A219" s="251"/>
      <c r="B219" s="27"/>
      <c r="C219" s="117" t="s">
        <v>291</v>
      </c>
      <c r="D219" s="117" t="s">
        <v>131</v>
      </c>
      <c r="E219" s="118" t="s">
        <v>394</v>
      </c>
      <c r="F219" s="119" t="s">
        <v>395</v>
      </c>
      <c r="G219" s="120" t="s">
        <v>201</v>
      </c>
      <c r="H219" s="121">
        <v>11</v>
      </c>
      <c r="I219" s="122"/>
      <c r="J219" s="123">
        <f>ROUND(I219*H219,2)</f>
        <v>0</v>
      </c>
      <c r="K219" s="119" t="s">
        <v>146</v>
      </c>
      <c r="L219" s="27"/>
      <c r="M219" s="329" t="s">
        <v>20</v>
      </c>
      <c r="N219" s="124" t="s">
        <v>46</v>
      </c>
      <c r="O219" s="55"/>
      <c r="P219" s="125">
        <f>O219*H219</f>
        <v>0</v>
      </c>
      <c r="Q219" s="125">
        <v>0.000909090909090909</v>
      </c>
      <c r="R219" s="125">
        <f>Q219*H219</f>
        <v>0.009999999999999998</v>
      </c>
      <c r="S219" s="125">
        <v>0</v>
      </c>
      <c r="T219" s="126">
        <f>S219*H219</f>
        <v>0</v>
      </c>
      <c r="U219" s="251"/>
      <c r="V219" s="251"/>
      <c r="W219" s="251"/>
      <c r="X219" s="251"/>
      <c r="Y219" s="251"/>
      <c r="Z219" s="251"/>
      <c r="AA219" s="251"/>
      <c r="AB219" s="251"/>
      <c r="AC219" s="251"/>
      <c r="AD219" s="251"/>
      <c r="AE219" s="251"/>
      <c r="AR219" s="330" t="s">
        <v>163</v>
      </c>
      <c r="AT219" s="330" t="s">
        <v>131</v>
      </c>
      <c r="AU219" s="330" t="s">
        <v>22</v>
      </c>
      <c r="AY219" s="304" t="s">
        <v>130</v>
      </c>
      <c r="BE219" s="331">
        <f>IF(N219="základní",J219,0)</f>
        <v>0</v>
      </c>
      <c r="BF219" s="331">
        <f>IF(N219="snížená",J219,0)</f>
        <v>0</v>
      </c>
      <c r="BG219" s="331">
        <f>IF(N219="zákl. přenesená",J219,0)</f>
        <v>0</v>
      </c>
      <c r="BH219" s="331">
        <f>IF(N219="sníž. přenesená",J219,0)</f>
        <v>0</v>
      </c>
      <c r="BI219" s="331">
        <f>IF(N219="nulová",J219,0)</f>
        <v>0</v>
      </c>
      <c r="BJ219" s="304" t="s">
        <v>22</v>
      </c>
      <c r="BK219" s="331">
        <f>ROUND(I219*H219,2)</f>
        <v>0</v>
      </c>
      <c r="BL219" s="304" t="s">
        <v>163</v>
      </c>
      <c r="BM219" s="330" t="s">
        <v>396</v>
      </c>
    </row>
    <row r="220" spans="1:47" s="307" customFormat="1" ht="12">
      <c r="A220" s="251"/>
      <c r="B220" s="27"/>
      <c r="C220" s="251"/>
      <c r="D220" s="127" t="s">
        <v>137</v>
      </c>
      <c r="E220" s="251"/>
      <c r="F220" s="128" t="s">
        <v>395</v>
      </c>
      <c r="G220" s="251"/>
      <c r="H220" s="251"/>
      <c r="I220" s="251"/>
      <c r="J220" s="251"/>
      <c r="K220" s="251"/>
      <c r="L220" s="27"/>
      <c r="M220" s="129"/>
      <c r="N220" s="130"/>
      <c r="O220" s="55"/>
      <c r="P220" s="55"/>
      <c r="Q220" s="55"/>
      <c r="R220" s="55"/>
      <c r="S220" s="55"/>
      <c r="T220" s="56"/>
      <c r="U220" s="251"/>
      <c r="V220" s="251"/>
      <c r="W220" s="251"/>
      <c r="X220" s="251"/>
      <c r="Y220" s="251"/>
      <c r="Z220" s="251"/>
      <c r="AA220" s="251"/>
      <c r="AB220" s="251"/>
      <c r="AC220" s="251"/>
      <c r="AD220" s="251"/>
      <c r="AE220" s="251"/>
      <c r="AT220" s="304" t="s">
        <v>137</v>
      </c>
      <c r="AU220" s="304" t="s">
        <v>22</v>
      </c>
    </row>
    <row r="221" spans="1:65" s="307" customFormat="1" ht="16.5" customHeight="1">
      <c r="A221" s="251"/>
      <c r="B221" s="27"/>
      <c r="C221" s="117" t="s">
        <v>397</v>
      </c>
      <c r="D221" s="117" t="s">
        <v>131</v>
      </c>
      <c r="E221" s="118" t="s">
        <v>398</v>
      </c>
      <c r="F221" s="119" t="s">
        <v>399</v>
      </c>
      <c r="G221" s="120" t="s">
        <v>201</v>
      </c>
      <c r="H221" s="121">
        <v>6</v>
      </c>
      <c r="I221" s="122"/>
      <c r="J221" s="123">
        <f>ROUND(I221*H221,2)</f>
        <v>0</v>
      </c>
      <c r="K221" s="119" t="s">
        <v>146</v>
      </c>
      <c r="L221" s="27"/>
      <c r="M221" s="329" t="s">
        <v>20</v>
      </c>
      <c r="N221" s="124" t="s">
        <v>46</v>
      </c>
      <c r="O221" s="55"/>
      <c r="P221" s="125">
        <f>O221*H221</f>
        <v>0</v>
      </c>
      <c r="Q221" s="125">
        <v>0</v>
      </c>
      <c r="R221" s="125">
        <f>Q221*H221</f>
        <v>0</v>
      </c>
      <c r="S221" s="125">
        <v>0</v>
      </c>
      <c r="T221" s="126">
        <f>S221*H221</f>
        <v>0</v>
      </c>
      <c r="U221" s="251"/>
      <c r="V221" s="251"/>
      <c r="W221" s="251"/>
      <c r="X221" s="251"/>
      <c r="Y221" s="251"/>
      <c r="Z221" s="251"/>
      <c r="AA221" s="251"/>
      <c r="AB221" s="251"/>
      <c r="AC221" s="251"/>
      <c r="AD221" s="251"/>
      <c r="AE221" s="251"/>
      <c r="AR221" s="330" t="s">
        <v>163</v>
      </c>
      <c r="AT221" s="330" t="s">
        <v>131</v>
      </c>
      <c r="AU221" s="330" t="s">
        <v>22</v>
      </c>
      <c r="AY221" s="304" t="s">
        <v>130</v>
      </c>
      <c r="BE221" s="331">
        <f>IF(N221="základní",J221,0)</f>
        <v>0</v>
      </c>
      <c r="BF221" s="331">
        <f>IF(N221="snížená",J221,0)</f>
        <v>0</v>
      </c>
      <c r="BG221" s="331">
        <f>IF(N221="zákl. přenesená",J221,0)</f>
        <v>0</v>
      </c>
      <c r="BH221" s="331">
        <f>IF(N221="sníž. přenesená",J221,0)</f>
        <v>0</v>
      </c>
      <c r="BI221" s="331">
        <f>IF(N221="nulová",J221,0)</f>
        <v>0</v>
      </c>
      <c r="BJ221" s="304" t="s">
        <v>22</v>
      </c>
      <c r="BK221" s="331">
        <f>ROUND(I221*H221,2)</f>
        <v>0</v>
      </c>
      <c r="BL221" s="304" t="s">
        <v>163</v>
      </c>
      <c r="BM221" s="330" t="s">
        <v>400</v>
      </c>
    </row>
    <row r="222" spans="1:47" s="307" customFormat="1" ht="12">
      <c r="A222" s="251"/>
      <c r="B222" s="27"/>
      <c r="C222" s="251"/>
      <c r="D222" s="127" t="s">
        <v>137</v>
      </c>
      <c r="E222" s="251"/>
      <c r="F222" s="128" t="s">
        <v>399</v>
      </c>
      <c r="G222" s="251"/>
      <c r="H222" s="251"/>
      <c r="I222" s="251"/>
      <c r="J222" s="251"/>
      <c r="K222" s="251"/>
      <c r="L222" s="27"/>
      <c r="M222" s="129"/>
      <c r="N222" s="130"/>
      <c r="O222" s="55"/>
      <c r="P222" s="55"/>
      <c r="Q222" s="55"/>
      <c r="R222" s="55"/>
      <c r="S222" s="55"/>
      <c r="T222" s="56"/>
      <c r="U222" s="251"/>
      <c r="V222" s="251"/>
      <c r="W222" s="251"/>
      <c r="X222" s="251"/>
      <c r="Y222" s="251"/>
      <c r="Z222" s="251"/>
      <c r="AA222" s="251"/>
      <c r="AB222" s="251"/>
      <c r="AC222" s="251"/>
      <c r="AD222" s="251"/>
      <c r="AE222" s="251"/>
      <c r="AT222" s="304" t="s">
        <v>137</v>
      </c>
      <c r="AU222" s="304" t="s">
        <v>22</v>
      </c>
    </row>
    <row r="223" spans="1:65" s="307" customFormat="1" ht="16.5" customHeight="1">
      <c r="A223" s="251"/>
      <c r="B223" s="27"/>
      <c r="C223" s="117" t="s">
        <v>294</v>
      </c>
      <c r="D223" s="117" t="s">
        <v>131</v>
      </c>
      <c r="E223" s="118" t="s">
        <v>401</v>
      </c>
      <c r="F223" s="119" t="s">
        <v>402</v>
      </c>
      <c r="G223" s="120" t="s">
        <v>201</v>
      </c>
      <c r="H223" s="121">
        <v>29</v>
      </c>
      <c r="I223" s="122"/>
      <c r="J223" s="123">
        <f>ROUND(I223*H223,2)</f>
        <v>0</v>
      </c>
      <c r="K223" s="119" t="s">
        <v>146</v>
      </c>
      <c r="L223" s="27"/>
      <c r="M223" s="329" t="s">
        <v>20</v>
      </c>
      <c r="N223" s="124" t="s">
        <v>46</v>
      </c>
      <c r="O223" s="55"/>
      <c r="P223" s="125">
        <f>O223*H223</f>
        <v>0</v>
      </c>
      <c r="Q223" s="125">
        <v>0.00172413793103448</v>
      </c>
      <c r="R223" s="125">
        <f>Q223*H223</f>
        <v>0.04999999999999992</v>
      </c>
      <c r="S223" s="125">
        <v>0</v>
      </c>
      <c r="T223" s="126">
        <f>S223*H223</f>
        <v>0</v>
      </c>
      <c r="U223" s="251"/>
      <c r="V223" s="251"/>
      <c r="W223" s="251"/>
      <c r="X223" s="251"/>
      <c r="Y223" s="251"/>
      <c r="Z223" s="251"/>
      <c r="AA223" s="251"/>
      <c r="AB223" s="251"/>
      <c r="AC223" s="251"/>
      <c r="AD223" s="251"/>
      <c r="AE223" s="251"/>
      <c r="AR223" s="330" t="s">
        <v>163</v>
      </c>
      <c r="AT223" s="330" t="s">
        <v>131</v>
      </c>
      <c r="AU223" s="330" t="s">
        <v>22</v>
      </c>
      <c r="AY223" s="304" t="s">
        <v>130</v>
      </c>
      <c r="BE223" s="331">
        <f>IF(N223="základní",J223,0)</f>
        <v>0</v>
      </c>
      <c r="BF223" s="331">
        <f>IF(N223="snížená",J223,0)</f>
        <v>0</v>
      </c>
      <c r="BG223" s="331">
        <f>IF(N223="zákl. přenesená",J223,0)</f>
        <v>0</v>
      </c>
      <c r="BH223" s="331">
        <f>IF(N223="sníž. přenesená",J223,0)</f>
        <v>0</v>
      </c>
      <c r="BI223" s="331">
        <f>IF(N223="nulová",J223,0)</f>
        <v>0</v>
      </c>
      <c r="BJ223" s="304" t="s">
        <v>22</v>
      </c>
      <c r="BK223" s="331">
        <f>ROUND(I223*H223,2)</f>
        <v>0</v>
      </c>
      <c r="BL223" s="304" t="s">
        <v>163</v>
      </c>
      <c r="BM223" s="330" t="s">
        <v>403</v>
      </c>
    </row>
    <row r="224" spans="1:47" s="307" customFormat="1" ht="12">
      <c r="A224" s="251"/>
      <c r="B224" s="27"/>
      <c r="C224" s="251"/>
      <c r="D224" s="127" t="s">
        <v>137</v>
      </c>
      <c r="E224" s="251"/>
      <c r="F224" s="128" t="s">
        <v>402</v>
      </c>
      <c r="G224" s="251"/>
      <c r="H224" s="251"/>
      <c r="I224" s="251"/>
      <c r="J224" s="251"/>
      <c r="K224" s="251"/>
      <c r="L224" s="27"/>
      <c r="M224" s="129"/>
      <c r="N224" s="130"/>
      <c r="O224" s="55"/>
      <c r="P224" s="55"/>
      <c r="Q224" s="55"/>
      <c r="R224" s="55"/>
      <c r="S224" s="55"/>
      <c r="T224" s="56"/>
      <c r="U224" s="251"/>
      <c r="V224" s="251"/>
      <c r="W224" s="251"/>
      <c r="X224" s="251"/>
      <c r="Y224" s="251"/>
      <c r="Z224" s="251"/>
      <c r="AA224" s="251"/>
      <c r="AB224" s="251"/>
      <c r="AC224" s="251"/>
      <c r="AD224" s="251"/>
      <c r="AE224" s="251"/>
      <c r="AT224" s="304" t="s">
        <v>137</v>
      </c>
      <c r="AU224" s="304" t="s">
        <v>22</v>
      </c>
    </row>
    <row r="225" spans="1:65" s="307" customFormat="1" ht="16.5" customHeight="1">
      <c r="A225" s="251"/>
      <c r="B225" s="27"/>
      <c r="C225" s="117" t="s">
        <v>404</v>
      </c>
      <c r="D225" s="117" t="s">
        <v>131</v>
      </c>
      <c r="E225" s="118" t="s">
        <v>405</v>
      </c>
      <c r="F225" s="119" t="s">
        <v>406</v>
      </c>
      <c r="G225" s="120" t="s">
        <v>201</v>
      </c>
      <c r="H225" s="121">
        <v>31</v>
      </c>
      <c r="I225" s="122"/>
      <c r="J225" s="123">
        <f>ROUND(I225*H225,2)</f>
        <v>0</v>
      </c>
      <c r="K225" s="119" t="s">
        <v>146</v>
      </c>
      <c r="L225" s="27"/>
      <c r="M225" s="329" t="s">
        <v>20</v>
      </c>
      <c r="N225" s="124" t="s">
        <v>46</v>
      </c>
      <c r="O225" s="55"/>
      <c r="P225" s="125">
        <f>O225*H225</f>
        <v>0</v>
      </c>
      <c r="Q225" s="125">
        <v>0.00161290322580645</v>
      </c>
      <c r="R225" s="125">
        <f>Q225*H225</f>
        <v>0.049999999999999954</v>
      </c>
      <c r="S225" s="125">
        <v>0</v>
      </c>
      <c r="T225" s="126">
        <f>S225*H225</f>
        <v>0</v>
      </c>
      <c r="U225" s="251"/>
      <c r="V225" s="251"/>
      <c r="W225" s="251"/>
      <c r="X225" s="251"/>
      <c r="Y225" s="251"/>
      <c r="Z225" s="251"/>
      <c r="AA225" s="251"/>
      <c r="AB225" s="251"/>
      <c r="AC225" s="251"/>
      <c r="AD225" s="251"/>
      <c r="AE225" s="251"/>
      <c r="AR225" s="330" t="s">
        <v>163</v>
      </c>
      <c r="AT225" s="330" t="s">
        <v>131</v>
      </c>
      <c r="AU225" s="330" t="s">
        <v>22</v>
      </c>
      <c r="AY225" s="304" t="s">
        <v>130</v>
      </c>
      <c r="BE225" s="331">
        <f>IF(N225="základní",J225,0)</f>
        <v>0</v>
      </c>
      <c r="BF225" s="331">
        <f>IF(N225="snížená",J225,0)</f>
        <v>0</v>
      </c>
      <c r="BG225" s="331">
        <f>IF(N225="zákl. přenesená",J225,0)</f>
        <v>0</v>
      </c>
      <c r="BH225" s="331">
        <f>IF(N225="sníž. přenesená",J225,0)</f>
        <v>0</v>
      </c>
      <c r="BI225" s="331">
        <f>IF(N225="nulová",J225,0)</f>
        <v>0</v>
      </c>
      <c r="BJ225" s="304" t="s">
        <v>22</v>
      </c>
      <c r="BK225" s="331">
        <f>ROUND(I225*H225,2)</f>
        <v>0</v>
      </c>
      <c r="BL225" s="304" t="s">
        <v>163</v>
      </c>
      <c r="BM225" s="330" t="s">
        <v>407</v>
      </c>
    </row>
    <row r="226" spans="1:47" s="307" customFormat="1" ht="12">
      <c r="A226" s="251"/>
      <c r="B226" s="27"/>
      <c r="C226" s="251"/>
      <c r="D226" s="127" t="s">
        <v>137</v>
      </c>
      <c r="E226" s="251"/>
      <c r="F226" s="128" t="s">
        <v>406</v>
      </c>
      <c r="G226" s="251"/>
      <c r="H226" s="251"/>
      <c r="I226" s="251"/>
      <c r="J226" s="251"/>
      <c r="K226" s="251"/>
      <c r="L226" s="27"/>
      <c r="M226" s="129"/>
      <c r="N226" s="130"/>
      <c r="O226" s="55"/>
      <c r="P226" s="55"/>
      <c r="Q226" s="55"/>
      <c r="R226" s="55"/>
      <c r="S226" s="55"/>
      <c r="T226" s="56"/>
      <c r="U226" s="251"/>
      <c r="V226" s="251"/>
      <c r="W226" s="251"/>
      <c r="X226" s="251"/>
      <c r="Y226" s="251"/>
      <c r="Z226" s="251"/>
      <c r="AA226" s="251"/>
      <c r="AB226" s="251"/>
      <c r="AC226" s="251"/>
      <c r="AD226" s="251"/>
      <c r="AE226" s="251"/>
      <c r="AT226" s="304" t="s">
        <v>137</v>
      </c>
      <c r="AU226" s="304" t="s">
        <v>22</v>
      </c>
    </row>
    <row r="227" spans="1:65" s="307" customFormat="1" ht="16.5" customHeight="1">
      <c r="A227" s="251"/>
      <c r="B227" s="27"/>
      <c r="C227" s="117" t="s">
        <v>298</v>
      </c>
      <c r="D227" s="117" t="s">
        <v>131</v>
      </c>
      <c r="E227" s="118" t="s">
        <v>408</v>
      </c>
      <c r="F227" s="119" t="s">
        <v>409</v>
      </c>
      <c r="G227" s="120" t="s">
        <v>201</v>
      </c>
      <c r="H227" s="121">
        <v>2</v>
      </c>
      <c r="I227" s="122"/>
      <c r="J227" s="123">
        <f>ROUND(I227*H227,2)</f>
        <v>0</v>
      </c>
      <c r="K227" s="119" t="s">
        <v>146</v>
      </c>
      <c r="L227" s="27"/>
      <c r="M227" s="329" t="s">
        <v>20</v>
      </c>
      <c r="N227" s="124" t="s">
        <v>46</v>
      </c>
      <c r="O227" s="55"/>
      <c r="P227" s="125">
        <f>O227*H227</f>
        <v>0</v>
      </c>
      <c r="Q227" s="125">
        <v>0</v>
      </c>
      <c r="R227" s="125">
        <f>Q227*H227</f>
        <v>0</v>
      </c>
      <c r="S227" s="125">
        <v>0</v>
      </c>
      <c r="T227" s="126">
        <f>S227*H227</f>
        <v>0</v>
      </c>
      <c r="U227" s="251"/>
      <c r="V227" s="251"/>
      <c r="W227" s="251"/>
      <c r="X227" s="251"/>
      <c r="Y227" s="251"/>
      <c r="Z227" s="251"/>
      <c r="AA227" s="251"/>
      <c r="AB227" s="251"/>
      <c r="AC227" s="251"/>
      <c r="AD227" s="251"/>
      <c r="AE227" s="251"/>
      <c r="AR227" s="330" t="s">
        <v>163</v>
      </c>
      <c r="AT227" s="330" t="s">
        <v>131</v>
      </c>
      <c r="AU227" s="330" t="s">
        <v>22</v>
      </c>
      <c r="AY227" s="304" t="s">
        <v>130</v>
      </c>
      <c r="BE227" s="331">
        <f>IF(N227="základní",J227,0)</f>
        <v>0</v>
      </c>
      <c r="BF227" s="331">
        <f>IF(N227="snížená",J227,0)</f>
        <v>0</v>
      </c>
      <c r="BG227" s="331">
        <f>IF(N227="zákl. přenesená",J227,0)</f>
        <v>0</v>
      </c>
      <c r="BH227" s="331">
        <f>IF(N227="sníž. přenesená",J227,0)</f>
        <v>0</v>
      </c>
      <c r="BI227" s="331">
        <f>IF(N227="nulová",J227,0)</f>
        <v>0</v>
      </c>
      <c r="BJ227" s="304" t="s">
        <v>22</v>
      </c>
      <c r="BK227" s="331">
        <f>ROUND(I227*H227,2)</f>
        <v>0</v>
      </c>
      <c r="BL227" s="304" t="s">
        <v>163</v>
      </c>
      <c r="BM227" s="330" t="s">
        <v>410</v>
      </c>
    </row>
    <row r="228" spans="1:47" s="307" customFormat="1" ht="12">
      <c r="A228" s="251"/>
      <c r="B228" s="27"/>
      <c r="C228" s="251"/>
      <c r="D228" s="127" t="s">
        <v>137</v>
      </c>
      <c r="E228" s="251"/>
      <c r="F228" s="128" t="s">
        <v>409</v>
      </c>
      <c r="G228" s="251"/>
      <c r="H228" s="251"/>
      <c r="I228" s="251"/>
      <c r="J228" s="251"/>
      <c r="K228" s="251"/>
      <c r="L228" s="27"/>
      <c r="M228" s="129"/>
      <c r="N228" s="130"/>
      <c r="O228" s="55"/>
      <c r="P228" s="55"/>
      <c r="Q228" s="55"/>
      <c r="R228" s="55"/>
      <c r="S228" s="55"/>
      <c r="T228" s="56"/>
      <c r="U228" s="251"/>
      <c r="V228" s="251"/>
      <c r="W228" s="251"/>
      <c r="X228" s="251"/>
      <c r="Y228" s="251"/>
      <c r="Z228" s="251"/>
      <c r="AA228" s="251"/>
      <c r="AB228" s="251"/>
      <c r="AC228" s="251"/>
      <c r="AD228" s="251"/>
      <c r="AE228" s="251"/>
      <c r="AT228" s="304" t="s">
        <v>137</v>
      </c>
      <c r="AU228" s="304" t="s">
        <v>22</v>
      </c>
    </row>
    <row r="229" spans="1:65" s="307" customFormat="1" ht="16.5" customHeight="1">
      <c r="A229" s="251"/>
      <c r="B229" s="27"/>
      <c r="C229" s="117" t="s">
        <v>411</v>
      </c>
      <c r="D229" s="117" t="s">
        <v>131</v>
      </c>
      <c r="E229" s="118" t="s">
        <v>412</v>
      </c>
      <c r="F229" s="119" t="s">
        <v>413</v>
      </c>
      <c r="G229" s="120" t="s">
        <v>201</v>
      </c>
      <c r="H229" s="121">
        <v>2</v>
      </c>
      <c r="I229" s="122"/>
      <c r="J229" s="123">
        <f>ROUND(I229*H229,2)</f>
        <v>0</v>
      </c>
      <c r="K229" s="119" t="s">
        <v>146</v>
      </c>
      <c r="L229" s="27"/>
      <c r="M229" s="329" t="s">
        <v>20</v>
      </c>
      <c r="N229" s="124" t="s">
        <v>46</v>
      </c>
      <c r="O229" s="55"/>
      <c r="P229" s="125">
        <f>O229*H229</f>
        <v>0</v>
      </c>
      <c r="Q229" s="125">
        <v>0</v>
      </c>
      <c r="R229" s="125">
        <f>Q229*H229</f>
        <v>0</v>
      </c>
      <c r="S229" s="125">
        <v>0</v>
      </c>
      <c r="T229" s="126">
        <f>S229*H229</f>
        <v>0</v>
      </c>
      <c r="U229" s="251"/>
      <c r="V229" s="251"/>
      <c r="W229" s="251"/>
      <c r="X229" s="251"/>
      <c r="Y229" s="251"/>
      <c r="Z229" s="251"/>
      <c r="AA229" s="251"/>
      <c r="AB229" s="251"/>
      <c r="AC229" s="251"/>
      <c r="AD229" s="251"/>
      <c r="AE229" s="251"/>
      <c r="AR229" s="330" t="s">
        <v>163</v>
      </c>
      <c r="AT229" s="330" t="s">
        <v>131</v>
      </c>
      <c r="AU229" s="330" t="s">
        <v>22</v>
      </c>
      <c r="AY229" s="304" t="s">
        <v>130</v>
      </c>
      <c r="BE229" s="331">
        <f>IF(N229="základní",J229,0)</f>
        <v>0</v>
      </c>
      <c r="BF229" s="331">
        <f>IF(N229="snížená",J229,0)</f>
        <v>0</v>
      </c>
      <c r="BG229" s="331">
        <f>IF(N229="zákl. přenesená",J229,0)</f>
        <v>0</v>
      </c>
      <c r="BH229" s="331">
        <f>IF(N229="sníž. přenesená",J229,0)</f>
        <v>0</v>
      </c>
      <c r="BI229" s="331">
        <f>IF(N229="nulová",J229,0)</f>
        <v>0</v>
      </c>
      <c r="BJ229" s="304" t="s">
        <v>22</v>
      </c>
      <c r="BK229" s="331">
        <f>ROUND(I229*H229,2)</f>
        <v>0</v>
      </c>
      <c r="BL229" s="304" t="s">
        <v>163</v>
      </c>
      <c r="BM229" s="330" t="s">
        <v>414</v>
      </c>
    </row>
    <row r="230" spans="1:47" s="307" customFormat="1" ht="12">
      <c r="A230" s="251"/>
      <c r="B230" s="27"/>
      <c r="C230" s="251"/>
      <c r="D230" s="127" t="s">
        <v>137</v>
      </c>
      <c r="E230" s="251"/>
      <c r="F230" s="128" t="s">
        <v>413</v>
      </c>
      <c r="G230" s="251"/>
      <c r="H230" s="251"/>
      <c r="I230" s="251"/>
      <c r="J230" s="251"/>
      <c r="K230" s="251"/>
      <c r="L230" s="27"/>
      <c r="M230" s="129"/>
      <c r="N230" s="130"/>
      <c r="O230" s="55"/>
      <c r="P230" s="55"/>
      <c r="Q230" s="55"/>
      <c r="R230" s="55"/>
      <c r="S230" s="55"/>
      <c r="T230" s="56"/>
      <c r="U230" s="251"/>
      <c r="V230" s="251"/>
      <c r="W230" s="251"/>
      <c r="X230" s="251"/>
      <c r="Y230" s="251"/>
      <c r="Z230" s="251"/>
      <c r="AA230" s="251"/>
      <c r="AB230" s="251"/>
      <c r="AC230" s="251"/>
      <c r="AD230" s="251"/>
      <c r="AE230" s="251"/>
      <c r="AT230" s="304" t="s">
        <v>137</v>
      </c>
      <c r="AU230" s="304" t="s">
        <v>22</v>
      </c>
    </row>
    <row r="231" spans="1:65" s="307" customFormat="1" ht="16.5" customHeight="1">
      <c r="A231" s="251"/>
      <c r="B231" s="27"/>
      <c r="C231" s="117" t="s">
        <v>301</v>
      </c>
      <c r="D231" s="117" t="s">
        <v>131</v>
      </c>
      <c r="E231" s="118" t="s">
        <v>415</v>
      </c>
      <c r="F231" s="119" t="s">
        <v>416</v>
      </c>
      <c r="G231" s="120" t="s">
        <v>201</v>
      </c>
      <c r="H231" s="121">
        <v>25</v>
      </c>
      <c r="I231" s="122"/>
      <c r="J231" s="123">
        <f>ROUND(I231*H231,2)</f>
        <v>0</v>
      </c>
      <c r="K231" s="119" t="s">
        <v>146</v>
      </c>
      <c r="L231" s="27"/>
      <c r="M231" s="329" t="s">
        <v>20</v>
      </c>
      <c r="N231" s="124" t="s">
        <v>46</v>
      </c>
      <c r="O231" s="55"/>
      <c r="P231" s="125">
        <f>O231*H231</f>
        <v>0</v>
      </c>
      <c r="Q231" s="125">
        <v>0</v>
      </c>
      <c r="R231" s="125">
        <f>Q231*H231</f>
        <v>0</v>
      </c>
      <c r="S231" s="125">
        <v>0</v>
      </c>
      <c r="T231" s="126">
        <f>S231*H231</f>
        <v>0</v>
      </c>
      <c r="U231" s="251"/>
      <c r="V231" s="251"/>
      <c r="W231" s="251"/>
      <c r="X231" s="251"/>
      <c r="Y231" s="251"/>
      <c r="Z231" s="251"/>
      <c r="AA231" s="251"/>
      <c r="AB231" s="251"/>
      <c r="AC231" s="251"/>
      <c r="AD231" s="251"/>
      <c r="AE231" s="251"/>
      <c r="AR231" s="330" t="s">
        <v>163</v>
      </c>
      <c r="AT231" s="330" t="s">
        <v>131</v>
      </c>
      <c r="AU231" s="330" t="s">
        <v>22</v>
      </c>
      <c r="AY231" s="304" t="s">
        <v>130</v>
      </c>
      <c r="BE231" s="331">
        <f>IF(N231="základní",J231,0)</f>
        <v>0</v>
      </c>
      <c r="BF231" s="331">
        <f>IF(N231="snížená",J231,0)</f>
        <v>0</v>
      </c>
      <c r="BG231" s="331">
        <f>IF(N231="zákl. přenesená",J231,0)</f>
        <v>0</v>
      </c>
      <c r="BH231" s="331">
        <f>IF(N231="sníž. přenesená",J231,0)</f>
        <v>0</v>
      </c>
      <c r="BI231" s="331">
        <f>IF(N231="nulová",J231,0)</f>
        <v>0</v>
      </c>
      <c r="BJ231" s="304" t="s">
        <v>22</v>
      </c>
      <c r="BK231" s="331">
        <f>ROUND(I231*H231,2)</f>
        <v>0</v>
      </c>
      <c r="BL231" s="304" t="s">
        <v>163</v>
      </c>
      <c r="BM231" s="330" t="s">
        <v>417</v>
      </c>
    </row>
    <row r="232" spans="1:47" s="307" customFormat="1" ht="12">
      <c r="A232" s="251"/>
      <c r="B232" s="27"/>
      <c r="C232" s="251"/>
      <c r="D232" s="127" t="s">
        <v>137</v>
      </c>
      <c r="E232" s="251"/>
      <c r="F232" s="128" t="s">
        <v>416</v>
      </c>
      <c r="G232" s="251"/>
      <c r="H232" s="251"/>
      <c r="I232" s="251"/>
      <c r="J232" s="251"/>
      <c r="K232" s="251"/>
      <c r="L232" s="27"/>
      <c r="M232" s="129"/>
      <c r="N232" s="130"/>
      <c r="O232" s="55"/>
      <c r="P232" s="55"/>
      <c r="Q232" s="55"/>
      <c r="R232" s="55"/>
      <c r="S232" s="55"/>
      <c r="T232" s="56"/>
      <c r="U232" s="251"/>
      <c r="V232" s="251"/>
      <c r="W232" s="251"/>
      <c r="X232" s="251"/>
      <c r="Y232" s="251"/>
      <c r="Z232" s="251"/>
      <c r="AA232" s="251"/>
      <c r="AB232" s="251"/>
      <c r="AC232" s="251"/>
      <c r="AD232" s="251"/>
      <c r="AE232" s="251"/>
      <c r="AT232" s="304" t="s">
        <v>137</v>
      </c>
      <c r="AU232" s="304" t="s">
        <v>22</v>
      </c>
    </row>
    <row r="233" spans="1:65" s="307" customFormat="1" ht="16.5" customHeight="1">
      <c r="A233" s="251"/>
      <c r="B233" s="27"/>
      <c r="C233" s="117" t="s">
        <v>418</v>
      </c>
      <c r="D233" s="117" t="s">
        <v>131</v>
      </c>
      <c r="E233" s="118" t="s">
        <v>419</v>
      </c>
      <c r="F233" s="119" t="s">
        <v>420</v>
      </c>
      <c r="G233" s="120" t="s">
        <v>201</v>
      </c>
      <c r="H233" s="121">
        <v>2</v>
      </c>
      <c r="I233" s="122"/>
      <c r="J233" s="123">
        <f>ROUND(I233*H233,2)</f>
        <v>0</v>
      </c>
      <c r="K233" s="119" t="s">
        <v>146</v>
      </c>
      <c r="L233" s="27"/>
      <c r="M233" s="329" t="s">
        <v>20</v>
      </c>
      <c r="N233" s="124" t="s">
        <v>46</v>
      </c>
      <c r="O233" s="55"/>
      <c r="P233" s="125">
        <f>O233*H233</f>
        <v>0</v>
      </c>
      <c r="Q233" s="125">
        <v>0.01</v>
      </c>
      <c r="R233" s="125">
        <f>Q233*H233</f>
        <v>0.02</v>
      </c>
      <c r="S233" s="125">
        <v>0</v>
      </c>
      <c r="T233" s="126">
        <f>S233*H233</f>
        <v>0</v>
      </c>
      <c r="U233" s="251"/>
      <c r="V233" s="251"/>
      <c r="W233" s="251"/>
      <c r="X233" s="251"/>
      <c r="Y233" s="251"/>
      <c r="Z233" s="251"/>
      <c r="AA233" s="251"/>
      <c r="AB233" s="251"/>
      <c r="AC233" s="251"/>
      <c r="AD233" s="251"/>
      <c r="AE233" s="251"/>
      <c r="AR233" s="330" t="s">
        <v>163</v>
      </c>
      <c r="AT233" s="330" t="s">
        <v>131</v>
      </c>
      <c r="AU233" s="330" t="s">
        <v>22</v>
      </c>
      <c r="AY233" s="304" t="s">
        <v>130</v>
      </c>
      <c r="BE233" s="331">
        <f>IF(N233="základní",J233,0)</f>
        <v>0</v>
      </c>
      <c r="BF233" s="331">
        <f>IF(N233="snížená",J233,0)</f>
        <v>0</v>
      </c>
      <c r="BG233" s="331">
        <f>IF(N233="zákl. přenesená",J233,0)</f>
        <v>0</v>
      </c>
      <c r="BH233" s="331">
        <f>IF(N233="sníž. přenesená",J233,0)</f>
        <v>0</v>
      </c>
      <c r="BI233" s="331">
        <f>IF(N233="nulová",J233,0)</f>
        <v>0</v>
      </c>
      <c r="BJ233" s="304" t="s">
        <v>22</v>
      </c>
      <c r="BK233" s="331">
        <f>ROUND(I233*H233,2)</f>
        <v>0</v>
      </c>
      <c r="BL233" s="304" t="s">
        <v>163</v>
      </c>
      <c r="BM233" s="330" t="s">
        <v>421</v>
      </c>
    </row>
    <row r="234" spans="1:47" s="307" customFormat="1" ht="12">
      <c r="A234" s="251"/>
      <c r="B234" s="27"/>
      <c r="C234" s="251"/>
      <c r="D234" s="127" t="s">
        <v>137</v>
      </c>
      <c r="E234" s="251"/>
      <c r="F234" s="128" t="s">
        <v>420</v>
      </c>
      <c r="G234" s="251"/>
      <c r="H234" s="251"/>
      <c r="I234" s="251"/>
      <c r="J234" s="251"/>
      <c r="K234" s="251"/>
      <c r="L234" s="27"/>
      <c r="M234" s="129"/>
      <c r="N234" s="130"/>
      <c r="O234" s="55"/>
      <c r="P234" s="55"/>
      <c r="Q234" s="55"/>
      <c r="R234" s="55"/>
      <c r="S234" s="55"/>
      <c r="T234" s="56"/>
      <c r="U234" s="251"/>
      <c r="V234" s="251"/>
      <c r="W234" s="251"/>
      <c r="X234" s="251"/>
      <c r="Y234" s="251"/>
      <c r="Z234" s="251"/>
      <c r="AA234" s="251"/>
      <c r="AB234" s="251"/>
      <c r="AC234" s="251"/>
      <c r="AD234" s="251"/>
      <c r="AE234" s="251"/>
      <c r="AT234" s="304" t="s">
        <v>137</v>
      </c>
      <c r="AU234" s="304" t="s">
        <v>22</v>
      </c>
    </row>
    <row r="235" spans="1:65" s="307" customFormat="1" ht="16.5" customHeight="1">
      <c r="A235" s="251"/>
      <c r="B235" s="27"/>
      <c r="C235" s="117" t="s">
        <v>305</v>
      </c>
      <c r="D235" s="117" t="s">
        <v>131</v>
      </c>
      <c r="E235" s="118" t="s">
        <v>422</v>
      </c>
      <c r="F235" s="119" t="s">
        <v>423</v>
      </c>
      <c r="G235" s="120" t="s">
        <v>201</v>
      </c>
      <c r="H235" s="121">
        <v>14</v>
      </c>
      <c r="I235" s="122"/>
      <c r="J235" s="123">
        <f>ROUND(I235*H235,2)</f>
        <v>0</v>
      </c>
      <c r="K235" s="119" t="s">
        <v>146</v>
      </c>
      <c r="L235" s="27"/>
      <c r="M235" s="329" t="s">
        <v>20</v>
      </c>
      <c r="N235" s="124" t="s">
        <v>46</v>
      </c>
      <c r="O235" s="55"/>
      <c r="P235" s="125">
        <f>O235*H235</f>
        <v>0</v>
      </c>
      <c r="Q235" s="125">
        <v>0.0557142857142857</v>
      </c>
      <c r="R235" s="125">
        <f>Q235*H235</f>
        <v>0.7799999999999998</v>
      </c>
      <c r="S235" s="125">
        <v>0</v>
      </c>
      <c r="T235" s="126">
        <f>S235*H235</f>
        <v>0</v>
      </c>
      <c r="U235" s="251"/>
      <c r="V235" s="251"/>
      <c r="W235" s="251"/>
      <c r="X235" s="251"/>
      <c r="Y235" s="251"/>
      <c r="Z235" s="251"/>
      <c r="AA235" s="251"/>
      <c r="AB235" s="251"/>
      <c r="AC235" s="251"/>
      <c r="AD235" s="251"/>
      <c r="AE235" s="251"/>
      <c r="AR235" s="330" t="s">
        <v>163</v>
      </c>
      <c r="AT235" s="330" t="s">
        <v>131</v>
      </c>
      <c r="AU235" s="330" t="s">
        <v>22</v>
      </c>
      <c r="AY235" s="304" t="s">
        <v>130</v>
      </c>
      <c r="BE235" s="331">
        <f>IF(N235="základní",J235,0)</f>
        <v>0</v>
      </c>
      <c r="BF235" s="331">
        <f>IF(N235="snížená",J235,0)</f>
        <v>0</v>
      </c>
      <c r="BG235" s="331">
        <f>IF(N235="zákl. přenesená",J235,0)</f>
        <v>0</v>
      </c>
      <c r="BH235" s="331">
        <f>IF(N235="sníž. přenesená",J235,0)</f>
        <v>0</v>
      </c>
      <c r="BI235" s="331">
        <f>IF(N235="nulová",J235,0)</f>
        <v>0</v>
      </c>
      <c r="BJ235" s="304" t="s">
        <v>22</v>
      </c>
      <c r="BK235" s="331">
        <f>ROUND(I235*H235,2)</f>
        <v>0</v>
      </c>
      <c r="BL235" s="304" t="s">
        <v>163</v>
      </c>
      <c r="BM235" s="330" t="s">
        <v>424</v>
      </c>
    </row>
    <row r="236" spans="1:47" s="307" customFormat="1" ht="12">
      <c r="A236" s="251"/>
      <c r="B236" s="27"/>
      <c r="C236" s="251"/>
      <c r="D236" s="127" t="s">
        <v>137</v>
      </c>
      <c r="E236" s="251"/>
      <c r="F236" s="128" t="s">
        <v>423</v>
      </c>
      <c r="G236" s="251"/>
      <c r="H236" s="251"/>
      <c r="I236" s="251"/>
      <c r="J236" s="251"/>
      <c r="K236" s="251"/>
      <c r="L236" s="27"/>
      <c r="M236" s="129"/>
      <c r="N236" s="130"/>
      <c r="O236" s="55"/>
      <c r="P236" s="55"/>
      <c r="Q236" s="55"/>
      <c r="R236" s="55"/>
      <c r="S236" s="55"/>
      <c r="T236" s="56"/>
      <c r="U236" s="251"/>
      <c r="V236" s="251"/>
      <c r="W236" s="251"/>
      <c r="X236" s="251"/>
      <c r="Y236" s="251"/>
      <c r="Z236" s="251"/>
      <c r="AA236" s="251"/>
      <c r="AB236" s="251"/>
      <c r="AC236" s="251"/>
      <c r="AD236" s="251"/>
      <c r="AE236" s="251"/>
      <c r="AT236" s="304" t="s">
        <v>137</v>
      </c>
      <c r="AU236" s="304" t="s">
        <v>22</v>
      </c>
    </row>
    <row r="237" spans="1:65" s="307" customFormat="1" ht="16.5" customHeight="1">
      <c r="A237" s="251"/>
      <c r="B237" s="27"/>
      <c r="C237" s="117" t="s">
        <v>425</v>
      </c>
      <c r="D237" s="117" t="s">
        <v>131</v>
      </c>
      <c r="E237" s="118" t="s">
        <v>426</v>
      </c>
      <c r="F237" s="119" t="s">
        <v>427</v>
      </c>
      <c r="G237" s="120" t="s">
        <v>201</v>
      </c>
      <c r="H237" s="121">
        <v>9</v>
      </c>
      <c r="I237" s="122"/>
      <c r="J237" s="123">
        <f>ROUND(I237*H237,2)</f>
        <v>0</v>
      </c>
      <c r="K237" s="119" t="s">
        <v>146</v>
      </c>
      <c r="L237" s="27"/>
      <c r="M237" s="329" t="s">
        <v>20</v>
      </c>
      <c r="N237" s="124" t="s">
        <v>46</v>
      </c>
      <c r="O237" s="55"/>
      <c r="P237" s="125">
        <f>O237*H237</f>
        <v>0</v>
      </c>
      <c r="Q237" s="125">
        <v>0.0355555555555556</v>
      </c>
      <c r="R237" s="125">
        <f>Q237*H237</f>
        <v>0.3200000000000004</v>
      </c>
      <c r="S237" s="125">
        <v>0</v>
      </c>
      <c r="T237" s="126">
        <f>S237*H237</f>
        <v>0</v>
      </c>
      <c r="U237" s="251"/>
      <c r="V237" s="251"/>
      <c r="W237" s="251"/>
      <c r="X237" s="251"/>
      <c r="Y237" s="251"/>
      <c r="Z237" s="251"/>
      <c r="AA237" s="251"/>
      <c r="AB237" s="251"/>
      <c r="AC237" s="251"/>
      <c r="AD237" s="251"/>
      <c r="AE237" s="251"/>
      <c r="AR237" s="330" t="s">
        <v>163</v>
      </c>
      <c r="AT237" s="330" t="s">
        <v>131</v>
      </c>
      <c r="AU237" s="330" t="s">
        <v>22</v>
      </c>
      <c r="AY237" s="304" t="s">
        <v>130</v>
      </c>
      <c r="BE237" s="331">
        <f>IF(N237="základní",J237,0)</f>
        <v>0</v>
      </c>
      <c r="BF237" s="331">
        <f>IF(N237="snížená",J237,0)</f>
        <v>0</v>
      </c>
      <c r="BG237" s="331">
        <f>IF(N237="zákl. přenesená",J237,0)</f>
        <v>0</v>
      </c>
      <c r="BH237" s="331">
        <f>IF(N237="sníž. přenesená",J237,0)</f>
        <v>0</v>
      </c>
      <c r="BI237" s="331">
        <f>IF(N237="nulová",J237,0)</f>
        <v>0</v>
      </c>
      <c r="BJ237" s="304" t="s">
        <v>22</v>
      </c>
      <c r="BK237" s="331">
        <f>ROUND(I237*H237,2)</f>
        <v>0</v>
      </c>
      <c r="BL237" s="304" t="s">
        <v>163</v>
      </c>
      <c r="BM237" s="330" t="s">
        <v>428</v>
      </c>
    </row>
    <row r="238" spans="1:47" s="307" customFormat="1" ht="12">
      <c r="A238" s="251"/>
      <c r="B238" s="27"/>
      <c r="C238" s="251"/>
      <c r="D238" s="127" t="s">
        <v>137</v>
      </c>
      <c r="E238" s="251"/>
      <c r="F238" s="128" t="s">
        <v>427</v>
      </c>
      <c r="G238" s="251"/>
      <c r="H238" s="251"/>
      <c r="I238" s="251"/>
      <c r="J238" s="251"/>
      <c r="K238" s="251"/>
      <c r="L238" s="27"/>
      <c r="M238" s="129"/>
      <c r="N238" s="130"/>
      <c r="O238" s="55"/>
      <c r="P238" s="55"/>
      <c r="Q238" s="55"/>
      <c r="R238" s="55"/>
      <c r="S238" s="55"/>
      <c r="T238" s="56"/>
      <c r="U238" s="251"/>
      <c r="V238" s="251"/>
      <c r="W238" s="251"/>
      <c r="X238" s="251"/>
      <c r="Y238" s="251"/>
      <c r="Z238" s="251"/>
      <c r="AA238" s="251"/>
      <c r="AB238" s="251"/>
      <c r="AC238" s="251"/>
      <c r="AD238" s="251"/>
      <c r="AE238" s="251"/>
      <c r="AT238" s="304" t="s">
        <v>137</v>
      </c>
      <c r="AU238" s="304" t="s">
        <v>22</v>
      </c>
    </row>
    <row r="239" spans="1:65" s="307" customFormat="1" ht="16.5" customHeight="1">
      <c r="A239" s="251"/>
      <c r="B239" s="27"/>
      <c r="C239" s="117" t="s">
        <v>308</v>
      </c>
      <c r="D239" s="117" t="s">
        <v>131</v>
      </c>
      <c r="E239" s="118" t="s">
        <v>429</v>
      </c>
      <c r="F239" s="119" t="s">
        <v>430</v>
      </c>
      <c r="G239" s="120" t="s">
        <v>201</v>
      </c>
      <c r="H239" s="121">
        <v>12</v>
      </c>
      <c r="I239" s="122"/>
      <c r="J239" s="123">
        <f>ROUND(I239*H239,2)</f>
        <v>0</v>
      </c>
      <c r="K239" s="119" t="s">
        <v>146</v>
      </c>
      <c r="L239" s="27"/>
      <c r="M239" s="329" t="s">
        <v>20</v>
      </c>
      <c r="N239" s="124" t="s">
        <v>46</v>
      </c>
      <c r="O239" s="55"/>
      <c r="P239" s="125">
        <f>O239*H239</f>
        <v>0</v>
      </c>
      <c r="Q239" s="125">
        <v>0</v>
      </c>
      <c r="R239" s="125">
        <f>Q239*H239</f>
        <v>0</v>
      </c>
      <c r="S239" s="125">
        <v>0</v>
      </c>
      <c r="T239" s="126">
        <f>S239*H239</f>
        <v>0</v>
      </c>
      <c r="U239" s="251"/>
      <c r="V239" s="251"/>
      <c r="W239" s="251"/>
      <c r="X239" s="251"/>
      <c r="Y239" s="251"/>
      <c r="Z239" s="251"/>
      <c r="AA239" s="251"/>
      <c r="AB239" s="251"/>
      <c r="AC239" s="251"/>
      <c r="AD239" s="251"/>
      <c r="AE239" s="251"/>
      <c r="AR239" s="330" t="s">
        <v>163</v>
      </c>
      <c r="AT239" s="330" t="s">
        <v>131</v>
      </c>
      <c r="AU239" s="330" t="s">
        <v>22</v>
      </c>
      <c r="AY239" s="304" t="s">
        <v>130</v>
      </c>
      <c r="BE239" s="331">
        <f>IF(N239="základní",J239,0)</f>
        <v>0</v>
      </c>
      <c r="BF239" s="331">
        <f>IF(N239="snížená",J239,0)</f>
        <v>0</v>
      </c>
      <c r="BG239" s="331">
        <f>IF(N239="zákl. přenesená",J239,0)</f>
        <v>0</v>
      </c>
      <c r="BH239" s="331">
        <f>IF(N239="sníž. přenesená",J239,0)</f>
        <v>0</v>
      </c>
      <c r="BI239" s="331">
        <f>IF(N239="nulová",J239,0)</f>
        <v>0</v>
      </c>
      <c r="BJ239" s="304" t="s">
        <v>22</v>
      </c>
      <c r="BK239" s="331">
        <f>ROUND(I239*H239,2)</f>
        <v>0</v>
      </c>
      <c r="BL239" s="304" t="s">
        <v>163</v>
      </c>
      <c r="BM239" s="330" t="s">
        <v>431</v>
      </c>
    </row>
    <row r="240" spans="1:47" s="307" customFormat="1" ht="12">
      <c r="A240" s="251"/>
      <c r="B240" s="27"/>
      <c r="C240" s="251"/>
      <c r="D240" s="127" t="s">
        <v>137</v>
      </c>
      <c r="E240" s="251"/>
      <c r="F240" s="128" t="s">
        <v>430</v>
      </c>
      <c r="G240" s="251"/>
      <c r="H240" s="251"/>
      <c r="I240" s="251"/>
      <c r="J240" s="251"/>
      <c r="K240" s="251"/>
      <c r="L240" s="27"/>
      <c r="M240" s="129"/>
      <c r="N240" s="130"/>
      <c r="O240" s="55"/>
      <c r="P240" s="55"/>
      <c r="Q240" s="55"/>
      <c r="R240" s="55"/>
      <c r="S240" s="55"/>
      <c r="T240" s="56"/>
      <c r="U240" s="251"/>
      <c r="V240" s="251"/>
      <c r="W240" s="251"/>
      <c r="X240" s="251"/>
      <c r="Y240" s="251"/>
      <c r="Z240" s="251"/>
      <c r="AA240" s="251"/>
      <c r="AB240" s="251"/>
      <c r="AC240" s="251"/>
      <c r="AD240" s="251"/>
      <c r="AE240" s="251"/>
      <c r="AT240" s="304" t="s">
        <v>137</v>
      </c>
      <c r="AU240" s="304" t="s">
        <v>22</v>
      </c>
    </row>
    <row r="241" spans="1:65" s="307" customFormat="1" ht="16.5" customHeight="1">
      <c r="A241" s="251"/>
      <c r="B241" s="27"/>
      <c r="C241" s="117" t="s">
        <v>432</v>
      </c>
      <c r="D241" s="117" t="s">
        <v>131</v>
      </c>
      <c r="E241" s="118" t="s">
        <v>433</v>
      </c>
      <c r="F241" s="119" t="s">
        <v>434</v>
      </c>
      <c r="G241" s="120" t="s">
        <v>201</v>
      </c>
      <c r="H241" s="121">
        <v>12</v>
      </c>
      <c r="I241" s="122"/>
      <c r="J241" s="123">
        <f>ROUND(I241*H241,2)</f>
        <v>0</v>
      </c>
      <c r="K241" s="119" t="s">
        <v>146</v>
      </c>
      <c r="L241" s="27"/>
      <c r="M241" s="329" t="s">
        <v>20</v>
      </c>
      <c r="N241" s="124" t="s">
        <v>46</v>
      </c>
      <c r="O241" s="55"/>
      <c r="P241" s="125">
        <f>O241*H241</f>
        <v>0</v>
      </c>
      <c r="Q241" s="125">
        <v>0.0483333333333333</v>
      </c>
      <c r="R241" s="125">
        <f>Q241*H241</f>
        <v>0.5799999999999996</v>
      </c>
      <c r="S241" s="125">
        <v>0</v>
      </c>
      <c r="T241" s="126">
        <f>S241*H241</f>
        <v>0</v>
      </c>
      <c r="U241" s="251"/>
      <c r="V241" s="251"/>
      <c r="W241" s="251"/>
      <c r="X241" s="251"/>
      <c r="Y241" s="251"/>
      <c r="Z241" s="251"/>
      <c r="AA241" s="251"/>
      <c r="AB241" s="251"/>
      <c r="AC241" s="251"/>
      <c r="AD241" s="251"/>
      <c r="AE241" s="251"/>
      <c r="AR241" s="330" t="s">
        <v>163</v>
      </c>
      <c r="AT241" s="330" t="s">
        <v>131</v>
      </c>
      <c r="AU241" s="330" t="s">
        <v>22</v>
      </c>
      <c r="AY241" s="304" t="s">
        <v>130</v>
      </c>
      <c r="BE241" s="331">
        <f>IF(N241="základní",J241,0)</f>
        <v>0</v>
      </c>
      <c r="BF241" s="331">
        <f>IF(N241="snížená",J241,0)</f>
        <v>0</v>
      </c>
      <c r="BG241" s="331">
        <f>IF(N241="zákl. přenesená",J241,0)</f>
        <v>0</v>
      </c>
      <c r="BH241" s="331">
        <f>IF(N241="sníž. přenesená",J241,0)</f>
        <v>0</v>
      </c>
      <c r="BI241" s="331">
        <f>IF(N241="nulová",J241,0)</f>
        <v>0</v>
      </c>
      <c r="BJ241" s="304" t="s">
        <v>22</v>
      </c>
      <c r="BK241" s="331">
        <f>ROUND(I241*H241,2)</f>
        <v>0</v>
      </c>
      <c r="BL241" s="304" t="s">
        <v>163</v>
      </c>
      <c r="BM241" s="330" t="s">
        <v>435</v>
      </c>
    </row>
    <row r="242" spans="1:47" s="307" customFormat="1" ht="12">
      <c r="A242" s="251"/>
      <c r="B242" s="27"/>
      <c r="C242" s="251"/>
      <c r="D242" s="127" t="s">
        <v>137</v>
      </c>
      <c r="E242" s="251"/>
      <c r="F242" s="128" t="s">
        <v>434</v>
      </c>
      <c r="G242" s="251"/>
      <c r="H242" s="251"/>
      <c r="I242" s="251"/>
      <c r="J242" s="251"/>
      <c r="K242" s="251"/>
      <c r="L242" s="27"/>
      <c r="M242" s="129"/>
      <c r="N242" s="130"/>
      <c r="O242" s="55"/>
      <c r="P242" s="55"/>
      <c r="Q242" s="55"/>
      <c r="R242" s="55"/>
      <c r="S242" s="55"/>
      <c r="T242" s="56"/>
      <c r="U242" s="251"/>
      <c r="V242" s="251"/>
      <c r="W242" s="251"/>
      <c r="X242" s="251"/>
      <c r="Y242" s="251"/>
      <c r="Z242" s="251"/>
      <c r="AA242" s="251"/>
      <c r="AB242" s="251"/>
      <c r="AC242" s="251"/>
      <c r="AD242" s="251"/>
      <c r="AE242" s="251"/>
      <c r="AT242" s="304" t="s">
        <v>137</v>
      </c>
      <c r="AU242" s="304" t="s">
        <v>22</v>
      </c>
    </row>
    <row r="243" spans="1:65" s="307" customFormat="1" ht="21.75" customHeight="1">
      <c r="A243" s="251"/>
      <c r="B243" s="27"/>
      <c r="C243" s="117" t="s">
        <v>312</v>
      </c>
      <c r="D243" s="117" t="s">
        <v>131</v>
      </c>
      <c r="E243" s="118" t="s">
        <v>436</v>
      </c>
      <c r="F243" s="119" t="s">
        <v>437</v>
      </c>
      <c r="G243" s="120" t="s">
        <v>201</v>
      </c>
      <c r="H243" s="121">
        <v>26</v>
      </c>
      <c r="I243" s="122"/>
      <c r="J243" s="123">
        <f>ROUND(I243*H243,2)</f>
        <v>0</v>
      </c>
      <c r="K243" s="119" t="s">
        <v>146</v>
      </c>
      <c r="L243" s="27"/>
      <c r="M243" s="329" t="s">
        <v>20</v>
      </c>
      <c r="N243" s="124" t="s">
        <v>46</v>
      </c>
      <c r="O243" s="55"/>
      <c r="P243" s="125">
        <f>O243*H243</f>
        <v>0</v>
      </c>
      <c r="Q243" s="125">
        <v>0</v>
      </c>
      <c r="R243" s="125">
        <f>Q243*H243</f>
        <v>0</v>
      </c>
      <c r="S243" s="125">
        <v>0</v>
      </c>
      <c r="T243" s="126">
        <f>S243*H243</f>
        <v>0</v>
      </c>
      <c r="U243" s="251"/>
      <c r="V243" s="251"/>
      <c r="W243" s="251"/>
      <c r="X243" s="251"/>
      <c r="Y243" s="251"/>
      <c r="Z243" s="251"/>
      <c r="AA243" s="251"/>
      <c r="AB243" s="251"/>
      <c r="AC243" s="251"/>
      <c r="AD243" s="251"/>
      <c r="AE243" s="251"/>
      <c r="AR243" s="330" t="s">
        <v>163</v>
      </c>
      <c r="AT243" s="330" t="s">
        <v>131</v>
      </c>
      <c r="AU243" s="330" t="s">
        <v>22</v>
      </c>
      <c r="AY243" s="304" t="s">
        <v>130</v>
      </c>
      <c r="BE243" s="331">
        <f>IF(N243="základní",J243,0)</f>
        <v>0</v>
      </c>
      <c r="BF243" s="331">
        <f>IF(N243="snížená",J243,0)</f>
        <v>0</v>
      </c>
      <c r="BG243" s="331">
        <f>IF(N243="zákl. přenesená",J243,0)</f>
        <v>0</v>
      </c>
      <c r="BH243" s="331">
        <f>IF(N243="sníž. přenesená",J243,0)</f>
        <v>0</v>
      </c>
      <c r="BI243" s="331">
        <f>IF(N243="nulová",J243,0)</f>
        <v>0</v>
      </c>
      <c r="BJ243" s="304" t="s">
        <v>22</v>
      </c>
      <c r="BK243" s="331">
        <f>ROUND(I243*H243,2)</f>
        <v>0</v>
      </c>
      <c r="BL243" s="304" t="s">
        <v>163</v>
      </c>
      <c r="BM243" s="330" t="s">
        <v>438</v>
      </c>
    </row>
    <row r="244" spans="1:47" s="307" customFormat="1" ht="19.5">
      <c r="A244" s="251"/>
      <c r="B244" s="27"/>
      <c r="C244" s="251"/>
      <c r="D244" s="127" t="s">
        <v>137</v>
      </c>
      <c r="E244" s="251"/>
      <c r="F244" s="128" t="s">
        <v>437</v>
      </c>
      <c r="G244" s="251"/>
      <c r="H244" s="251"/>
      <c r="I244" s="251"/>
      <c r="J244" s="251"/>
      <c r="K244" s="251"/>
      <c r="L244" s="27"/>
      <c r="M244" s="129"/>
      <c r="N244" s="130"/>
      <c r="O244" s="55"/>
      <c r="P244" s="55"/>
      <c r="Q244" s="55"/>
      <c r="R244" s="55"/>
      <c r="S244" s="55"/>
      <c r="T244" s="56"/>
      <c r="U244" s="251"/>
      <c r="V244" s="251"/>
      <c r="W244" s="251"/>
      <c r="X244" s="251"/>
      <c r="Y244" s="251"/>
      <c r="Z244" s="251"/>
      <c r="AA244" s="251"/>
      <c r="AB244" s="251"/>
      <c r="AC244" s="251"/>
      <c r="AD244" s="251"/>
      <c r="AE244" s="251"/>
      <c r="AT244" s="304" t="s">
        <v>137</v>
      </c>
      <c r="AU244" s="304" t="s">
        <v>22</v>
      </c>
    </row>
    <row r="245" spans="1:65" s="307" customFormat="1" ht="16.5" customHeight="1">
      <c r="A245" s="251"/>
      <c r="B245" s="27"/>
      <c r="C245" s="117" t="s">
        <v>439</v>
      </c>
      <c r="D245" s="117" t="s">
        <v>131</v>
      </c>
      <c r="E245" s="118" t="s">
        <v>440</v>
      </c>
      <c r="F245" s="119" t="s">
        <v>441</v>
      </c>
      <c r="G245" s="120" t="s">
        <v>201</v>
      </c>
      <c r="H245" s="121">
        <v>24</v>
      </c>
      <c r="I245" s="122"/>
      <c r="J245" s="123">
        <f>ROUND(I245*H245,2)</f>
        <v>0</v>
      </c>
      <c r="K245" s="119" t="s">
        <v>146</v>
      </c>
      <c r="L245" s="27"/>
      <c r="M245" s="329" t="s">
        <v>20</v>
      </c>
      <c r="N245" s="124" t="s">
        <v>46</v>
      </c>
      <c r="O245" s="55"/>
      <c r="P245" s="125">
        <f>O245*H245</f>
        <v>0</v>
      </c>
      <c r="Q245" s="125">
        <v>0.0958333333333333</v>
      </c>
      <c r="R245" s="125">
        <f>Q245*H245</f>
        <v>2.299999999999999</v>
      </c>
      <c r="S245" s="125">
        <v>0</v>
      </c>
      <c r="T245" s="126">
        <f>S245*H245</f>
        <v>0</v>
      </c>
      <c r="U245" s="251"/>
      <c r="V245" s="251"/>
      <c r="W245" s="251"/>
      <c r="X245" s="251"/>
      <c r="Y245" s="251"/>
      <c r="Z245" s="251"/>
      <c r="AA245" s="251"/>
      <c r="AB245" s="251"/>
      <c r="AC245" s="251"/>
      <c r="AD245" s="251"/>
      <c r="AE245" s="251"/>
      <c r="AR245" s="330" t="s">
        <v>163</v>
      </c>
      <c r="AT245" s="330" t="s">
        <v>131</v>
      </c>
      <c r="AU245" s="330" t="s">
        <v>22</v>
      </c>
      <c r="AY245" s="304" t="s">
        <v>130</v>
      </c>
      <c r="BE245" s="331">
        <f>IF(N245="základní",J245,0)</f>
        <v>0</v>
      </c>
      <c r="BF245" s="331">
        <f>IF(N245="snížená",J245,0)</f>
        <v>0</v>
      </c>
      <c r="BG245" s="331">
        <f>IF(N245="zákl. přenesená",J245,0)</f>
        <v>0</v>
      </c>
      <c r="BH245" s="331">
        <f>IF(N245="sníž. přenesená",J245,0)</f>
        <v>0</v>
      </c>
      <c r="BI245" s="331">
        <f>IF(N245="nulová",J245,0)</f>
        <v>0</v>
      </c>
      <c r="BJ245" s="304" t="s">
        <v>22</v>
      </c>
      <c r="BK245" s="331">
        <f>ROUND(I245*H245,2)</f>
        <v>0</v>
      </c>
      <c r="BL245" s="304" t="s">
        <v>163</v>
      </c>
      <c r="BM245" s="330" t="s">
        <v>442</v>
      </c>
    </row>
    <row r="246" spans="1:47" s="307" customFormat="1" ht="12">
      <c r="A246" s="251"/>
      <c r="B246" s="27"/>
      <c r="C246" s="251"/>
      <c r="D246" s="127" t="s">
        <v>137</v>
      </c>
      <c r="E246" s="251"/>
      <c r="F246" s="128" t="s">
        <v>441</v>
      </c>
      <c r="G246" s="251"/>
      <c r="H246" s="251"/>
      <c r="I246" s="251"/>
      <c r="J246" s="251"/>
      <c r="K246" s="251"/>
      <c r="L246" s="27"/>
      <c r="M246" s="129"/>
      <c r="N246" s="130"/>
      <c r="O246" s="55"/>
      <c r="P246" s="55"/>
      <c r="Q246" s="55"/>
      <c r="R246" s="55"/>
      <c r="S246" s="55"/>
      <c r="T246" s="56"/>
      <c r="U246" s="251"/>
      <c r="V246" s="251"/>
      <c r="W246" s="251"/>
      <c r="X246" s="251"/>
      <c r="Y246" s="251"/>
      <c r="Z246" s="251"/>
      <c r="AA246" s="251"/>
      <c r="AB246" s="251"/>
      <c r="AC246" s="251"/>
      <c r="AD246" s="251"/>
      <c r="AE246" s="251"/>
      <c r="AT246" s="304" t="s">
        <v>137</v>
      </c>
      <c r="AU246" s="304" t="s">
        <v>22</v>
      </c>
    </row>
    <row r="247" spans="1:65" s="307" customFormat="1" ht="16.5" customHeight="1">
      <c r="A247" s="251"/>
      <c r="B247" s="27"/>
      <c r="C247" s="117" t="s">
        <v>315</v>
      </c>
      <c r="D247" s="117" t="s">
        <v>131</v>
      </c>
      <c r="E247" s="118" t="s">
        <v>443</v>
      </c>
      <c r="F247" s="119" t="s">
        <v>444</v>
      </c>
      <c r="G247" s="120" t="s">
        <v>201</v>
      </c>
      <c r="H247" s="121">
        <v>2</v>
      </c>
      <c r="I247" s="122"/>
      <c r="J247" s="123">
        <f>ROUND(I247*H247,2)</f>
        <v>0</v>
      </c>
      <c r="K247" s="119" t="s">
        <v>146</v>
      </c>
      <c r="L247" s="27"/>
      <c r="M247" s="329" t="s">
        <v>20</v>
      </c>
      <c r="N247" s="124" t="s">
        <v>46</v>
      </c>
      <c r="O247" s="55"/>
      <c r="P247" s="125">
        <f>O247*H247</f>
        <v>0</v>
      </c>
      <c r="Q247" s="125">
        <v>0.01</v>
      </c>
      <c r="R247" s="125">
        <f>Q247*H247</f>
        <v>0.02</v>
      </c>
      <c r="S247" s="125">
        <v>0</v>
      </c>
      <c r="T247" s="126">
        <f>S247*H247</f>
        <v>0</v>
      </c>
      <c r="U247" s="251"/>
      <c r="V247" s="251"/>
      <c r="W247" s="251"/>
      <c r="X247" s="251"/>
      <c r="Y247" s="251"/>
      <c r="Z247" s="251"/>
      <c r="AA247" s="251"/>
      <c r="AB247" s="251"/>
      <c r="AC247" s="251"/>
      <c r="AD247" s="251"/>
      <c r="AE247" s="251"/>
      <c r="AR247" s="330" t="s">
        <v>163</v>
      </c>
      <c r="AT247" s="330" t="s">
        <v>131</v>
      </c>
      <c r="AU247" s="330" t="s">
        <v>22</v>
      </c>
      <c r="AY247" s="304" t="s">
        <v>130</v>
      </c>
      <c r="BE247" s="331">
        <f>IF(N247="základní",J247,0)</f>
        <v>0</v>
      </c>
      <c r="BF247" s="331">
        <f>IF(N247="snížená",J247,0)</f>
        <v>0</v>
      </c>
      <c r="BG247" s="331">
        <f>IF(N247="zákl. přenesená",J247,0)</f>
        <v>0</v>
      </c>
      <c r="BH247" s="331">
        <f>IF(N247="sníž. přenesená",J247,0)</f>
        <v>0</v>
      </c>
      <c r="BI247" s="331">
        <f>IF(N247="nulová",J247,0)</f>
        <v>0</v>
      </c>
      <c r="BJ247" s="304" t="s">
        <v>22</v>
      </c>
      <c r="BK247" s="331">
        <f>ROUND(I247*H247,2)</f>
        <v>0</v>
      </c>
      <c r="BL247" s="304" t="s">
        <v>163</v>
      </c>
      <c r="BM247" s="330" t="s">
        <v>445</v>
      </c>
    </row>
    <row r="248" spans="1:47" s="307" customFormat="1" ht="12">
      <c r="A248" s="251"/>
      <c r="B248" s="27"/>
      <c r="C248" s="251"/>
      <c r="D248" s="127" t="s">
        <v>137</v>
      </c>
      <c r="E248" s="251"/>
      <c r="F248" s="128" t="s">
        <v>444</v>
      </c>
      <c r="G248" s="251"/>
      <c r="H248" s="251"/>
      <c r="I248" s="251"/>
      <c r="J248" s="251"/>
      <c r="K248" s="251"/>
      <c r="L248" s="27"/>
      <c r="M248" s="129"/>
      <c r="N248" s="130"/>
      <c r="O248" s="55"/>
      <c r="P248" s="55"/>
      <c r="Q248" s="55"/>
      <c r="R248" s="55"/>
      <c r="S248" s="55"/>
      <c r="T248" s="56"/>
      <c r="U248" s="251"/>
      <c r="V248" s="251"/>
      <c r="W248" s="251"/>
      <c r="X248" s="251"/>
      <c r="Y248" s="251"/>
      <c r="Z248" s="251"/>
      <c r="AA248" s="251"/>
      <c r="AB248" s="251"/>
      <c r="AC248" s="251"/>
      <c r="AD248" s="251"/>
      <c r="AE248" s="251"/>
      <c r="AT248" s="304" t="s">
        <v>137</v>
      </c>
      <c r="AU248" s="304" t="s">
        <v>22</v>
      </c>
    </row>
    <row r="249" spans="1:65" s="307" customFormat="1" ht="16.5" customHeight="1">
      <c r="A249" s="251"/>
      <c r="B249" s="27"/>
      <c r="C249" s="117" t="s">
        <v>446</v>
      </c>
      <c r="D249" s="117" t="s">
        <v>131</v>
      </c>
      <c r="E249" s="118" t="s">
        <v>447</v>
      </c>
      <c r="F249" s="119" t="s">
        <v>448</v>
      </c>
      <c r="G249" s="120" t="s">
        <v>201</v>
      </c>
      <c r="H249" s="121">
        <v>26</v>
      </c>
      <c r="I249" s="122"/>
      <c r="J249" s="123">
        <f>ROUND(I249*H249,2)</f>
        <v>0</v>
      </c>
      <c r="K249" s="119" t="s">
        <v>146</v>
      </c>
      <c r="L249" s="27"/>
      <c r="M249" s="329" t="s">
        <v>20</v>
      </c>
      <c r="N249" s="124" t="s">
        <v>46</v>
      </c>
      <c r="O249" s="55"/>
      <c r="P249" s="125">
        <f>O249*H249</f>
        <v>0</v>
      </c>
      <c r="Q249" s="125">
        <v>0.103846153846154</v>
      </c>
      <c r="R249" s="125">
        <f>Q249*H249</f>
        <v>2.700000000000004</v>
      </c>
      <c r="S249" s="125">
        <v>0</v>
      </c>
      <c r="T249" s="126">
        <f>S249*H249</f>
        <v>0</v>
      </c>
      <c r="U249" s="251"/>
      <c r="V249" s="251"/>
      <c r="W249" s="251"/>
      <c r="X249" s="251"/>
      <c r="Y249" s="251"/>
      <c r="Z249" s="251"/>
      <c r="AA249" s="251"/>
      <c r="AB249" s="251"/>
      <c r="AC249" s="251"/>
      <c r="AD249" s="251"/>
      <c r="AE249" s="251"/>
      <c r="AR249" s="330" t="s">
        <v>163</v>
      </c>
      <c r="AT249" s="330" t="s">
        <v>131</v>
      </c>
      <c r="AU249" s="330" t="s">
        <v>22</v>
      </c>
      <c r="AY249" s="304" t="s">
        <v>130</v>
      </c>
      <c r="BE249" s="331">
        <f>IF(N249="základní",J249,0)</f>
        <v>0</v>
      </c>
      <c r="BF249" s="331">
        <f>IF(N249="snížená",J249,0)</f>
        <v>0</v>
      </c>
      <c r="BG249" s="331">
        <f>IF(N249="zákl. přenesená",J249,0)</f>
        <v>0</v>
      </c>
      <c r="BH249" s="331">
        <f>IF(N249="sníž. přenesená",J249,0)</f>
        <v>0</v>
      </c>
      <c r="BI249" s="331">
        <f>IF(N249="nulová",J249,0)</f>
        <v>0</v>
      </c>
      <c r="BJ249" s="304" t="s">
        <v>22</v>
      </c>
      <c r="BK249" s="331">
        <f>ROUND(I249*H249,2)</f>
        <v>0</v>
      </c>
      <c r="BL249" s="304" t="s">
        <v>163</v>
      </c>
      <c r="BM249" s="330" t="s">
        <v>449</v>
      </c>
    </row>
    <row r="250" spans="1:47" s="307" customFormat="1" ht="12">
      <c r="A250" s="251"/>
      <c r="B250" s="27"/>
      <c r="C250" s="251"/>
      <c r="D250" s="127" t="s">
        <v>137</v>
      </c>
      <c r="E250" s="251"/>
      <c r="F250" s="128" t="s">
        <v>448</v>
      </c>
      <c r="G250" s="251"/>
      <c r="H250" s="251"/>
      <c r="I250" s="251"/>
      <c r="J250" s="251"/>
      <c r="K250" s="251"/>
      <c r="L250" s="27"/>
      <c r="M250" s="129"/>
      <c r="N250" s="130"/>
      <c r="O250" s="55"/>
      <c r="P250" s="55"/>
      <c r="Q250" s="55"/>
      <c r="R250" s="55"/>
      <c r="S250" s="55"/>
      <c r="T250" s="56"/>
      <c r="U250" s="251"/>
      <c r="V250" s="251"/>
      <c r="W250" s="251"/>
      <c r="X250" s="251"/>
      <c r="Y250" s="251"/>
      <c r="Z250" s="251"/>
      <c r="AA250" s="251"/>
      <c r="AB250" s="251"/>
      <c r="AC250" s="251"/>
      <c r="AD250" s="251"/>
      <c r="AE250" s="251"/>
      <c r="AT250" s="304" t="s">
        <v>137</v>
      </c>
      <c r="AU250" s="304" t="s">
        <v>22</v>
      </c>
    </row>
    <row r="251" spans="1:65" s="307" customFormat="1" ht="21.75" customHeight="1">
      <c r="A251" s="251"/>
      <c r="B251" s="27"/>
      <c r="C251" s="117" t="s">
        <v>319</v>
      </c>
      <c r="D251" s="117" t="s">
        <v>131</v>
      </c>
      <c r="E251" s="118" t="s">
        <v>450</v>
      </c>
      <c r="F251" s="119" t="s">
        <v>451</v>
      </c>
      <c r="G251" s="120" t="s">
        <v>201</v>
      </c>
      <c r="H251" s="121">
        <v>6</v>
      </c>
      <c r="I251" s="122"/>
      <c r="J251" s="123">
        <f>ROUND(I251*H251,2)</f>
        <v>0</v>
      </c>
      <c r="K251" s="119" t="s">
        <v>146</v>
      </c>
      <c r="L251" s="27"/>
      <c r="M251" s="329" t="s">
        <v>20</v>
      </c>
      <c r="N251" s="124" t="s">
        <v>46</v>
      </c>
      <c r="O251" s="55"/>
      <c r="P251" s="125">
        <f>O251*H251</f>
        <v>0</v>
      </c>
      <c r="Q251" s="125">
        <v>0</v>
      </c>
      <c r="R251" s="125">
        <f>Q251*H251</f>
        <v>0</v>
      </c>
      <c r="S251" s="125">
        <v>0</v>
      </c>
      <c r="T251" s="126">
        <f>S251*H251</f>
        <v>0</v>
      </c>
      <c r="U251" s="251"/>
      <c r="V251" s="251"/>
      <c r="W251" s="251"/>
      <c r="X251" s="251"/>
      <c r="Y251" s="251"/>
      <c r="Z251" s="251"/>
      <c r="AA251" s="251"/>
      <c r="AB251" s="251"/>
      <c r="AC251" s="251"/>
      <c r="AD251" s="251"/>
      <c r="AE251" s="251"/>
      <c r="AR251" s="330" t="s">
        <v>163</v>
      </c>
      <c r="AT251" s="330" t="s">
        <v>131</v>
      </c>
      <c r="AU251" s="330" t="s">
        <v>22</v>
      </c>
      <c r="AY251" s="304" t="s">
        <v>130</v>
      </c>
      <c r="BE251" s="331">
        <f>IF(N251="základní",J251,0)</f>
        <v>0</v>
      </c>
      <c r="BF251" s="331">
        <f>IF(N251="snížená",J251,0)</f>
        <v>0</v>
      </c>
      <c r="BG251" s="331">
        <f>IF(N251="zákl. přenesená",J251,0)</f>
        <v>0</v>
      </c>
      <c r="BH251" s="331">
        <f>IF(N251="sníž. přenesená",J251,0)</f>
        <v>0</v>
      </c>
      <c r="BI251" s="331">
        <f>IF(N251="nulová",J251,0)</f>
        <v>0</v>
      </c>
      <c r="BJ251" s="304" t="s">
        <v>22</v>
      </c>
      <c r="BK251" s="331">
        <f>ROUND(I251*H251,2)</f>
        <v>0</v>
      </c>
      <c r="BL251" s="304" t="s">
        <v>163</v>
      </c>
      <c r="BM251" s="330" t="s">
        <v>452</v>
      </c>
    </row>
    <row r="252" spans="1:47" s="307" customFormat="1" ht="19.5">
      <c r="A252" s="251"/>
      <c r="B252" s="27"/>
      <c r="C252" s="251"/>
      <c r="D252" s="127" t="s">
        <v>137</v>
      </c>
      <c r="E252" s="251"/>
      <c r="F252" s="128" t="s">
        <v>451</v>
      </c>
      <c r="G252" s="251"/>
      <c r="H252" s="251"/>
      <c r="I252" s="251"/>
      <c r="J252" s="251"/>
      <c r="K252" s="251"/>
      <c r="L252" s="27"/>
      <c r="M252" s="129"/>
      <c r="N252" s="130"/>
      <c r="O252" s="55"/>
      <c r="P252" s="55"/>
      <c r="Q252" s="55"/>
      <c r="R252" s="55"/>
      <c r="S252" s="55"/>
      <c r="T252" s="56"/>
      <c r="U252" s="251"/>
      <c r="V252" s="251"/>
      <c r="W252" s="251"/>
      <c r="X252" s="251"/>
      <c r="Y252" s="251"/>
      <c r="Z252" s="251"/>
      <c r="AA252" s="251"/>
      <c r="AB252" s="251"/>
      <c r="AC252" s="251"/>
      <c r="AD252" s="251"/>
      <c r="AE252" s="251"/>
      <c r="AT252" s="304" t="s">
        <v>137</v>
      </c>
      <c r="AU252" s="304" t="s">
        <v>22</v>
      </c>
    </row>
    <row r="253" spans="1:65" s="307" customFormat="1" ht="16.5" customHeight="1">
      <c r="A253" s="251"/>
      <c r="B253" s="27"/>
      <c r="C253" s="117" t="s">
        <v>453</v>
      </c>
      <c r="D253" s="117" t="s">
        <v>131</v>
      </c>
      <c r="E253" s="118" t="s">
        <v>454</v>
      </c>
      <c r="F253" s="119" t="s">
        <v>455</v>
      </c>
      <c r="G253" s="120" t="s">
        <v>201</v>
      </c>
      <c r="H253" s="121">
        <v>6</v>
      </c>
      <c r="I253" s="122"/>
      <c r="J253" s="123">
        <f>ROUND(I253*H253,2)</f>
        <v>0</v>
      </c>
      <c r="K253" s="119" t="s">
        <v>146</v>
      </c>
      <c r="L253" s="27"/>
      <c r="M253" s="329" t="s">
        <v>20</v>
      </c>
      <c r="N253" s="124" t="s">
        <v>46</v>
      </c>
      <c r="O253" s="55"/>
      <c r="P253" s="125">
        <f>O253*H253</f>
        <v>0</v>
      </c>
      <c r="Q253" s="125">
        <v>0.00166666666666667</v>
      </c>
      <c r="R253" s="125">
        <f>Q253*H253</f>
        <v>0.01000000000000002</v>
      </c>
      <c r="S253" s="125">
        <v>0</v>
      </c>
      <c r="T253" s="126">
        <f>S253*H253</f>
        <v>0</v>
      </c>
      <c r="U253" s="251"/>
      <c r="V253" s="251"/>
      <c r="W253" s="251"/>
      <c r="X253" s="251"/>
      <c r="Y253" s="251"/>
      <c r="Z253" s="251"/>
      <c r="AA253" s="251"/>
      <c r="AB253" s="251"/>
      <c r="AC253" s="251"/>
      <c r="AD253" s="251"/>
      <c r="AE253" s="251"/>
      <c r="AR253" s="330" t="s">
        <v>163</v>
      </c>
      <c r="AT253" s="330" t="s">
        <v>131</v>
      </c>
      <c r="AU253" s="330" t="s">
        <v>22</v>
      </c>
      <c r="AY253" s="304" t="s">
        <v>130</v>
      </c>
      <c r="BE253" s="331">
        <f>IF(N253="základní",J253,0)</f>
        <v>0</v>
      </c>
      <c r="BF253" s="331">
        <f>IF(N253="snížená",J253,0)</f>
        <v>0</v>
      </c>
      <c r="BG253" s="331">
        <f>IF(N253="zákl. přenesená",J253,0)</f>
        <v>0</v>
      </c>
      <c r="BH253" s="331">
        <f>IF(N253="sníž. přenesená",J253,0)</f>
        <v>0</v>
      </c>
      <c r="BI253" s="331">
        <f>IF(N253="nulová",J253,0)</f>
        <v>0</v>
      </c>
      <c r="BJ253" s="304" t="s">
        <v>22</v>
      </c>
      <c r="BK253" s="331">
        <f>ROUND(I253*H253,2)</f>
        <v>0</v>
      </c>
      <c r="BL253" s="304" t="s">
        <v>163</v>
      </c>
      <c r="BM253" s="330" t="s">
        <v>456</v>
      </c>
    </row>
    <row r="254" spans="1:47" s="307" customFormat="1" ht="12">
      <c r="A254" s="251"/>
      <c r="B254" s="27"/>
      <c r="C254" s="251"/>
      <c r="D254" s="127" t="s">
        <v>137</v>
      </c>
      <c r="E254" s="251"/>
      <c r="F254" s="128" t="s">
        <v>455</v>
      </c>
      <c r="G254" s="251"/>
      <c r="H254" s="251"/>
      <c r="I254" s="251"/>
      <c r="J254" s="251"/>
      <c r="K254" s="251"/>
      <c r="L254" s="27"/>
      <c r="M254" s="129"/>
      <c r="N254" s="130"/>
      <c r="O254" s="55"/>
      <c r="P254" s="55"/>
      <c r="Q254" s="55"/>
      <c r="R254" s="55"/>
      <c r="S254" s="55"/>
      <c r="T254" s="56"/>
      <c r="U254" s="251"/>
      <c r="V254" s="251"/>
      <c r="W254" s="251"/>
      <c r="X254" s="251"/>
      <c r="Y254" s="251"/>
      <c r="Z254" s="251"/>
      <c r="AA254" s="251"/>
      <c r="AB254" s="251"/>
      <c r="AC254" s="251"/>
      <c r="AD254" s="251"/>
      <c r="AE254" s="251"/>
      <c r="AT254" s="304" t="s">
        <v>137</v>
      </c>
      <c r="AU254" s="304" t="s">
        <v>22</v>
      </c>
    </row>
    <row r="255" spans="1:65" s="307" customFormat="1" ht="16.5" customHeight="1">
      <c r="A255" s="251"/>
      <c r="B255" s="27"/>
      <c r="C255" s="117" t="s">
        <v>322</v>
      </c>
      <c r="D255" s="117" t="s">
        <v>131</v>
      </c>
      <c r="E255" s="118" t="s">
        <v>457</v>
      </c>
      <c r="F255" s="119" t="s">
        <v>458</v>
      </c>
      <c r="G255" s="120" t="s">
        <v>231</v>
      </c>
      <c r="H255" s="121">
        <v>0.075</v>
      </c>
      <c r="I255" s="122"/>
      <c r="J255" s="123">
        <f>ROUND(I255*H255,2)</f>
        <v>0</v>
      </c>
      <c r="K255" s="119" t="s">
        <v>146</v>
      </c>
      <c r="L255" s="27"/>
      <c r="M255" s="329" t="s">
        <v>20</v>
      </c>
      <c r="N255" s="124" t="s">
        <v>46</v>
      </c>
      <c r="O255" s="55"/>
      <c r="P255" s="125">
        <f>O255*H255</f>
        <v>0</v>
      </c>
      <c r="Q255" s="125">
        <v>0.133333333333333</v>
      </c>
      <c r="R255" s="125">
        <f>Q255*H255</f>
        <v>0.009999999999999974</v>
      </c>
      <c r="S255" s="125">
        <v>0</v>
      </c>
      <c r="T255" s="126">
        <f>S255*H255</f>
        <v>0</v>
      </c>
      <c r="U255" s="251"/>
      <c r="V255" s="251"/>
      <c r="W255" s="251"/>
      <c r="X255" s="251"/>
      <c r="Y255" s="251"/>
      <c r="Z255" s="251"/>
      <c r="AA255" s="251"/>
      <c r="AB255" s="251"/>
      <c r="AC255" s="251"/>
      <c r="AD255" s="251"/>
      <c r="AE255" s="251"/>
      <c r="AR255" s="330" t="s">
        <v>163</v>
      </c>
      <c r="AT255" s="330" t="s">
        <v>131</v>
      </c>
      <c r="AU255" s="330" t="s">
        <v>22</v>
      </c>
      <c r="AY255" s="304" t="s">
        <v>130</v>
      </c>
      <c r="BE255" s="331">
        <f>IF(N255="základní",J255,0)</f>
        <v>0</v>
      </c>
      <c r="BF255" s="331">
        <f>IF(N255="snížená",J255,0)</f>
        <v>0</v>
      </c>
      <c r="BG255" s="331">
        <f>IF(N255="zákl. přenesená",J255,0)</f>
        <v>0</v>
      </c>
      <c r="BH255" s="331">
        <f>IF(N255="sníž. přenesená",J255,0)</f>
        <v>0</v>
      </c>
      <c r="BI255" s="331">
        <f>IF(N255="nulová",J255,0)</f>
        <v>0</v>
      </c>
      <c r="BJ255" s="304" t="s">
        <v>22</v>
      </c>
      <c r="BK255" s="331">
        <f>ROUND(I255*H255,2)</f>
        <v>0</v>
      </c>
      <c r="BL255" s="304" t="s">
        <v>163</v>
      </c>
      <c r="BM255" s="330" t="s">
        <v>459</v>
      </c>
    </row>
    <row r="256" spans="1:47" s="307" customFormat="1" ht="12">
      <c r="A256" s="251"/>
      <c r="B256" s="27"/>
      <c r="C256" s="251"/>
      <c r="D256" s="127" t="s">
        <v>137</v>
      </c>
      <c r="E256" s="251"/>
      <c r="F256" s="128" t="s">
        <v>458</v>
      </c>
      <c r="G256" s="251"/>
      <c r="H256" s="251"/>
      <c r="I256" s="251"/>
      <c r="J256" s="251"/>
      <c r="K256" s="251"/>
      <c r="L256" s="27"/>
      <c r="M256" s="129"/>
      <c r="N256" s="130"/>
      <c r="O256" s="55"/>
      <c r="P256" s="55"/>
      <c r="Q256" s="55"/>
      <c r="R256" s="55"/>
      <c r="S256" s="55"/>
      <c r="T256" s="56"/>
      <c r="U256" s="251"/>
      <c r="V256" s="251"/>
      <c r="W256" s="251"/>
      <c r="X256" s="251"/>
      <c r="Y256" s="251"/>
      <c r="Z256" s="251"/>
      <c r="AA256" s="251"/>
      <c r="AB256" s="251"/>
      <c r="AC256" s="251"/>
      <c r="AD256" s="251"/>
      <c r="AE256" s="251"/>
      <c r="AT256" s="304" t="s">
        <v>137</v>
      </c>
      <c r="AU256" s="304" t="s">
        <v>22</v>
      </c>
    </row>
    <row r="257" spans="1:65" s="307" customFormat="1" ht="16.5" customHeight="1">
      <c r="A257" s="251"/>
      <c r="B257" s="27"/>
      <c r="C257" s="117" t="s">
        <v>460</v>
      </c>
      <c r="D257" s="117" t="s">
        <v>131</v>
      </c>
      <c r="E257" s="118" t="s">
        <v>461</v>
      </c>
      <c r="F257" s="119" t="s">
        <v>462</v>
      </c>
      <c r="G257" s="120" t="s">
        <v>463</v>
      </c>
      <c r="H257" s="121">
        <v>1.5</v>
      </c>
      <c r="I257" s="122"/>
      <c r="J257" s="123">
        <f>ROUND(I257*H257,2)</f>
        <v>0</v>
      </c>
      <c r="K257" s="119" t="s">
        <v>146</v>
      </c>
      <c r="L257" s="27"/>
      <c r="M257" s="329" t="s">
        <v>20</v>
      </c>
      <c r="N257" s="124" t="s">
        <v>46</v>
      </c>
      <c r="O257" s="55"/>
      <c r="P257" s="125">
        <f>O257*H257</f>
        <v>0</v>
      </c>
      <c r="Q257" s="125">
        <v>0</v>
      </c>
      <c r="R257" s="125">
        <f>Q257*H257</f>
        <v>0</v>
      </c>
      <c r="S257" s="125">
        <v>0</v>
      </c>
      <c r="T257" s="126">
        <f>S257*H257</f>
        <v>0</v>
      </c>
      <c r="U257" s="251"/>
      <c r="V257" s="251"/>
      <c r="W257" s="251"/>
      <c r="X257" s="251"/>
      <c r="Y257" s="251"/>
      <c r="Z257" s="251"/>
      <c r="AA257" s="251"/>
      <c r="AB257" s="251"/>
      <c r="AC257" s="251"/>
      <c r="AD257" s="251"/>
      <c r="AE257" s="251"/>
      <c r="AR257" s="330" t="s">
        <v>163</v>
      </c>
      <c r="AT257" s="330" t="s">
        <v>131</v>
      </c>
      <c r="AU257" s="330" t="s">
        <v>22</v>
      </c>
      <c r="AY257" s="304" t="s">
        <v>130</v>
      </c>
      <c r="BE257" s="331">
        <f>IF(N257="základní",J257,0)</f>
        <v>0</v>
      </c>
      <c r="BF257" s="331">
        <f>IF(N257="snížená",J257,0)</f>
        <v>0</v>
      </c>
      <c r="BG257" s="331">
        <f>IF(N257="zákl. přenesená",J257,0)</f>
        <v>0</v>
      </c>
      <c r="BH257" s="331">
        <f>IF(N257="sníž. přenesená",J257,0)</f>
        <v>0</v>
      </c>
      <c r="BI257" s="331">
        <f>IF(N257="nulová",J257,0)</f>
        <v>0</v>
      </c>
      <c r="BJ257" s="304" t="s">
        <v>22</v>
      </c>
      <c r="BK257" s="331">
        <f>ROUND(I257*H257,2)</f>
        <v>0</v>
      </c>
      <c r="BL257" s="304" t="s">
        <v>163</v>
      </c>
      <c r="BM257" s="330" t="s">
        <v>464</v>
      </c>
    </row>
    <row r="258" spans="1:47" s="307" customFormat="1" ht="12">
      <c r="A258" s="251"/>
      <c r="B258" s="27"/>
      <c r="C258" s="251"/>
      <c r="D258" s="127" t="s">
        <v>137</v>
      </c>
      <c r="E258" s="251"/>
      <c r="F258" s="128" t="s">
        <v>462</v>
      </c>
      <c r="G258" s="251"/>
      <c r="H258" s="251"/>
      <c r="I258" s="251"/>
      <c r="J258" s="251"/>
      <c r="K258" s="251"/>
      <c r="L258" s="27"/>
      <c r="M258" s="129"/>
      <c r="N258" s="130"/>
      <c r="O258" s="55"/>
      <c r="P258" s="55"/>
      <c r="Q258" s="55"/>
      <c r="R258" s="55"/>
      <c r="S258" s="55"/>
      <c r="T258" s="56"/>
      <c r="U258" s="251"/>
      <c r="V258" s="251"/>
      <c r="W258" s="251"/>
      <c r="X258" s="251"/>
      <c r="Y258" s="251"/>
      <c r="Z258" s="251"/>
      <c r="AA258" s="251"/>
      <c r="AB258" s="251"/>
      <c r="AC258" s="251"/>
      <c r="AD258" s="251"/>
      <c r="AE258" s="251"/>
      <c r="AT258" s="304" t="s">
        <v>137</v>
      </c>
      <c r="AU258" s="304" t="s">
        <v>22</v>
      </c>
    </row>
    <row r="259" spans="1:65" s="307" customFormat="1" ht="21.75" customHeight="1">
      <c r="A259" s="251"/>
      <c r="B259" s="27"/>
      <c r="C259" s="117" t="s">
        <v>326</v>
      </c>
      <c r="D259" s="117" t="s">
        <v>131</v>
      </c>
      <c r="E259" s="118" t="s">
        <v>465</v>
      </c>
      <c r="F259" s="119" t="s">
        <v>466</v>
      </c>
      <c r="G259" s="120" t="s">
        <v>201</v>
      </c>
      <c r="H259" s="121">
        <v>1</v>
      </c>
      <c r="I259" s="122"/>
      <c r="J259" s="123">
        <f>ROUND(I259*H259,2)</f>
        <v>0</v>
      </c>
      <c r="K259" s="119" t="s">
        <v>146</v>
      </c>
      <c r="L259" s="27"/>
      <c r="M259" s="329" t="s">
        <v>20</v>
      </c>
      <c r="N259" s="124" t="s">
        <v>46</v>
      </c>
      <c r="O259" s="55"/>
      <c r="P259" s="125">
        <f>O259*H259</f>
        <v>0</v>
      </c>
      <c r="Q259" s="125">
        <v>0</v>
      </c>
      <c r="R259" s="125">
        <f>Q259*H259</f>
        <v>0</v>
      </c>
      <c r="S259" s="125">
        <v>0</v>
      </c>
      <c r="T259" s="126">
        <f>S259*H259</f>
        <v>0</v>
      </c>
      <c r="U259" s="251"/>
      <c r="V259" s="251"/>
      <c r="W259" s="251"/>
      <c r="X259" s="251"/>
      <c r="Y259" s="251"/>
      <c r="Z259" s="251"/>
      <c r="AA259" s="251"/>
      <c r="AB259" s="251"/>
      <c r="AC259" s="251"/>
      <c r="AD259" s="251"/>
      <c r="AE259" s="251"/>
      <c r="AR259" s="330" t="s">
        <v>163</v>
      </c>
      <c r="AT259" s="330" t="s">
        <v>131</v>
      </c>
      <c r="AU259" s="330" t="s">
        <v>22</v>
      </c>
      <c r="AY259" s="304" t="s">
        <v>130</v>
      </c>
      <c r="BE259" s="331">
        <f>IF(N259="základní",J259,0)</f>
        <v>0</v>
      </c>
      <c r="BF259" s="331">
        <f>IF(N259="snížená",J259,0)</f>
        <v>0</v>
      </c>
      <c r="BG259" s="331">
        <f>IF(N259="zákl. přenesená",J259,0)</f>
        <v>0</v>
      </c>
      <c r="BH259" s="331">
        <f>IF(N259="sníž. přenesená",J259,0)</f>
        <v>0</v>
      </c>
      <c r="BI259" s="331">
        <f>IF(N259="nulová",J259,0)</f>
        <v>0</v>
      </c>
      <c r="BJ259" s="304" t="s">
        <v>22</v>
      </c>
      <c r="BK259" s="331">
        <f>ROUND(I259*H259,2)</f>
        <v>0</v>
      </c>
      <c r="BL259" s="304" t="s">
        <v>163</v>
      </c>
      <c r="BM259" s="330" t="s">
        <v>467</v>
      </c>
    </row>
    <row r="260" spans="1:47" s="307" customFormat="1" ht="19.5">
      <c r="A260" s="251"/>
      <c r="B260" s="27"/>
      <c r="C260" s="251"/>
      <c r="D260" s="127" t="s">
        <v>137</v>
      </c>
      <c r="E260" s="251"/>
      <c r="F260" s="128" t="s">
        <v>466</v>
      </c>
      <c r="G260" s="251"/>
      <c r="H260" s="251"/>
      <c r="I260" s="251"/>
      <c r="J260" s="251"/>
      <c r="K260" s="251"/>
      <c r="L260" s="27"/>
      <c r="M260" s="129"/>
      <c r="N260" s="130"/>
      <c r="O260" s="55"/>
      <c r="P260" s="55"/>
      <c r="Q260" s="55"/>
      <c r="R260" s="55"/>
      <c r="S260" s="55"/>
      <c r="T260" s="56"/>
      <c r="U260" s="251"/>
      <c r="V260" s="251"/>
      <c r="W260" s="251"/>
      <c r="X260" s="251"/>
      <c r="Y260" s="251"/>
      <c r="Z260" s="251"/>
      <c r="AA260" s="251"/>
      <c r="AB260" s="251"/>
      <c r="AC260" s="251"/>
      <c r="AD260" s="251"/>
      <c r="AE260" s="251"/>
      <c r="AT260" s="304" t="s">
        <v>137</v>
      </c>
      <c r="AU260" s="304" t="s">
        <v>22</v>
      </c>
    </row>
    <row r="261" spans="1:65" s="307" customFormat="1" ht="16.5" customHeight="1">
      <c r="A261" s="251"/>
      <c r="B261" s="27"/>
      <c r="C261" s="117" t="s">
        <v>468</v>
      </c>
      <c r="D261" s="117" t="s">
        <v>131</v>
      </c>
      <c r="E261" s="118" t="s">
        <v>469</v>
      </c>
      <c r="F261" s="119" t="s">
        <v>470</v>
      </c>
      <c r="G261" s="120" t="s">
        <v>471</v>
      </c>
      <c r="H261" s="121">
        <v>1.5</v>
      </c>
      <c r="I261" s="122"/>
      <c r="J261" s="123">
        <f>ROUND(I261*H261,2)</f>
        <v>0</v>
      </c>
      <c r="K261" s="119" t="s">
        <v>146</v>
      </c>
      <c r="L261" s="27"/>
      <c r="M261" s="329" t="s">
        <v>20</v>
      </c>
      <c r="N261" s="124" t="s">
        <v>46</v>
      </c>
      <c r="O261" s="55"/>
      <c r="P261" s="125">
        <f>O261*H261</f>
        <v>0</v>
      </c>
      <c r="Q261" s="125">
        <v>0</v>
      </c>
      <c r="R261" s="125">
        <f>Q261*H261</f>
        <v>0</v>
      </c>
      <c r="S261" s="125">
        <v>0</v>
      </c>
      <c r="T261" s="126">
        <f>S261*H261</f>
        <v>0</v>
      </c>
      <c r="U261" s="251"/>
      <c r="V261" s="251"/>
      <c r="W261" s="251"/>
      <c r="X261" s="251"/>
      <c r="Y261" s="251"/>
      <c r="Z261" s="251"/>
      <c r="AA261" s="251"/>
      <c r="AB261" s="251"/>
      <c r="AC261" s="251"/>
      <c r="AD261" s="251"/>
      <c r="AE261" s="251"/>
      <c r="AR261" s="330" t="s">
        <v>163</v>
      </c>
      <c r="AT261" s="330" t="s">
        <v>131</v>
      </c>
      <c r="AU261" s="330" t="s">
        <v>22</v>
      </c>
      <c r="AY261" s="304" t="s">
        <v>130</v>
      </c>
      <c r="BE261" s="331">
        <f>IF(N261="základní",J261,0)</f>
        <v>0</v>
      </c>
      <c r="BF261" s="331">
        <f>IF(N261="snížená",J261,0)</f>
        <v>0</v>
      </c>
      <c r="BG261" s="331">
        <f>IF(N261="zákl. přenesená",J261,0)</f>
        <v>0</v>
      </c>
      <c r="BH261" s="331">
        <f>IF(N261="sníž. přenesená",J261,0)</f>
        <v>0</v>
      </c>
      <c r="BI261" s="331">
        <f>IF(N261="nulová",J261,0)</f>
        <v>0</v>
      </c>
      <c r="BJ261" s="304" t="s">
        <v>22</v>
      </c>
      <c r="BK261" s="331">
        <f>ROUND(I261*H261,2)</f>
        <v>0</v>
      </c>
      <c r="BL261" s="304" t="s">
        <v>163</v>
      </c>
      <c r="BM261" s="330" t="s">
        <v>472</v>
      </c>
    </row>
    <row r="262" spans="1:47" s="307" customFormat="1" ht="12">
      <c r="A262" s="251"/>
      <c r="B262" s="27"/>
      <c r="C262" s="251"/>
      <c r="D262" s="127" t="s">
        <v>137</v>
      </c>
      <c r="E262" s="251"/>
      <c r="F262" s="128" t="s">
        <v>470</v>
      </c>
      <c r="G262" s="251"/>
      <c r="H262" s="251"/>
      <c r="I262" s="251"/>
      <c r="J262" s="251"/>
      <c r="K262" s="251"/>
      <c r="L262" s="27"/>
      <c r="M262" s="129"/>
      <c r="N262" s="130"/>
      <c r="O262" s="55"/>
      <c r="P262" s="55"/>
      <c r="Q262" s="55"/>
      <c r="R262" s="55"/>
      <c r="S262" s="55"/>
      <c r="T262" s="56"/>
      <c r="U262" s="251"/>
      <c r="V262" s="251"/>
      <c r="W262" s="251"/>
      <c r="X262" s="251"/>
      <c r="Y262" s="251"/>
      <c r="Z262" s="251"/>
      <c r="AA262" s="251"/>
      <c r="AB262" s="251"/>
      <c r="AC262" s="251"/>
      <c r="AD262" s="251"/>
      <c r="AE262" s="251"/>
      <c r="AT262" s="304" t="s">
        <v>137</v>
      </c>
      <c r="AU262" s="304" t="s">
        <v>22</v>
      </c>
    </row>
    <row r="263" spans="1:65" s="307" customFormat="1" ht="16.5" customHeight="1">
      <c r="A263" s="251"/>
      <c r="B263" s="27"/>
      <c r="C263" s="117" t="s">
        <v>329</v>
      </c>
      <c r="D263" s="117" t="s">
        <v>131</v>
      </c>
      <c r="E263" s="118" t="s">
        <v>473</v>
      </c>
      <c r="F263" s="119" t="s">
        <v>474</v>
      </c>
      <c r="G263" s="120" t="s">
        <v>162</v>
      </c>
      <c r="H263" s="121">
        <v>32</v>
      </c>
      <c r="I263" s="122"/>
      <c r="J263" s="123">
        <f>ROUND(I263*H263,2)</f>
        <v>0</v>
      </c>
      <c r="K263" s="119" t="s">
        <v>146</v>
      </c>
      <c r="L263" s="27"/>
      <c r="M263" s="329" t="s">
        <v>20</v>
      </c>
      <c r="N263" s="124" t="s">
        <v>46</v>
      </c>
      <c r="O263" s="55"/>
      <c r="P263" s="125">
        <f>O263*H263</f>
        <v>0</v>
      </c>
      <c r="Q263" s="125">
        <v>0</v>
      </c>
      <c r="R263" s="125">
        <f>Q263*H263</f>
        <v>0</v>
      </c>
      <c r="S263" s="125">
        <v>0</v>
      </c>
      <c r="T263" s="126">
        <f>S263*H263</f>
        <v>0</v>
      </c>
      <c r="U263" s="251"/>
      <c r="V263" s="251"/>
      <c r="W263" s="251"/>
      <c r="X263" s="251"/>
      <c r="Y263" s="251"/>
      <c r="Z263" s="251"/>
      <c r="AA263" s="251"/>
      <c r="AB263" s="251"/>
      <c r="AC263" s="251"/>
      <c r="AD263" s="251"/>
      <c r="AE263" s="251"/>
      <c r="AR263" s="330" t="s">
        <v>163</v>
      </c>
      <c r="AT263" s="330" t="s">
        <v>131</v>
      </c>
      <c r="AU263" s="330" t="s">
        <v>22</v>
      </c>
      <c r="AY263" s="304" t="s">
        <v>130</v>
      </c>
      <c r="BE263" s="331">
        <f>IF(N263="základní",J263,0)</f>
        <v>0</v>
      </c>
      <c r="BF263" s="331">
        <f>IF(N263="snížená",J263,0)</f>
        <v>0</v>
      </c>
      <c r="BG263" s="331">
        <f>IF(N263="zákl. přenesená",J263,0)</f>
        <v>0</v>
      </c>
      <c r="BH263" s="331">
        <f>IF(N263="sníž. přenesená",J263,0)</f>
        <v>0</v>
      </c>
      <c r="BI263" s="331">
        <f>IF(N263="nulová",J263,0)</f>
        <v>0</v>
      </c>
      <c r="BJ263" s="304" t="s">
        <v>22</v>
      </c>
      <c r="BK263" s="331">
        <f>ROUND(I263*H263,2)</f>
        <v>0</v>
      </c>
      <c r="BL263" s="304" t="s">
        <v>163</v>
      </c>
      <c r="BM263" s="330" t="s">
        <v>475</v>
      </c>
    </row>
    <row r="264" spans="1:47" s="307" customFormat="1" ht="12">
      <c r="A264" s="251"/>
      <c r="B264" s="27"/>
      <c r="C264" s="251"/>
      <c r="D264" s="127" t="s">
        <v>137</v>
      </c>
      <c r="E264" s="251"/>
      <c r="F264" s="128" t="s">
        <v>476</v>
      </c>
      <c r="G264" s="251"/>
      <c r="H264" s="251"/>
      <c r="I264" s="251"/>
      <c r="J264" s="251"/>
      <c r="K264" s="251"/>
      <c r="L264" s="27"/>
      <c r="M264" s="129"/>
      <c r="N264" s="130"/>
      <c r="O264" s="55"/>
      <c r="P264" s="55"/>
      <c r="Q264" s="55"/>
      <c r="R264" s="55"/>
      <c r="S264" s="55"/>
      <c r="T264" s="56"/>
      <c r="U264" s="251"/>
      <c r="V264" s="251"/>
      <c r="W264" s="251"/>
      <c r="X264" s="251"/>
      <c r="Y264" s="251"/>
      <c r="Z264" s="251"/>
      <c r="AA264" s="251"/>
      <c r="AB264" s="251"/>
      <c r="AC264" s="251"/>
      <c r="AD264" s="251"/>
      <c r="AE264" s="251"/>
      <c r="AT264" s="304" t="s">
        <v>137</v>
      </c>
      <c r="AU264" s="304" t="s">
        <v>22</v>
      </c>
    </row>
    <row r="265" spans="1:65" s="307" customFormat="1" ht="16.5" customHeight="1">
      <c r="A265" s="251"/>
      <c r="B265" s="27"/>
      <c r="C265" s="117" t="s">
        <v>477</v>
      </c>
      <c r="D265" s="117" t="s">
        <v>131</v>
      </c>
      <c r="E265" s="118" t="s">
        <v>478</v>
      </c>
      <c r="F265" s="119" t="s">
        <v>479</v>
      </c>
      <c r="G265" s="120" t="s">
        <v>162</v>
      </c>
      <c r="H265" s="121">
        <v>4</v>
      </c>
      <c r="I265" s="122"/>
      <c r="J265" s="123">
        <f>ROUND(I265*H265,2)</f>
        <v>0</v>
      </c>
      <c r="K265" s="119" t="s">
        <v>146</v>
      </c>
      <c r="L265" s="27"/>
      <c r="M265" s="329" t="s">
        <v>20</v>
      </c>
      <c r="N265" s="124" t="s">
        <v>46</v>
      </c>
      <c r="O265" s="55"/>
      <c r="P265" s="125">
        <f>O265*H265</f>
        <v>0</v>
      </c>
      <c r="Q265" s="125">
        <v>0</v>
      </c>
      <c r="R265" s="125">
        <f>Q265*H265</f>
        <v>0</v>
      </c>
      <c r="S265" s="125">
        <v>0</v>
      </c>
      <c r="T265" s="126">
        <f>S265*H265</f>
        <v>0</v>
      </c>
      <c r="U265" s="251"/>
      <c r="V265" s="251"/>
      <c r="W265" s="251"/>
      <c r="X265" s="251"/>
      <c r="Y265" s="251"/>
      <c r="Z265" s="251"/>
      <c r="AA265" s="251"/>
      <c r="AB265" s="251"/>
      <c r="AC265" s="251"/>
      <c r="AD265" s="251"/>
      <c r="AE265" s="251"/>
      <c r="AR265" s="330" t="s">
        <v>163</v>
      </c>
      <c r="AT265" s="330" t="s">
        <v>131</v>
      </c>
      <c r="AU265" s="330" t="s">
        <v>22</v>
      </c>
      <c r="AY265" s="304" t="s">
        <v>130</v>
      </c>
      <c r="BE265" s="331">
        <f>IF(N265="základní",J265,0)</f>
        <v>0</v>
      </c>
      <c r="BF265" s="331">
        <f>IF(N265="snížená",J265,0)</f>
        <v>0</v>
      </c>
      <c r="BG265" s="331">
        <f>IF(N265="zákl. přenesená",J265,0)</f>
        <v>0</v>
      </c>
      <c r="BH265" s="331">
        <f>IF(N265="sníž. přenesená",J265,0)</f>
        <v>0</v>
      </c>
      <c r="BI265" s="331">
        <f>IF(N265="nulová",J265,0)</f>
        <v>0</v>
      </c>
      <c r="BJ265" s="304" t="s">
        <v>22</v>
      </c>
      <c r="BK265" s="331">
        <f>ROUND(I265*H265,2)</f>
        <v>0</v>
      </c>
      <c r="BL265" s="304" t="s">
        <v>163</v>
      </c>
      <c r="BM265" s="330" t="s">
        <v>480</v>
      </c>
    </row>
    <row r="266" spans="1:47" s="307" customFormat="1" ht="12">
      <c r="A266" s="251"/>
      <c r="B266" s="27"/>
      <c r="C266" s="251"/>
      <c r="D266" s="127" t="s">
        <v>137</v>
      </c>
      <c r="E266" s="251"/>
      <c r="F266" s="128" t="s">
        <v>481</v>
      </c>
      <c r="G266" s="251"/>
      <c r="H266" s="251"/>
      <c r="I266" s="251"/>
      <c r="J266" s="251"/>
      <c r="K266" s="251"/>
      <c r="L266" s="27"/>
      <c r="M266" s="129"/>
      <c r="N266" s="130"/>
      <c r="O266" s="55"/>
      <c r="P266" s="55"/>
      <c r="Q266" s="55"/>
      <c r="R266" s="55"/>
      <c r="S266" s="55"/>
      <c r="T266" s="56"/>
      <c r="U266" s="251"/>
      <c r="V266" s="251"/>
      <c r="W266" s="251"/>
      <c r="X266" s="251"/>
      <c r="Y266" s="251"/>
      <c r="Z266" s="251"/>
      <c r="AA266" s="251"/>
      <c r="AB266" s="251"/>
      <c r="AC266" s="251"/>
      <c r="AD266" s="251"/>
      <c r="AE266" s="251"/>
      <c r="AT266" s="304" t="s">
        <v>137</v>
      </c>
      <c r="AU266" s="304" t="s">
        <v>22</v>
      </c>
    </row>
    <row r="267" spans="1:65" s="307" customFormat="1" ht="21.75" customHeight="1">
      <c r="A267" s="251"/>
      <c r="B267" s="27"/>
      <c r="C267" s="117" t="s">
        <v>333</v>
      </c>
      <c r="D267" s="117" t="s">
        <v>131</v>
      </c>
      <c r="E267" s="118" t="s">
        <v>482</v>
      </c>
      <c r="F267" s="119" t="s">
        <v>483</v>
      </c>
      <c r="G267" s="120" t="s">
        <v>231</v>
      </c>
      <c r="H267" s="121">
        <v>0.582</v>
      </c>
      <c r="I267" s="122"/>
      <c r="J267" s="123">
        <f>ROUND(I267*H267,2)</f>
        <v>0</v>
      </c>
      <c r="K267" s="119" t="s">
        <v>146</v>
      </c>
      <c r="L267" s="27"/>
      <c r="M267" s="329" t="s">
        <v>20</v>
      </c>
      <c r="N267" s="124" t="s">
        <v>46</v>
      </c>
      <c r="O267" s="55"/>
      <c r="P267" s="125">
        <f>O267*H267</f>
        <v>0</v>
      </c>
      <c r="Q267" s="125">
        <v>0</v>
      </c>
      <c r="R267" s="125">
        <f>Q267*H267</f>
        <v>0</v>
      </c>
      <c r="S267" s="125">
        <v>0</v>
      </c>
      <c r="T267" s="126">
        <f>S267*H267</f>
        <v>0</v>
      </c>
      <c r="U267" s="251"/>
      <c r="V267" s="251"/>
      <c r="W267" s="251"/>
      <c r="X267" s="251"/>
      <c r="Y267" s="251"/>
      <c r="Z267" s="251"/>
      <c r="AA267" s="251"/>
      <c r="AB267" s="251"/>
      <c r="AC267" s="251"/>
      <c r="AD267" s="251"/>
      <c r="AE267" s="251"/>
      <c r="AR267" s="330" t="s">
        <v>163</v>
      </c>
      <c r="AT267" s="330" t="s">
        <v>131</v>
      </c>
      <c r="AU267" s="330" t="s">
        <v>22</v>
      </c>
      <c r="AY267" s="304" t="s">
        <v>130</v>
      </c>
      <c r="BE267" s="331">
        <f>IF(N267="základní",J267,0)</f>
        <v>0</v>
      </c>
      <c r="BF267" s="331">
        <f>IF(N267="snížená",J267,0)</f>
        <v>0</v>
      </c>
      <c r="BG267" s="331">
        <f>IF(N267="zákl. přenesená",J267,0)</f>
        <v>0</v>
      </c>
      <c r="BH267" s="331">
        <f>IF(N267="sníž. přenesená",J267,0)</f>
        <v>0</v>
      </c>
      <c r="BI267" s="331">
        <f>IF(N267="nulová",J267,0)</f>
        <v>0</v>
      </c>
      <c r="BJ267" s="304" t="s">
        <v>22</v>
      </c>
      <c r="BK267" s="331">
        <f>ROUND(I267*H267,2)</f>
        <v>0</v>
      </c>
      <c r="BL267" s="304" t="s">
        <v>163</v>
      </c>
      <c r="BM267" s="330" t="s">
        <v>484</v>
      </c>
    </row>
    <row r="268" spans="1:47" s="307" customFormat="1" ht="19.5">
      <c r="A268" s="251"/>
      <c r="B268" s="27"/>
      <c r="C268" s="251"/>
      <c r="D268" s="127" t="s">
        <v>137</v>
      </c>
      <c r="E268" s="251"/>
      <c r="F268" s="128" t="s">
        <v>483</v>
      </c>
      <c r="G268" s="251"/>
      <c r="H268" s="251"/>
      <c r="I268" s="251"/>
      <c r="J268" s="251"/>
      <c r="K268" s="251"/>
      <c r="L268" s="27"/>
      <c r="M268" s="129"/>
      <c r="N268" s="130"/>
      <c r="O268" s="55"/>
      <c r="P268" s="55"/>
      <c r="Q268" s="55"/>
      <c r="R268" s="55"/>
      <c r="S268" s="55"/>
      <c r="T268" s="56"/>
      <c r="U268" s="251"/>
      <c r="V268" s="251"/>
      <c r="W268" s="251"/>
      <c r="X268" s="251"/>
      <c r="Y268" s="251"/>
      <c r="Z268" s="251"/>
      <c r="AA268" s="251"/>
      <c r="AB268" s="251"/>
      <c r="AC268" s="251"/>
      <c r="AD268" s="251"/>
      <c r="AE268" s="251"/>
      <c r="AT268" s="304" t="s">
        <v>137</v>
      </c>
      <c r="AU268" s="304" t="s">
        <v>22</v>
      </c>
    </row>
    <row r="269" spans="2:63" s="109" customFormat="1" ht="25.9" customHeight="1">
      <c r="B269" s="108"/>
      <c r="D269" s="110" t="s">
        <v>74</v>
      </c>
      <c r="E269" s="111" t="s">
        <v>485</v>
      </c>
      <c r="F269" s="111" t="s">
        <v>486</v>
      </c>
      <c r="J269" s="112">
        <f>BK269</f>
        <v>0</v>
      </c>
      <c r="L269" s="108"/>
      <c r="M269" s="113"/>
      <c r="N269" s="114"/>
      <c r="O269" s="114"/>
      <c r="P269" s="115">
        <f>SUM(P270:P297)</f>
        <v>0</v>
      </c>
      <c r="Q269" s="114"/>
      <c r="R269" s="115">
        <f>SUM(R270:R297)</f>
        <v>0.02250783699059561</v>
      </c>
      <c r="S269" s="114"/>
      <c r="T269" s="116">
        <f>SUM(T270:T297)</f>
        <v>0</v>
      </c>
      <c r="AR269" s="110" t="s">
        <v>22</v>
      </c>
      <c r="AT269" s="327" t="s">
        <v>74</v>
      </c>
      <c r="AU269" s="327" t="s">
        <v>75</v>
      </c>
      <c r="AY269" s="110" t="s">
        <v>130</v>
      </c>
      <c r="BK269" s="328">
        <f>SUM(BK270:BK297)</f>
        <v>0</v>
      </c>
    </row>
    <row r="270" spans="1:65" s="307" customFormat="1" ht="16.5" customHeight="1">
      <c r="A270" s="251"/>
      <c r="B270" s="27"/>
      <c r="C270" s="117" t="s">
        <v>487</v>
      </c>
      <c r="D270" s="117" t="s">
        <v>131</v>
      </c>
      <c r="E270" s="118" t="s">
        <v>488</v>
      </c>
      <c r="F270" s="119" t="s">
        <v>489</v>
      </c>
      <c r="G270" s="120" t="s">
        <v>215</v>
      </c>
      <c r="H270" s="121">
        <v>1</v>
      </c>
      <c r="I270" s="122"/>
      <c r="J270" s="123">
        <f>ROUND(I270*H270,2)</f>
        <v>0</v>
      </c>
      <c r="K270" s="119" t="s">
        <v>146</v>
      </c>
      <c r="L270" s="27"/>
      <c r="M270" s="329" t="s">
        <v>20</v>
      </c>
      <c r="N270" s="124" t="s">
        <v>46</v>
      </c>
      <c r="O270" s="55"/>
      <c r="P270" s="125">
        <f>O270*H270</f>
        <v>0</v>
      </c>
      <c r="Q270" s="125">
        <v>0</v>
      </c>
      <c r="R270" s="125">
        <f>Q270*H270</f>
        <v>0</v>
      </c>
      <c r="S270" s="125">
        <v>0</v>
      </c>
      <c r="T270" s="126">
        <f>S270*H270</f>
        <v>0</v>
      </c>
      <c r="U270" s="251"/>
      <c r="V270" s="251"/>
      <c r="W270" s="251"/>
      <c r="X270" s="251"/>
      <c r="Y270" s="251"/>
      <c r="Z270" s="251"/>
      <c r="AA270" s="251"/>
      <c r="AB270" s="251"/>
      <c r="AC270" s="251"/>
      <c r="AD270" s="251"/>
      <c r="AE270" s="251"/>
      <c r="AR270" s="330" t="s">
        <v>136</v>
      </c>
      <c r="AT270" s="330" t="s">
        <v>131</v>
      </c>
      <c r="AU270" s="330" t="s">
        <v>22</v>
      </c>
      <c r="AY270" s="304" t="s">
        <v>130</v>
      </c>
      <c r="BE270" s="331">
        <f>IF(N270="základní",J270,0)</f>
        <v>0</v>
      </c>
      <c r="BF270" s="331">
        <f>IF(N270="snížená",J270,0)</f>
        <v>0</v>
      </c>
      <c r="BG270" s="331">
        <f>IF(N270="zákl. přenesená",J270,0)</f>
        <v>0</v>
      </c>
      <c r="BH270" s="331">
        <f>IF(N270="sníž. přenesená",J270,0)</f>
        <v>0</v>
      </c>
      <c r="BI270" s="331">
        <f>IF(N270="nulová",J270,0)</f>
        <v>0</v>
      </c>
      <c r="BJ270" s="304" t="s">
        <v>22</v>
      </c>
      <c r="BK270" s="331">
        <f>ROUND(I270*H270,2)</f>
        <v>0</v>
      </c>
      <c r="BL270" s="304" t="s">
        <v>136</v>
      </c>
      <c r="BM270" s="330" t="s">
        <v>490</v>
      </c>
    </row>
    <row r="271" spans="1:47" s="307" customFormat="1" ht="12">
      <c r="A271" s="251"/>
      <c r="B271" s="27"/>
      <c r="C271" s="251"/>
      <c r="D271" s="127" t="s">
        <v>137</v>
      </c>
      <c r="E271" s="251"/>
      <c r="F271" s="128" t="s">
        <v>489</v>
      </c>
      <c r="G271" s="251"/>
      <c r="H271" s="251"/>
      <c r="I271" s="251"/>
      <c r="J271" s="251"/>
      <c r="K271" s="251"/>
      <c r="L271" s="27"/>
      <c r="M271" s="129"/>
      <c r="N271" s="130"/>
      <c r="O271" s="55"/>
      <c r="P271" s="55"/>
      <c r="Q271" s="55"/>
      <c r="R271" s="55"/>
      <c r="S271" s="55"/>
      <c r="T271" s="56"/>
      <c r="U271" s="251"/>
      <c r="V271" s="251"/>
      <c r="W271" s="251"/>
      <c r="X271" s="251"/>
      <c r="Y271" s="251"/>
      <c r="Z271" s="251"/>
      <c r="AA271" s="251"/>
      <c r="AB271" s="251"/>
      <c r="AC271" s="251"/>
      <c r="AD271" s="251"/>
      <c r="AE271" s="251"/>
      <c r="AT271" s="304" t="s">
        <v>137</v>
      </c>
      <c r="AU271" s="304" t="s">
        <v>22</v>
      </c>
    </row>
    <row r="272" spans="1:65" s="307" customFormat="1" ht="16.5" customHeight="1">
      <c r="A272" s="251"/>
      <c r="B272" s="27"/>
      <c r="C272" s="117" t="s">
        <v>336</v>
      </c>
      <c r="D272" s="117" t="s">
        <v>131</v>
      </c>
      <c r="E272" s="118" t="s">
        <v>289</v>
      </c>
      <c r="F272" s="119" t="s">
        <v>290</v>
      </c>
      <c r="G272" s="120" t="s">
        <v>215</v>
      </c>
      <c r="H272" s="121">
        <v>1</v>
      </c>
      <c r="I272" s="122"/>
      <c r="J272" s="123">
        <f>ROUND(I272*H272,2)</f>
        <v>0</v>
      </c>
      <c r="K272" s="119" t="s">
        <v>146</v>
      </c>
      <c r="L272" s="27"/>
      <c r="M272" s="329" t="s">
        <v>20</v>
      </c>
      <c r="N272" s="124" t="s">
        <v>46</v>
      </c>
      <c r="O272" s="55"/>
      <c r="P272" s="125">
        <f>O272*H272</f>
        <v>0</v>
      </c>
      <c r="Q272" s="125">
        <v>0.00250783699059561</v>
      </c>
      <c r="R272" s="125">
        <f>Q272*H272</f>
        <v>0.00250783699059561</v>
      </c>
      <c r="S272" s="125">
        <v>0</v>
      </c>
      <c r="T272" s="126">
        <f>S272*H272</f>
        <v>0</v>
      </c>
      <c r="U272" s="251"/>
      <c r="V272" s="251"/>
      <c r="W272" s="251"/>
      <c r="X272" s="251"/>
      <c r="Y272" s="251"/>
      <c r="Z272" s="251"/>
      <c r="AA272" s="251"/>
      <c r="AB272" s="251"/>
      <c r="AC272" s="251"/>
      <c r="AD272" s="251"/>
      <c r="AE272" s="251"/>
      <c r="AR272" s="330" t="s">
        <v>136</v>
      </c>
      <c r="AT272" s="330" t="s">
        <v>131</v>
      </c>
      <c r="AU272" s="330" t="s">
        <v>22</v>
      </c>
      <c r="AY272" s="304" t="s">
        <v>130</v>
      </c>
      <c r="BE272" s="331">
        <f>IF(N272="základní",J272,0)</f>
        <v>0</v>
      </c>
      <c r="BF272" s="331">
        <f>IF(N272="snížená",J272,0)</f>
        <v>0</v>
      </c>
      <c r="BG272" s="331">
        <f>IF(N272="zákl. přenesená",J272,0)</f>
        <v>0</v>
      </c>
      <c r="BH272" s="331">
        <f>IF(N272="sníž. přenesená",J272,0)</f>
        <v>0</v>
      </c>
      <c r="BI272" s="331">
        <f>IF(N272="nulová",J272,0)</f>
        <v>0</v>
      </c>
      <c r="BJ272" s="304" t="s">
        <v>22</v>
      </c>
      <c r="BK272" s="331">
        <f>ROUND(I272*H272,2)</f>
        <v>0</v>
      </c>
      <c r="BL272" s="304" t="s">
        <v>136</v>
      </c>
      <c r="BM272" s="330" t="s">
        <v>491</v>
      </c>
    </row>
    <row r="273" spans="1:47" s="307" customFormat="1" ht="12">
      <c r="A273" s="251"/>
      <c r="B273" s="27"/>
      <c r="C273" s="251"/>
      <c r="D273" s="127" t="s">
        <v>137</v>
      </c>
      <c r="E273" s="251"/>
      <c r="F273" s="128" t="s">
        <v>290</v>
      </c>
      <c r="G273" s="251"/>
      <c r="H273" s="251"/>
      <c r="I273" s="251"/>
      <c r="J273" s="251"/>
      <c r="K273" s="251"/>
      <c r="L273" s="27"/>
      <c r="M273" s="129"/>
      <c r="N273" s="130"/>
      <c r="O273" s="55"/>
      <c r="P273" s="55"/>
      <c r="Q273" s="55"/>
      <c r="R273" s="55"/>
      <c r="S273" s="55"/>
      <c r="T273" s="56"/>
      <c r="U273" s="251"/>
      <c r="V273" s="251"/>
      <c r="W273" s="251"/>
      <c r="X273" s="251"/>
      <c r="Y273" s="251"/>
      <c r="Z273" s="251"/>
      <c r="AA273" s="251"/>
      <c r="AB273" s="251"/>
      <c r="AC273" s="251"/>
      <c r="AD273" s="251"/>
      <c r="AE273" s="251"/>
      <c r="AT273" s="304" t="s">
        <v>137</v>
      </c>
      <c r="AU273" s="304" t="s">
        <v>22</v>
      </c>
    </row>
    <row r="274" spans="1:65" s="307" customFormat="1" ht="16.5" customHeight="1">
      <c r="A274" s="251"/>
      <c r="B274" s="27"/>
      <c r="C274" s="117" t="s">
        <v>492</v>
      </c>
      <c r="D274" s="117" t="s">
        <v>131</v>
      </c>
      <c r="E274" s="118" t="s">
        <v>493</v>
      </c>
      <c r="F274" s="119" t="s">
        <v>494</v>
      </c>
      <c r="G274" s="120" t="s">
        <v>201</v>
      </c>
      <c r="H274" s="121">
        <v>1</v>
      </c>
      <c r="I274" s="122"/>
      <c r="J274" s="123">
        <f>ROUND(I274*H274,2)</f>
        <v>0</v>
      </c>
      <c r="K274" s="119" t="s">
        <v>146</v>
      </c>
      <c r="L274" s="27"/>
      <c r="M274" s="329" t="s">
        <v>20</v>
      </c>
      <c r="N274" s="124" t="s">
        <v>46</v>
      </c>
      <c r="O274" s="55"/>
      <c r="P274" s="125">
        <f>O274*H274</f>
        <v>0</v>
      </c>
      <c r="Q274" s="125">
        <v>0</v>
      </c>
      <c r="R274" s="125">
        <f>Q274*H274</f>
        <v>0</v>
      </c>
      <c r="S274" s="125">
        <v>0</v>
      </c>
      <c r="T274" s="126">
        <f>S274*H274</f>
        <v>0</v>
      </c>
      <c r="U274" s="251"/>
      <c r="V274" s="251"/>
      <c r="W274" s="251"/>
      <c r="X274" s="251"/>
      <c r="Y274" s="251"/>
      <c r="Z274" s="251"/>
      <c r="AA274" s="251"/>
      <c r="AB274" s="251"/>
      <c r="AC274" s="251"/>
      <c r="AD274" s="251"/>
      <c r="AE274" s="251"/>
      <c r="AR274" s="330" t="s">
        <v>136</v>
      </c>
      <c r="AT274" s="330" t="s">
        <v>131</v>
      </c>
      <c r="AU274" s="330" t="s">
        <v>22</v>
      </c>
      <c r="AY274" s="304" t="s">
        <v>130</v>
      </c>
      <c r="BE274" s="331">
        <f>IF(N274="základní",J274,0)</f>
        <v>0</v>
      </c>
      <c r="BF274" s="331">
        <f>IF(N274="snížená",J274,0)</f>
        <v>0</v>
      </c>
      <c r="BG274" s="331">
        <f>IF(N274="zákl. přenesená",J274,0)</f>
        <v>0</v>
      </c>
      <c r="BH274" s="331">
        <f>IF(N274="sníž. přenesená",J274,0)</f>
        <v>0</v>
      </c>
      <c r="BI274" s="331">
        <f>IF(N274="nulová",J274,0)</f>
        <v>0</v>
      </c>
      <c r="BJ274" s="304" t="s">
        <v>22</v>
      </c>
      <c r="BK274" s="331">
        <f>ROUND(I274*H274,2)</f>
        <v>0</v>
      </c>
      <c r="BL274" s="304" t="s">
        <v>136</v>
      </c>
      <c r="BM274" s="330" t="s">
        <v>495</v>
      </c>
    </row>
    <row r="275" spans="1:47" s="307" customFormat="1" ht="12">
      <c r="A275" s="251"/>
      <c r="B275" s="27"/>
      <c r="C275" s="251"/>
      <c r="D275" s="127" t="s">
        <v>137</v>
      </c>
      <c r="E275" s="251"/>
      <c r="F275" s="128" t="s">
        <v>494</v>
      </c>
      <c r="G275" s="251"/>
      <c r="H275" s="251"/>
      <c r="I275" s="251"/>
      <c r="J275" s="251"/>
      <c r="K275" s="251"/>
      <c r="L275" s="27"/>
      <c r="M275" s="129"/>
      <c r="N275" s="130"/>
      <c r="O275" s="55"/>
      <c r="P275" s="55"/>
      <c r="Q275" s="55"/>
      <c r="R275" s="55"/>
      <c r="S275" s="55"/>
      <c r="T275" s="56"/>
      <c r="U275" s="251"/>
      <c r="V275" s="251"/>
      <c r="W275" s="251"/>
      <c r="X275" s="251"/>
      <c r="Y275" s="251"/>
      <c r="Z275" s="251"/>
      <c r="AA275" s="251"/>
      <c r="AB275" s="251"/>
      <c r="AC275" s="251"/>
      <c r="AD275" s="251"/>
      <c r="AE275" s="251"/>
      <c r="AT275" s="304" t="s">
        <v>137</v>
      </c>
      <c r="AU275" s="304" t="s">
        <v>22</v>
      </c>
    </row>
    <row r="276" spans="1:65" s="307" customFormat="1" ht="16.5" customHeight="1">
      <c r="A276" s="251"/>
      <c r="B276" s="27"/>
      <c r="C276" s="117" t="s">
        <v>340</v>
      </c>
      <c r="D276" s="117" t="s">
        <v>131</v>
      </c>
      <c r="E276" s="118" t="s">
        <v>496</v>
      </c>
      <c r="F276" s="119" t="s">
        <v>497</v>
      </c>
      <c r="G276" s="120" t="s">
        <v>201</v>
      </c>
      <c r="H276" s="121">
        <v>1</v>
      </c>
      <c r="I276" s="122"/>
      <c r="J276" s="123">
        <f>ROUND(I276*H276,2)</f>
        <v>0</v>
      </c>
      <c r="K276" s="119" t="s">
        <v>146</v>
      </c>
      <c r="L276" s="27"/>
      <c r="M276" s="329" t="s">
        <v>20</v>
      </c>
      <c r="N276" s="124" t="s">
        <v>46</v>
      </c>
      <c r="O276" s="55"/>
      <c r="P276" s="125">
        <f>O276*H276</f>
        <v>0</v>
      </c>
      <c r="Q276" s="125">
        <v>0</v>
      </c>
      <c r="R276" s="125">
        <f>Q276*H276</f>
        <v>0</v>
      </c>
      <c r="S276" s="125">
        <v>0</v>
      </c>
      <c r="T276" s="126">
        <f>S276*H276</f>
        <v>0</v>
      </c>
      <c r="U276" s="251"/>
      <c r="V276" s="251"/>
      <c r="W276" s="251"/>
      <c r="X276" s="251"/>
      <c r="Y276" s="251"/>
      <c r="Z276" s="251"/>
      <c r="AA276" s="251"/>
      <c r="AB276" s="251"/>
      <c r="AC276" s="251"/>
      <c r="AD276" s="251"/>
      <c r="AE276" s="251"/>
      <c r="AR276" s="330" t="s">
        <v>136</v>
      </c>
      <c r="AT276" s="330" t="s">
        <v>131</v>
      </c>
      <c r="AU276" s="330" t="s">
        <v>22</v>
      </c>
      <c r="AY276" s="304" t="s">
        <v>130</v>
      </c>
      <c r="BE276" s="331">
        <f>IF(N276="základní",J276,0)</f>
        <v>0</v>
      </c>
      <c r="BF276" s="331">
        <f>IF(N276="snížená",J276,0)</f>
        <v>0</v>
      </c>
      <c r="BG276" s="331">
        <f>IF(N276="zákl. přenesená",J276,0)</f>
        <v>0</v>
      </c>
      <c r="BH276" s="331">
        <f>IF(N276="sníž. přenesená",J276,0)</f>
        <v>0</v>
      </c>
      <c r="BI276" s="331">
        <f>IF(N276="nulová",J276,0)</f>
        <v>0</v>
      </c>
      <c r="BJ276" s="304" t="s">
        <v>22</v>
      </c>
      <c r="BK276" s="331">
        <f>ROUND(I276*H276,2)</f>
        <v>0</v>
      </c>
      <c r="BL276" s="304" t="s">
        <v>136</v>
      </c>
      <c r="BM276" s="330" t="s">
        <v>498</v>
      </c>
    </row>
    <row r="277" spans="1:47" s="307" customFormat="1" ht="12">
      <c r="A277" s="251"/>
      <c r="B277" s="27"/>
      <c r="C277" s="251"/>
      <c r="D277" s="127" t="s">
        <v>137</v>
      </c>
      <c r="E277" s="251"/>
      <c r="F277" s="128" t="s">
        <v>497</v>
      </c>
      <c r="G277" s="251"/>
      <c r="H277" s="251"/>
      <c r="I277" s="251"/>
      <c r="J277" s="251"/>
      <c r="K277" s="251"/>
      <c r="L277" s="27"/>
      <c r="M277" s="129"/>
      <c r="N277" s="130"/>
      <c r="O277" s="55"/>
      <c r="P277" s="55"/>
      <c r="Q277" s="55"/>
      <c r="R277" s="55"/>
      <c r="S277" s="55"/>
      <c r="T277" s="56"/>
      <c r="U277" s="251"/>
      <c r="V277" s="251"/>
      <c r="W277" s="251"/>
      <c r="X277" s="251"/>
      <c r="Y277" s="251"/>
      <c r="Z277" s="251"/>
      <c r="AA277" s="251"/>
      <c r="AB277" s="251"/>
      <c r="AC277" s="251"/>
      <c r="AD277" s="251"/>
      <c r="AE277" s="251"/>
      <c r="AT277" s="304" t="s">
        <v>137</v>
      </c>
      <c r="AU277" s="304" t="s">
        <v>22</v>
      </c>
    </row>
    <row r="278" spans="1:65" s="307" customFormat="1" ht="16.5" customHeight="1">
      <c r="A278" s="251"/>
      <c r="B278" s="27"/>
      <c r="C278" s="117" t="s">
        <v>499</v>
      </c>
      <c r="D278" s="117" t="s">
        <v>131</v>
      </c>
      <c r="E278" s="118" t="s">
        <v>500</v>
      </c>
      <c r="F278" s="119" t="s">
        <v>501</v>
      </c>
      <c r="G278" s="120" t="s">
        <v>201</v>
      </c>
      <c r="H278" s="121">
        <v>2</v>
      </c>
      <c r="I278" s="122"/>
      <c r="J278" s="123">
        <f>ROUND(I278*H278,2)</f>
        <v>0</v>
      </c>
      <c r="K278" s="119" t="s">
        <v>146</v>
      </c>
      <c r="L278" s="27"/>
      <c r="M278" s="329" t="s">
        <v>20</v>
      </c>
      <c r="N278" s="124" t="s">
        <v>46</v>
      </c>
      <c r="O278" s="55"/>
      <c r="P278" s="125">
        <f>O278*H278</f>
        <v>0</v>
      </c>
      <c r="Q278" s="125">
        <v>0</v>
      </c>
      <c r="R278" s="125">
        <f>Q278*H278</f>
        <v>0</v>
      </c>
      <c r="S278" s="125">
        <v>0</v>
      </c>
      <c r="T278" s="126">
        <f>S278*H278</f>
        <v>0</v>
      </c>
      <c r="U278" s="251"/>
      <c r="V278" s="251"/>
      <c r="W278" s="251"/>
      <c r="X278" s="251"/>
      <c r="Y278" s="251"/>
      <c r="Z278" s="251"/>
      <c r="AA278" s="251"/>
      <c r="AB278" s="251"/>
      <c r="AC278" s="251"/>
      <c r="AD278" s="251"/>
      <c r="AE278" s="251"/>
      <c r="AR278" s="330" t="s">
        <v>136</v>
      </c>
      <c r="AT278" s="330" t="s">
        <v>131</v>
      </c>
      <c r="AU278" s="330" t="s">
        <v>22</v>
      </c>
      <c r="AY278" s="304" t="s">
        <v>130</v>
      </c>
      <c r="BE278" s="331">
        <f>IF(N278="základní",J278,0)</f>
        <v>0</v>
      </c>
      <c r="BF278" s="331">
        <f>IF(N278="snížená",J278,0)</f>
        <v>0</v>
      </c>
      <c r="BG278" s="331">
        <f>IF(N278="zákl. přenesená",J278,0)</f>
        <v>0</v>
      </c>
      <c r="BH278" s="331">
        <f>IF(N278="sníž. přenesená",J278,0)</f>
        <v>0</v>
      </c>
      <c r="BI278" s="331">
        <f>IF(N278="nulová",J278,0)</f>
        <v>0</v>
      </c>
      <c r="BJ278" s="304" t="s">
        <v>22</v>
      </c>
      <c r="BK278" s="331">
        <f>ROUND(I278*H278,2)</f>
        <v>0</v>
      </c>
      <c r="BL278" s="304" t="s">
        <v>136</v>
      </c>
      <c r="BM278" s="330" t="s">
        <v>502</v>
      </c>
    </row>
    <row r="279" spans="1:47" s="307" customFormat="1" ht="12">
      <c r="A279" s="251"/>
      <c r="B279" s="27"/>
      <c r="C279" s="251"/>
      <c r="D279" s="127" t="s">
        <v>137</v>
      </c>
      <c r="E279" s="251"/>
      <c r="F279" s="128" t="s">
        <v>501</v>
      </c>
      <c r="G279" s="251"/>
      <c r="H279" s="251"/>
      <c r="I279" s="251"/>
      <c r="J279" s="251"/>
      <c r="K279" s="251"/>
      <c r="L279" s="27"/>
      <c r="M279" s="129"/>
      <c r="N279" s="130"/>
      <c r="O279" s="55"/>
      <c r="P279" s="55"/>
      <c r="Q279" s="55"/>
      <c r="R279" s="55"/>
      <c r="S279" s="55"/>
      <c r="T279" s="56"/>
      <c r="U279" s="251"/>
      <c r="V279" s="251"/>
      <c r="W279" s="251"/>
      <c r="X279" s="251"/>
      <c r="Y279" s="251"/>
      <c r="Z279" s="251"/>
      <c r="AA279" s="251"/>
      <c r="AB279" s="251"/>
      <c r="AC279" s="251"/>
      <c r="AD279" s="251"/>
      <c r="AE279" s="251"/>
      <c r="AT279" s="304" t="s">
        <v>137</v>
      </c>
      <c r="AU279" s="304" t="s">
        <v>22</v>
      </c>
    </row>
    <row r="280" spans="1:65" s="307" customFormat="1" ht="16.5" customHeight="1">
      <c r="A280" s="251"/>
      <c r="B280" s="27"/>
      <c r="C280" s="117" t="s">
        <v>343</v>
      </c>
      <c r="D280" s="117" t="s">
        <v>131</v>
      </c>
      <c r="E280" s="118" t="s">
        <v>503</v>
      </c>
      <c r="F280" s="119" t="s">
        <v>504</v>
      </c>
      <c r="G280" s="120" t="s">
        <v>201</v>
      </c>
      <c r="H280" s="121">
        <v>3</v>
      </c>
      <c r="I280" s="122"/>
      <c r="J280" s="123">
        <f>ROUND(I280*H280,2)</f>
        <v>0</v>
      </c>
      <c r="K280" s="119" t="s">
        <v>146</v>
      </c>
      <c r="L280" s="27"/>
      <c r="M280" s="329" t="s">
        <v>20</v>
      </c>
      <c r="N280" s="124" t="s">
        <v>46</v>
      </c>
      <c r="O280" s="55"/>
      <c r="P280" s="125">
        <f>O280*H280</f>
        <v>0</v>
      </c>
      <c r="Q280" s="125">
        <v>0</v>
      </c>
      <c r="R280" s="125">
        <f>Q280*H280</f>
        <v>0</v>
      </c>
      <c r="S280" s="125">
        <v>0</v>
      </c>
      <c r="T280" s="126">
        <f>S280*H280</f>
        <v>0</v>
      </c>
      <c r="U280" s="251"/>
      <c r="V280" s="251"/>
      <c r="W280" s="251"/>
      <c r="X280" s="251"/>
      <c r="Y280" s="251"/>
      <c r="Z280" s="251"/>
      <c r="AA280" s="251"/>
      <c r="AB280" s="251"/>
      <c r="AC280" s="251"/>
      <c r="AD280" s="251"/>
      <c r="AE280" s="251"/>
      <c r="AR280" s="330" t="s">
        <v>136</v>
      </c>
      <c r="AT280" s="330" t="s">
        <v>131</v>
      </c>
      <c r="AU280" s="330" t="s">
        <v>22</v>
      </c>
      <c r="AY280" s="304" t="s">
        <v>130</v>
      </c>
      <c r="BE280" s="331">
        <f>IF(N280="základní",J280,0)</f>
        <v>0</v>
      </c>
      <c r="BF280" s="331">
        <f>IF(N280="snížená",J280,0)</f>
        <v>0</v>
      </c>
      <c r="BG280" s="331">
        <f>IF(N280="zákl. přenesená",J280,0)</f>
        <v>0</v>
      </c>
      <c r="BH280" s="331">
        <f>IF(N280="sníž. přenesená",J280,0)</f>
        <v>0</v>
      </c>
      <c r="BI280" s="331">
        <f>IF(N280="nulová",J280,0)</f>
        <v>0</v>
      </c>
      <c r="BJ280" s="304" t="s">
        <v>22</v>
      </c>
      <c r="BK280" s="331">
        <f>ROUND(I280*H280,2)</f>
        <v>0</v>
      </c>
      <c r="BL280" s="304" t="s">
        <v>136</v>
      </c>
      <c r="BM280" s="330" t="s">
        <v>505</v>
      </c>
    </row>
    <row r="281" spans="1:47" s="307" customFormat="1" ht="12">
      <c r="A281" s="251"/>
      <c r="B281" s="27"/>
      <c r="C281" s="251"/>
      <c r="D281" s="127" t="s">
        <v>137</v>
      </c>
      <c r="E281" s="251"/>
      <c r="F281" s="128" t="s">
        <v>504</v>
      </c>
      <c r="G281" s="251"/>
      <c r="H281" s="251"/>
      <c r="I281" s="251"/>
      <c r="J281" s="251"/>
      <c r="K281" s="251"/>
      <c r="L281" s="27"/>
      <c r="M281" s="129"/>
      <c r="N281" s="130"/>
      <c r="O281" s="55"/>
      <c r="P281" s="55"/>
      <c r="Q281" s="55"/>
      <c r="R281" s="55"/>
      <c r="S281" s="55"/>
      <c r="T281" s="56"/>
      <c r="U281" s="251"/>
      <c r="V281" s="251"/>
      <c r="W281" s="251"/>
      <c r="X281" s="251"/>
      <c r="Y281" s="251"/>
      <c r="Z281" s="251"/>
      <c r="AA281" s="251"/>
      <c r="AB281" s="251"/>
      <c r="AC281" s="251"/>
      <c r="AD281" s="251"/>
      <c r="AE281" s="251"/>
      <c r="AT281" s="304" t="s">
        <v>137</v>
      </c>
      <c r="AU281" s="304" t="s">
        <v>22</v>
      </c>
    </row>
    <row r="282" spans="1:65" s="307" customFormat="1" ht="16.5" customHeight="1">
      <c r="A282" s="251"/>
      <c r="B282" s="27"/>
      <c r="C282" s="117" t="s">
        <v>506</v>
      </c>
      <c r="D282" s="117" t="s">
        <v>131</v>
      </c>
      <c r="E282" s="118" t="s">
        <v>507</v>
      </c>
      <c r="F282" s="119" t="s">
        <v>508</v>
      </c>
      <c r="G282" s="120" t="s">
        <v>201</v>
      </c>
      <c r="H282" s="121">
        <v>1</v>
      </c>
      <c r="I282" s="122"/>
      <c r="J282" s="123">
        <f>ROUND(I282*H282,2)</f>
        <v>0</v>
      </c>
      <c r="K282" s="119" t="s">
        <v>146</v>
      </c>
      <c r="L282" s="27"/>
      <c r="M282" s="329" t="s">
        <v>20</v>
      </c>
      <c r="N282" s="124" t="s">
        <v>46</v>
      </c>
      <c r="O282" s="55"/>
      <c r="P282" s="125">
        <f>O282*H282</f>
        <v>0</v>
      </c>
      <c r="Q282" s="125">
        <v>0</v>
      </c>
      <c r="R282" s="125">
        <f>Q282*H282</f>
        <v>0</v>
      </c>
      <c r="S282" s="125">
        <v>0</v>
      </c>
      <c r="T282" s="126">
        <f>S282*H282</f>
        <v>0</v>
      </c>
      <c r="U282" s="251"/>
      <c r="V282" s="251"/>
      <c r="W282" s="251"/>
      <c r="X282" s="251"/>
      <c r="Y282" s="251"/>
      <c r="Z282" s="251"/>
      <c r="AA282" s="251"/>
      <c r="AB282" s="251"/>
      <c r="AC282" s="251"/>
      <c r="AD282" s="251"/>
      <c r="AE282" s="251"/>
      <c r="AR282" s="330" t="s">
        <v>136</v>
      </c>
      <c r="AT282" s="330" t="s">
        <v>131</v>
      </c>
      <c r="AU282" s="330" t="s">
        <v>22</v>
      </c>
      <c r="AY282" s="304" t="s">
        <v>130</v>
      </c>
      <c r="BE282" s="331">
        <f>IF(N282="základní",J282,0)</f>
        <v>0</v>
      </c>
      <c r="BF282" s="331">
        <f>IF(N282="snížená",J282,0)</f>
        <v>0</v>
      </c>
      <c r="BG282" s="331">
        <f>IF(N282="zákl. přenesená",J282,0)</f>
        <v>0</v>
      </c>
      <c r="BH282" s="331">
        <f>IF(N282="sníž. přenesená",J282,0)</f>
        <v>0</v>
      </c>
      <c r="BI282" s="331">
        <f>IF(N282="nulová",J282,0)</f>
        <v>0</v>
      </c>
      <c r="BJ282" s="304" t="s">
        <v>22</v>
      </c>
      <c r="BK282" s="331">
        <f>ROUND(I282*H282,2)</f>
        <v>0</v>
      </c>
      <c r="BL282" s="304" t="s">
        <v>136</v>
      </c>
      <c r="BM282" s="330" t="s">
        <v>509</v>
      </c>
    </row>
    <row r="283" spans="1:47" s="307" customFormat="1" ht="12">
      <c r="A283" s="251"/>
      <c r="B283" s="27"/>
      <c r="C283" s="251"/>
      <c r="D283" s="127" t="s">
        <v>137</v>
      </c>
      <c r="E283" s="251"/>
      <c r="F283" s="128" t="s">
        <v>508</v>
      </c>
      <c r="G283" s="251"/>
      <c r="H283" s="251"/>
      <c r="I283" s="251"/>
      <c r="J283" s="251"/>
      <c r="K283" s="251"/>
      <c r="L283" s="27"/>
      <c r="M283" s="129"/>
      <c r="N283" s="130"/>
      <c r="O283" s="55"/>
      <c r="P283" s="55"/>
      <c r="Q283" s="55"/>
      <c r="R283" s="55"/>
      <c r="S283" s="55"/>
      <c r="T283" s="56"/>
      <c r="U283" s="251"/>
      <c r="V283" s="251"/>
      <c r="W283" s="251"/>
      <c r="X283" s="251"/>
      <c r="Y283" s="251"/>
      <c r="Z283" s="251"/>
      <c r="AA283" s="251"/>
      <c r="AB283" s="251"/>
      <c r="AC283" s="251"/>
      <c r="AD283" s="251"/>
      <c r="AE283" s="251"/>
      <c r="AT283" s="304" t="s">
        <v>137</v>
      </c>
      <c r="AU283" s="304" t="s">
        <v>22</v>
      </c>
    </row>
    <row r="284" spans="1:65" s="307" customFormat="1" ht="16.5" customHeight="1">
      <c r="A284" s="251"/>
      <c r="B284" s="27"/>
      <c r="C284" s="117" t="s">
        <v>192</v>
      </c>
      <c r="D284" s="117" t="s">
        <v>131</v>
      </c>
      <c r="E284" s="118" t="s">
        <v>510</v>
      </c>
      <c r="F284" s="119" t="s">
        <v>511</v>
      </c>
      <c r="G284" s="120" t="s">
        <v>201</v>
      </c>
      <c r="H284" s="121">
        <v>1</v>
      </c>
      <c r="I284" s="122"/>
      <c r="J284" s="123">
        <f>ROUND(I284*H284,2)</f>
        <v>0</v>
      </c>
      <c r="K284" s="119" t="s">
        <v>146</v>
      </c>
      <c r="L284" s="27"/>
      <c r="M284" s="329" t="s">
        <v>20</v>
      </c>
      <c r="N284" s="124" t="s">
        <v>46</v>
      </c>
      <c r="O284" s="55"/>
      <c r="P284" s="125">
        <f>O284*H284</f>
        <v>0</v>
      </c>
      <c r="Q284" s="125">
        <v>0</v>
      </c>
      <c r="R284" s="125">
        <f>Q284*H284</f>
        <v>0</v>
      </c>
      <c r="S284" s="125">
        <v>0</v>
      </c>
      <c r="T284" s="126">
        <f>S284*H284</f>
        <v>0</v>
      </c>
      <c r="U284" s="251"/>
      <c r="V284" s="251"/>
      <c r="W284" s="251"/>
      <c r="X284" s="251"/>
      <c r="Y284" s="251"/>
      <c r="Z284" s="251"/>
      <c r="AA284" s="251"/>
      <c r="AB284" s="251"/>
      <c r="AC284" s="251"/>
      <c r="AD284" s="251"/>
      <c r="AE284" s="251"/>
      <c r="AR284" s="330" t="s">
        <v>136</v>
      </c>
      <c r="AT284" s="330" t="s">
        <v>131</v>
      </c>
      <c r="AU284" s="330" t="s">
        <v>22</v>
      </c>
      <c r="AY284" s="304" t="s">
        <v>130</v>
      </c>
      <c r="BE284" s="331">
        <f>IF(N284="základní",J284,0)</f>
        <v>0</v>
      </c>
      <c r="BF284" s="331">
        <f>IF(N284="snížená",J284,0)</f>
        <v>0</v>
      </c>
      <c r="BG284" s="331">
        <f>IF(N284="zákl. přenesená",J284,0)</f>
        <v>0</v>
      </c>
      <c r="BH284" s="331">
        <f>IF(N284="sníž. přenesená",J284,0)</f>
        <v>0</v>
      </c>
      <c r="BI284" s="331">
        <f>IF(N284="nulová",J284,0)</f>
        <v>0</v>
      </c>
      <c r="BJ284" s="304" t="s">
        <v>22</v>
      </c>
      <c r="BK284" s="331">
        <f>ROUND(I284*H284,2)</f>
        <v>0</v>
      </c>
      <c r="BL284" s="304" t="s">
        <v>136</v>
      </c>
      <c r="BM284" s="330" t="s">
        <v>512</v>
      </c>
    </row>
    <row r="285" spans="1:47" s="307" customFormat="1" ht="12">
      <c r="A285" s="251"/>
      <c r="B285" s="27"/>
      <c r="C285" s="251"/>
      <c r="D285" s="127" t="s">
        <v>137</v>
      </c>
      <c r="E285" s="251"/>
      <c r="F285" s="128" t="s">
        <v>511</v>
      </c>
      <c r="G285" s="251"/>
      <c r="H285" s="251"/>
      <c r="I285" s="251"/>
      <c r="J285" s="251"/>
      <c r="K285" s="251"/>
      <c r="L285" s="27"/>
      <c r="M285" s="129"/>
      <c r="N285" s="130"/>
      <c r="O285" s="55"/>
      <c r="P285" s="55"/>
      <c r="Q285" s="55"/>
      <c r="R285" s="55"/>
      <c r="S285" s="55"/>
      <c r="T285" s="56"/>
      <c r="U285" s="251"/>
      <c r="V285" s="251"/>
      <c r="W285" s="251"/>
      <c r="X285" s="251"/>
      <c r="Y285" s="251"/>
      <c r="Z285" s="251"/>
      <c r="AA285" s="251"/>
      <c r="AB285" s="251"/>
      <c r="AC285" s="251"/>
      <c r="AD285" s="251"/>
      <c r="AE285" s="251"/>
      <c r="AT285" s="304" t="s">
        <v>137</v>
      </c>
      <c r="AU285" s="304" t="s">
        <v>22</v>
      </c>
    </row>
    <row r="286" spans="1:65" s="307" customFormat="1" ht="16.5" customHeight="1">
      <c r="A286" s="251"/>
      <c r="B286" s="27"/>
      <c r="C286" s="117" t="s">
        <v>513</v>
      </c>
      <c r="D286" s="117" t="s">
        <v>131</v>
      </c>
      <c r="E286" s="118" t="s">
        <v>514</v>
      </c>
      <c r="F286" s="119" t="s">
        <v>515</v>
      </c>
      <c r="G286" s="120" t="s">
        <v>201</v>
      </c>
      <c r="H286" s="121">
        <v>1</v>
      </c>
      <c r="I286" s="122"/>
      <c r="J286" s="123">
        <f>ROUND(I286*H286,2)</f>
        <v>0</v>
      </c>
      <c r="K286" s="119" t="s">
        <v>146</v>
      </c>
      <c r="L286" s="27"/>
      <c r="M286" s="329" t="s">
        <v>20</v>
      </c>
      <c r="N286" s="124" t="s">
        <v>46</v>
      </c>
      <c r="O286" s="55"/>
      <c r="P286" s="125">
        <f>O286*H286</f>
        <v>0</v>
      </c>
      <c r="Q286" s="125">
        <v>0</v>
      </c>
      <c r="R286" s="125">
        <f>Q286*H286</f>
        <v>0</v>
      </c>
      <c r="S286" s="125">
        <v>0</v>
      </c>
      <c r="T286" s="126">
        <f>S286*H286</f>
        <v>0</v>
      </c>
      <c r="U286" s="251"/>
      <c r="V286" s="251"/>
      <c r="W286" s="251"/>
      <c r="X286" s="251"/>
      <c r="Y286" s="251"/>
      <c r="Z286" s="251"/>
      <c r="AA286" s="251"/>
      <c r="AB286" s="251"/>
      <c r="AC286" s="251"/>
      <c r="AD286" s="251"/>
      <c r="AE286" s="251"/>
      <c r="AR286" s="330" t="s">
        <v>136</v>
      </c>
      <c r="AT286" s="330" t="s">
        <v>131</v>
      </c>
      <c r="AU286" s="330" t="s">
        <v>22</v>
      </c>
      <c r="AY286" s="304" t="s">
        <v>130</v>
      </c>
      <c r="BE286" s="331">
        <f>IF(N286="základní",J286,0)</f>
        <v>0</v>
      </c>
      <c r="BF286" s="331">
        <f>IF(N286="snížená",J286,0)</f>
        <v>0</v>
      </c>
      <c r="BG286" s="331">
        <f>IF(N286="zákl. přenesená",J286,0)</f>
        <v>0</v>
      </c>
      <c r="BH286" s="331">
        <f>IF(N286="sníž. přenesená",J286,0)</f>
        <v>0</v>
      </c>
      <c r="BI286" s="331">
        <f>IF(N286="nulová",J286,0)</f>
        <v>0</v>
      </c>
      <c r="BJ286" s="304" t="s">
        <v>22</v>
      </c>
      <c r="BK286" s="331">
        <f>ROUND(I286*H286,2)</f>
        <v>0</v>
      </c>
      <c r="BL286" s="304" t="s">
        <v>136</v>
      </c>
      <c r="BM286" s="330" t="s">
        <v>516</v>
      </c>
    </row>
    <row r="287" spans="1:47" s="307" customFormat="1" ht="12">
      <c r="A287" s="251"/>
      <c r="B287" s="27"/>
      <c r="C287" s="251"/>
      <c r="D287" s="127" t="s">
        <v>137</v>
      </c>
      <c r="E287" s="251"/>
      <c r="F287" s="128" t="s">
        <v>515</v>
      </c>
      <c r="G287" s="251"/>
      <c r="H287" s="251"/>
      <c r="I287" s="251"/>
      <c r="J287" s="251"/>
      <c r="K287" s="251"/>
      <c r="L287" s="27"/>
      <c r="M287" s="129"/>
      <c r="N287" s="130"/>
      <c r="O287" s="55"/>
      <c r="P287" s="55"/>
      <c r="Q287" s="55"/>
      <c r="R287" s="55"/>
      <c r="S287" s="55"/>
      <c r="T287" s="56"/>
      <c r="U287" s="251"/>
      <c r="V287" s="251"/>
      <c r="W287" s="251"/>
      <c r="X287" s="251"/>
      <c r="Y287" s="251"/>
      <c r="Z287" s="251"/>
      <c r="AA287" s="251"/>
      <c r="AB287" s="251"/>
      <c r="AC287" s="251"/>
      <c r="AD287" s="251"/>
      <c r="AE287" s="251"/>
      <c r="AT287" s="304" t="s">
        <v>137</v>
      </c>
      <c r="AU287" s="304" t="s">
        <v>22</v>
      </c>
    </row>
    <row r="288" spans="1:65" s="307" customFormat="1" ht="16.5" customHeight="1">
      <c r="A288" s="251"/>
      <c r="B288" s="27"/>
      <c r="C288" s="117" t="s">
        <v>197</v>
      </c>
      <c r="D288" s="117" t="s">
        <v>131</v>
      </c>
      <c r="E288" s="118" t="s">
        <v>517</v>
      </c>
      <c r="F288" s="119" t="s">
        <v>518</v>
      </c>
      <c r="G288" s="120" t="s">
        <v>201</v>
      </c>
      <c r="H288" s="121">
        <v>5</v>
      </c>
      <c r="I288" s="122"/>
      <c r="J288" s="123">
        <f>ROUND(I288*H288,2)</f>
        <v>0</v>
      </c>
      <c r="K288" s="119" t="s">
        <v>146</v>
      </c>
      <c r="L288" s="27"/>
      <c r="M288" s="329" t="s">
        <v>20</v>
      </c>
      <c r="N288" s="124" t="s">
        <v>46</v>
      </c>
      <c r="O288" s="55"/>
      <c r="P288" s="125">
        <f>O288*H288</f>
        <v>0</v>
      </c>
      <c r="Q288" s="125">
        <v>0.002</v>
      </c>
      <c r="R288" s="125">
        <f>Q288*H288</f>
        <v>0.01</v>
      </c>
      <c r="S288" s="125">
        <v>0</v>
      </c>
      <c r="T288" s="126">
        <f>S288*H288</f>
        <v>0</v>
      </c>
      <c r="U288" s="251"/>
      <c r="V288" s="251"/>
      <c r="W288" s="251"/>
      <c r="X288" s="251"/>
      <c r="Y288" s="251"/>
      <c r="Z288" s="251"/>
      <c r="AA288" s="251"/>
      <c r="AB288" s="251"/>
      <c r="AC288" s="251"/>
      <c r="AD288" s="251"/>
      <c r="AE288" s="251"/>
      <c r="AR288" s="330" t="s">
        <v>136</v>
      </c>
      <c r="AT288" s="330" t="s">
        <v>131</v>
      </c>
      <c r="AU288" s="330" t="s">
        <v>22</v>
      </c>
      <c r="AY288" s="304" t="s">
        <v>130</v>
      </c>
      <c r="BE288" s="331">
        <f>IF(N288="základní",J288,0)</f>
        <v>0</v>
      </c>
      <c r="BF288" s="331">
        <f>IF(N288="snížená",J288,0)</f>
        <v>0</v>
      </c>
      <c r="BG288" s="331">
        <f>IF(N288="zákl. přenesená",J288,0)</f>
        <v>0</v>
      </c>
      <c r="BH288" s="331">
        <f>IF(N288="sníž. přenesená",J288,0)</f>
        <v>0</v>
      </c>
      <c r="BI288" s="331">
        <f>IF(N288="nulová",J288,0)</f>
        <v>0</v>
      </c>
      <c r="BJ288" s="304" t="s">
        <v>22</v>
      </c>
      <c r="BK288" s="331">
        <f>ROUND(I288*H288,2)</f>
        <v>0</v>
      </c>
      <c r="BL288" s="304" t="s">
        <v>136</v>
      </c>
      <c r="BM288" s="330" t="s">
        <v>519</v>
      </c>
    </row>
    <row r="289" spans="1:47" s="307" customFormat="1" ht="12">
      <c r="A289" s="251"/>
      <c r="B289" s="27"/>
      <c r="C289" s="251"/>
      <c r="D289" s="127" t="s">
        <v>137</v>
      </c>
      <c r="E289" s="251"/>
      <c r="F289" s="128" t="s">
        <v>518</v>
      </c>
      <c r="G289" s="251"/>
      <c r="H289" s="251"/>
      <c r="I289" s="251"/>
      <c r="J289" s="251"/>
      <c r="K289" s="251"/>
      <c r="L289" s="27"/>
      <c r="M289" s="129"/>
      <c r="N289" s="130"/>
      <c r="O289" s="55"/>
      <c r="P289" s="55"/>
      <c r="Q289" s="55"/>
      <c r="R289" s="55"/>
      <c r="S289" s="55"/>
      <c r="T289" s="56"/>
      <c r="U289" s="251"/>
      <c r="V289" s="251"/>
      <c r="W289" s="251"/>
      <c r="X289" s="251"/>
      <c r="Y289" s="251"/>
      <c r="Z289" s="251"/>
      <c r="AA289" s="251"/>
      <c r="AB289" s="251"/>
      <c r="AC289" s="251"/>
      <c r="AD289" s="251"/>
      <c r="AE289" s="251"/>
      <c r="AT289" s="304" t="s">
        <v>137</v>
      </c>
      <c r="AU289" s="304" t="s">
        <v>22</v>
      </c>
    </row>
    <row r="290" spans="1:65" s="307" customFormat="1" ht="16.5" customHeight="1">
      <c r="A290" s="251"/>
      <c r="B290" s="27"/>
      <c r="C290" s="117" t="s">
        <v>520</v>
      </c>
      <c r="D290" s="117" t="s">
        <v>131</v>
      </c>
      <c r="E290" s="118" t="s">
        <v>521</v>
      </c>
      <c r="F290" s="119" t="s">
        <v>522</v>
      </c>
      <c r="G290" s="120" t="s">
        <v>201</v>
      </c>
      <c r="H290" s="121">
        <v>5</v>
      </c>
      <c r="I290" s="122"/>
      <c r="J290" s="123">
        <f>ROUND(I290*H290,2)</f>
        <v>0</v>
      </c>
      <c r="K290" s="119" t="s">
        <v>146</v>
      </c>
      <c r="L290" s="27"/>
      <c r="M290" s="329" t="s">
        <v>20</v>
      </c>
      <c r="N290" s="124" t="s">
        <v>46</v>
      </c>
      <c r="O290" s="55"/>
      <c r="P290" s="125">
        <f>O290*H290</f>
        <v>0</v>
      </c>
      <c r="Q290" s="125">
        <v>0.002</v>
      </c>
      <c r="R290" s="125">
        <f>Q290*H290</f>
        <v>0.01</v>
      </c>
      <c r="S290" s="125">
        <v>0</v>
      </c>
      <c r="T290" s="126">
        <f>S290*H290</f>
        <v>0</v>
      </c>
      <c r="U290" s="251"/>
      <c r="V290" s="251"/>
      <c r="W290" s="251"/>
      <c r="X290" s="251"/>
      <c r="Y290" s="251"/>
      <c r="Z290" s="251"/>
      <c r="AA290" s="251"/>
      <c r="AB290" s="251"/>
      <c r="AC290" s="251"/>
      <c r="AD290" s="251"/>
      <c r="AE290" s="251"/>
      <c r="AR290" s="330" t="s">
        <v>136</v>
      </c>
      <c r="AT290" s="330" t="s">
        <v>131</v>
      </c>
      <c r="AU290" s="330" t="s">
        <v>22</v>
      </c>
      <c r="AY290" s="304" t="s">
        <v>130</v>
      </c>
      <c r="BE290" s="331">
        <f>IF(N290="základní",J290,0)</f>
        <v>0</v>
      </c>
      <c r="BF290" s="331">
        <f>IF(N290="snížená",J290,0)</f>
        <v>0</v>
      </c>
      <c r="BG290" s="331">
        <f>IF(N290="zákl. přenesená",J290,0)</f>
        <v>0</v>
      </c>
      <c r="BH290" s="331">
        <f>IF(N290="sníž. přenesená",J290,0)</f>
        <v>0</v>
      </c>
      <c r="BI290" s="331">
        <f>IF(N290="nulová",J290,0)</f>
        <v>0</v>
      </c>
      <c r="BJ290" s="304" t="s">
        <v>22</v>
      </c>
      <c r="BK290" s="331">
        <f>ROUND(I290*H290,2)</f>
        <v>0</v>
      </c>
      <c r="BL290" s="304" t="s">
        <v>136</v>
      </c>
      <c r="BM290" s="330" t="s">
        <v>523</v>
      </c>
    </row>
    <row r="291" spans="1:47" s="307" customFormat="1" ht="12">
      <c r="A291" s="251"/>
      <c r="B291" s="27"/>
      <c r="C291" s="251"/>
      <c r="D291" s="127" t="s">
        <v>137</v>
      </c>
      <c r="E291" s="251"/>
      <c r="F291" s="128" t="s">
        <v>522</v>
      </c>
      <c r="G291" s="251"/>
      <c r="H291" s="251"/>
      <c r="I291" s="251"/>
      <c r="J291" s="251"/>
      <c r="K291" s="251"/>
      <c r="L291" s="27"/>
      <c r="M291" s="129"/>
      <c r="N291" s="130"/>
      <c r="O291" s="55"/>
      <c r="P291" s="55"/>
      <c r="Q291" s="55"/>
      <c r="R291" s="55"/>
      <c r="S291" s="55"/>
      <c r="T291" s="56"/>
      <c r="U291" s="251"/>
      <c r="V291" s="251"/>
      <c r="W291" s="251"/>
      <c r="X291" s="251"/>
      <c r="Y291" s="251"/>
      <c r="Z291" s="251"/>
      <c r="AA291" s="251"/>
      <c r="AB291" s="251"/>
      <c r="AC291" s="251"/>
      <c r="AD291" s="251"/>
      <c r="AE291" s="251"/>
      <c r="AT291" s="304" t="s">
        <v>137</v>
      </c>
      <c r="AU291" s="304" t="s">
        <v>22</v>
      </c>
    </row>
    <row r="292" spans="1:65" s="307" customFormat="1" ht="16.5" customHeight="1">
      <c r="A292" s="251"/>
      <c r="B292" s="27"/>
      <c r="C292" s="117" t="s">
        <v>352</v>
      </c>
      <c r="D292" s="117" t="s">
        <v>131</v>
      </c>
      <c r="E292" s="118" t="s">
        <v>524</v>
      </c>
      <c r="F292" s="119" t="s">
        <v>525</v>
      </c>
      <c r="G292" s="120" t="s">
        <v>201</v>
      </c>
      <c r="H292" s="121">
        <v>1</v>
      </c>
      <c r="I292" s="122"/>
      <c r="J292" s="123">
        <f>ROUND(I292*H292,2)</f>
        <v>0</v>
      </c>
      <c r="K292" s="119" t="s">
        <v>146</v>
      </c>
      <c r="L292" s="27"/>
      <c r="M292" s="329" t="s">
        <v>20</v>
      </c>
      <c r="N292" s="124" t="s">
        <v>46</v>
      </c>
      <c r="O292" s="55"/>
      <c r="P292" s="125">
        <f>O292*H292</f>
        <v>0</v>
      </c>
      <c r="Q292" s="125">
        <v>0</v>
      </c>
      <c r="R292" s="125">
        <f>Q292*H292</f>
        <v>0</v>
      </c>
      <c r="S292" s="125">
        <v>0</v>
      </c>
      <c r="T292" s="126">
        <f>S292*H292</f>
        <v>0</v>
      </c>
      <c r="U292" s="251"/>
      <c r="V292" s="251"/>
      <c r="W292" s="251"/>
      <c r="X292" s="251"/>
      <c r="Y292" s="251"/>
      <c r="Z292" s="251"/>
      <c r="AA292" s="251"/>
      <c r="AB292" s="251"/>
      <c r="AC292" s="251"/>
      <c r="AD292" s="251"/>
      <c r="AE292" s="251"/>
      <c r="AR292" s="330" t="s">
        <v>136</v>
      </c>
      <c r="AT292" s="330" t="s">
        <v>131</v>
      </c>
      <c r="AU292" s="330" t="s">
        <v>22</v>
      </c>
      <c r="AY292" s="304" t="s">
        <v>130</v>
      </c>
      <c r="BE292" s="331">
        <f>IF(N292="základní",J292,0)</f>
        <v>0</v>
      </c>
      <c r="BF292" s="331">
        <f>IF(N292="snížená",J292,0)</f>
        <v>0</v>
      </c>
      <c r="BG292" s="331">
        <f>IF(N292="zákl. přenesená",J292,0)</f>
        <v>0</v>
      </c>
      <c r="BH292" s="331">
        <f>IF(N292="sníž. přenesená",J292,0)</f>
        <v>0</v>
      </c>
      <c r="BI292" s="331">
        <f>IF(N292="nulová",J292,0)</f>
        <v>0</v>
      </c>
      <c r="BJ292" s="304" t="s">
        <v>22</v>
      </c>
      <c r="BK292" s="331">
        <f>ROUND(I292*H292,2)</f>
        <v>0</v>
      </c>
      <c r="BL292" s="304" t="s">
        <v>136</v>
      </c>
      <c r="BM292" s="330" t="s">
        <v>526</v>
      </c>
    </row>
    <row r="293" spans="1:47" s="307" customFormat="1" ht="12">
      <c r="A293" s="251"/>
      <c r="B293" s="27"/>
      <c r="C293" s="251"/>
      <c r="D293" s="127" t="s">
        <v>137</v>
      </c>
      <c r="E293" s="251"/>
      <c r="F293" s="128" t="s">
        <v>525</v>
      </c>
      <c r="G293" s="251"/>
      <c r="H293" s="251"/>
      <c r="I293" s="251"/>
      <c r="J293" s="251"/>
      <c r="K293" s="251"/>
      <c r="L293" s="27"/>
      <c r="M293" s="129"/>
      <c r="N293" s="130"/>
      <c r="O293" s="55"/>
      <c r="P293" s="55"/>
      <c r="Q293" s="55"/>
      <c r="R293" s="55"/>
      <c r="S293" s="55"/>
      <c r="T293" s="56"/>
      <c r="U293" s="251"/>
      <c r="V293" s="251"/>
      <c r="W293" s="251"/>
      <c r="X293" s="251"/>
      <c r="Y293" s="251"/>
      <c r="Z293" s="251"/>
      <c r="AA293" s="251"/>
      <c r="AB293" s="251"/>
      <c r="AC293" s="251"/>
      <c r="AD293" s="251"/>
      <c r="AE293" s="251"/>
      <c r="AT293" s="304" t="s">
        <v>137</v>
      </c>
      <c r="AU293" s="304" t="s">
        <v>22</v>
      </c>
    </row>
    <row r="294" spans="1:65" s="307" customFormat="1" ht="16.5" customHeight="1">
      <c r="A294" s="251"/>
      <c r="B294" s="27"/>
      <c r="C294" s="117" t="s">
        <v>527</v>
      </c>
      <c r="D294" s="117" t="s">
        <v>131</v>
      </c>
      <c r="E294" s="118" t="s">
        <v>528</v>
      </c>
      <c r="F294" s="119" t="s">
        <v>529</v>
      </c>
      <c r="G294" s="120" t="s">
        <v>530</v>
      </c>
      <c r="H294" s="121">
        <v>1</v>
      </c>
      <c r="I294" s="122"/>
      <c r="J294" s="123">
        <f>ROUND(I294*H294,2)</f>
        <v>0</v>
      </c>
      <c r="K294" s="119" t="s">
        <v>146</v>
      </c>
      <c r="L294" s="27"/>
      <c r="M294" s="329" t="s">
        <v>20</v>
      </c>
      <c r="N294" s="124" t="s">
        <v>46</v>
      </c>
      <c r="O294" s="55"/>
      <c r="P294" s="125">
        <f>O294*H294</f>
        <v>0</v>
      </c>
      <c r="Q294" s="125">
        <v>0</v>
      </c>
      <c r="R294" s="125">
        <f>Q294*H294</f>
        <v>0</v>
      </c>
      <c r="S294" s="125">
        <v>0</v>
      </c>
      <c r="T294" s="126">
        <f>S294*H294</f>
        <v>0</v>
      </c>
      <c r="U294" s="251"/>
      <c r="V294" s="251"/>
      <c r="W294" s="251"/>
      <c r="X294" s="251"/>
      <c r="Y294" s="251"/>
      <c r="Z294" s="251"/>
      <c r="AA294" s="251"/>
      <c r="AB294" s="251"/>
      <c r="AC294" s="251"/>
      <c r="AD294" s="251"/>
      <c r="AE294" s="251"/>
      <c r="AR294" s="330" t="s">
        <v>136</v>
      </c>
      <c r="AT294" s="330" t="s">
        <v>131</v>
      </c>
      <c r="AU294" s="330" t="s">
        <v>22</v>
      </c>
      <c r="AY294" s="304" t="s">
        <v>130</v>
      </c>
      <c r="BE294" s="331">
        <f>IF(N294="základní",J294,0)</f>
        <v>0</v>
      </c>
      <c r="BF294" s="331">
        <f>IF(N294="snížená",J294,0)</f>
        <v>0</v>
      </c>
      <c r="BG294" s="331">
        <f>IF(N294="zákl. přenesená",J294,0)</f>
        <v>0</v>
      </c>
      <c r="BH294" s="331">
        <f>IF(N294="sníž. přenesená",J294,0)</f>
        <v>0</v>
      </c>
      <c r="BI294" s="331">
        <f>IF(N294="nulová",J294,0)</f>
        <v>0</v>
      </c>
      <c r="BJ294" s="304" t="s">
        <v>22</v>
      </c>
      <c r="BK294" s="331">
        <f>ROUND(I294*H294,2)</f>
        <v>0</v>
      </c>
      <c r="BL294" s="304" t="s">
        <v>136</v>
      </c>
      <c r="BM294" s="330" t="s">
        <v>531</v>
      </c>
    </row>
    <row r="295" spans="1:47" s="307" customFormat="1" ht="12">
      <c r="A295" s="251"/>
      <c r="B295" s="27"/>
      <c r="C295" s="251"/>
      <c r="D295" s="127" t="s">
        <v>137</v>
      </c>
      <c r="E295" s="251"/>
      <c r="F295" s="128" t="s">
        <v>529</v>
      </c>
      <c r="G295" s="251"/>
      <c r="H295" s="251"/>
      <c r="I295" s="251"/>
      <c r="J295" s="251"/>
      <c r="K295" s="251"/>
      <c r="L295" s="27"/>
      <c r="M295" s="129"/>
      <c r="N295" s="130"/>
      <c r="O295" s="55"/>
      <c r="P295" s="55"/>
      <c r="Q295" s="55"/>
      <c r="R295" s="55"/>
      <c r="S295" s="55"/>
      <c r="T295" s="56"/>
      <c r="U295" s="251"/>
      <c r="V295" s="251"/>
      <c r="W295" s="251"/>
      <c r="X295" s="251"/>
      <c r="Y295" s="251"/>
      <c r="Z295" s="251"/>
      <c r="AA295" s="251"/>
      <c r="AB295" s="251"/>
      <c r="AC295" s="251"/>
      <c r="AD295" s="251"/>
      <c r="AE295" s="251"/>
      <c r="AT295" s="304" t="s">
        <v>137</v>
      </c>
      <c r="AU295" s="304" t="s">
        <v>22</v>
      </c>
    </row>
    <row r="296" spans="1:65" s="307" customFormat="1" ht="16.5" customHeight="1">
      <c r="A296" s="251"/>
      <c r="B296" s="27"/>
      <c r="C296" s="117" t="s">
        <v>28</v>
      </c>
      <c r="D296" s="117" t="s">
        <v>131</v>
      </c>
      <c r="E296" s="118" t="s">
        <v>532</v>
      </c>
      <c r="F296" s="119" t="s">
        <v>479</v>
      </c>
      <c r="G296" s="120" t="s">
        <v>162</v>
      </c>
      <c r="H296" s="121">
        <v>9</v>
      </c>
      <c r="I296" s="122"/>
      <c r="J296" s="123">
        <f>ROUND(I296*H296,2)</f>
        <v>0</v>
      </c>
      <c r="K296" s="119" t="s">
        <v>146</v>
      </c>
      <c r="L296" s="27"/>
      <c r="M296" s="329" t="s">
        <v>20</v>
      </c>
      <c r="N296" s="124" t="s">
        <v>46</v>
      </c>
      <c r="O296" s="55"/>
      <c r="P296" s="125">
        <f>O296*H296</f>
        <v>0</v>
      </c>
      <c r="Q296" s="125">
        <v>0</v>
      </c>
      <c r="R296" s="125">
        <f>Q296*H296</f>
        <v>0</v>
      </c>
      <c r="S296" s="125">
        <v>0</v>
      </c>
      <c r="T296" s="126">
        <f>S296*H296</f>
        <v>0</v>
      </c>
      <c r="U296" s="251"/>
      <c r="V296" s="251"/>
      <c r="W296" s="251"/>
      <c r="X296" s="251"/>
      <c r="Y296" s="251"/>
      <c r="Z296" s="251"/>
      <c r="AA296" s="251"/>
      <c r="AB296" s="251"/>
      <c r="AC296" s="251"/>
      <c r="AD296" s="251"/>
      <c r="AE296" s="251"/>
      <c r="AR296" s="330" t="s">
        <v>136</v>
      </c>
      <c r="AT296" s="330" t="s">
        <v>131</v>
      </c>
      <c r="AU296" s="330" t="s">
        <v>22</v>
      </c>
      <c r="AY296" s="304" t="s">
        <v>130</v>
      </c>
      <c r="BE296" s="331">
        <f>IF(N296="základní",J296,0)</f>
        <v>0</v>
      </c>
      <c r="BF296" s="331">
        <f>IF(N296="snížená",J296,0)</f>
        <v>0</v>
      </c>
      <c r="BG296" s="331">
        <f>IF(N296="zákl. přenesená",J296,0)</f>
        <v>0</v>
      </c>
      <c r="BH296" s="331">
        <f>IF(N296="sníž. přenesená",J296,0)</f>
        <v>0</v>
      </c>
      <c r="BI296" s="331">
        <f>IF(N296="nulová",J296,0)</f>
        <v>0</v>
      </c>
      <c r="BJ296" s="304" t="s">
        <v>22</v>
      </c>
      <c r="BK296" s="331">
        <f>ROUND(I296*H296,2)</f>
        <v>0</v>
      </c>
      <c r="BL296" s="304" t="s">
        <v>136</v>
      </c>
      <c r="BM296" s="330" t="s">
        <v>533</v>
      </c>
    </row>
    <row r="297" spans="1:47" s="307" customFormat="1" ht="12">
      <c r="A297" s="251"/>
      <c r="B297" s="27"/>
      <c r="C297" s="251"/>
      <c r="D297" s="127" t="s">
        <v>137</v>
      </c>
      <c r="E297" s="251"/>
      <c r="F297" s="128" t="s">
        <v>479</v>
      </c>
      <c r="G297" s="251"/>
      <c r="H297" s="251"/>
      <c r="I297" s="251"/>
      <c r="J297" s="251"/>
      <c r="K297" s="251"/>
      <c r="L297" s="27"/>
      <c r="M297" s="129"/>
      <c r="N297" s="130"/>
      <c r="O297" s="55"/>
      <c r="P297" s="55"/>
      <c r="Q297" s="55"/>
      <c r="R297" s="55"/>
      <c r="S297" s="55"/>
      <c r="T297" s="56"/>
      <c r="U297" s="251"/>
      <c r="V297" s="251"/>
      <c r="W297" s="251"/>
      <c r="X297" s="251"/>
      <c r="Y297" s="251"/>
      <c r="Z297" s="251"/>
      <c r="AA297" s="251"/>
      <c r="AB297" s="251"/>
      <c r="AC297" s="251"/>
      <c r="AD297" s="251"/>
      <c r="AE297" s="251"/>
      <c r="AT297" s="304" t="s">
        <v>137</v>
      </c>
      <c r="AU297" s="304" t="s">
        <v>22</v>
      </c>
    </row>
    <row r="298" spans="2:63" s="109" customFormat="1" ht="25.9" customHeight="1">
      <c r="B298" s="108"/>
      <c r="D298" s="110" t="s">
        <v>74</v>
      </c>
      <c r="E298" s="111" t="s">
        <v>534</v>
      </c>
      <c r="F298" s="111" t="s">
        <v>535</v>
      </c>
      <c r="J298" s="112">
        <f>BK298</f>
        <v>0</v>
      </c>
      <c r="L298" s="108"/>
      <c r="M298" s="113"/>
      <c r="N298" s="114"/>
      <c r="O298" s="114"/>
      <c r="P298" s="115">
        <f>SUM(P299:P326)</f>
        <v>0</v>
      </c>
      <c r="Q298" s="114"/>
      <c r="R298" s="115">
        <f>SUM(R299:R326)</f>
        <v>0.026507836990595612</v>
      </c>
      <c r="S298" s="114"/>
      <c r="T298" s="116">
        <f>SUM(T299:T326)</f>
        <v>0</v>
      </c>
      <c r="AR298" s="110" t="s">
        <v>22</v>
      </c>
      <c r="AT298" s="327" t="s">
        <v>74</v>
      </c>
      <c r="AU298" s="327" t="s">
        <v>75</v>
      </c>
      <c r="AY298" s="110" t="s">
        <v>130</v>
      </c>
      <c r="BK298" s="328">
        <f>SUM(BK299:BK326)</f>
        <v>0</v>
      </c>
    </row>
    <row r="299" spans="1:65" s="307" customFormat="1" ht="16.5" customHeight="1">
      <c r="A299" s="251"/>
      <c r="B299" s="27"/>
      <c r="C299" s="117" t="s">
        <v>536</v>
      </c>
      <c r="D299" s="117" t="s">
        <v>131</v>
      </c>
      <c r="E299" s="118" t="s">
        <v>488</v>
      </c>
      <c r="F299" s="119" t="s">
        <v>489</v>
      </c>
      <c r="G299" s="120" t="s">
        <v>215</v>
      </c>
      <c r="H299" s="121">
        <v>1</v>
      </c>
      <c r="I299" s="122"/>
      <c r="J299" s="123">
        <f>ROUND(I299*H299,2)</f>
        <v>0</v>
      </c>
      <c r="K299" s="119" t="s">
        <v>146</v>
      </c>
      <c r="L299" s="27"/>
      <c r="M299" s="329" t="s">
        <v>20</v>
      </c>
      <c r="N299" s="124" t="s">
        <v>46</v>
      </c>
      <c r="O299" s="55"/>
      <c r="P299" s="125">
        <f>O299*H299</f>
        <v>0</v>
      </c>
      <c r="Q299" s="125">
        <v>0</v>
      </c>
      <c r="R299" s="125">
        <f>Q299*H299</f>
        <v>0</v>
      </c>
      <c r="S299" s="125">
        <v>0</v>
      </c>
      <c r="T299" s="126">
        <f>S299*H299</f>
        <v>0</v>
      </c>
      <c r="U299" s="251"/>
      <c r="V299" s="251"/>
      <c r="W299" s="251"/>
      <c r="X299" s="251"/>
      <c r="Y299" s="251"/>
      <c r="Z299" s="251"/>
      <c r="AA299" s="251"/>
      <c r="AB299" s="251"/>
      <c r="AC299" s="251"/>
      <c r="AD299" s="251"/>
      <c r="AE299" s="251"/>
      <c r="AR299" s="330" t="s">
        <v>136</v>
      </c>
      <c r="AT299" s="330" t="s">
        <v>131</v>
      </c>
      <c r="AU299" s="330" t="s">
        <v>22</v>
      </c>
      <c r="AY299" s="304" t="s">
        <v>130</v>
      </c>
      <c r="BE299" s="331">
        <f>IF(N299="základní",J299,0)</f>
        <v>0</v>
      </c>
      <c r="BF299" s="331">
        <f>IF(N299="snížená",J299,0)</f>
        <v>0</v>
      </c>
      <c r="BG299" s="331">
        <f>IF(N299="zákl. přenesená",J299,0)</f>
        <v>0</v>
      </c>
      <c r="BH299" s="331">
        <f>IF(N299="sníž. přenesená",J299,0)</f>
        <v>0</v>
      </c>
      <c r="BI299" s="331">
        <f>IF(N299="nulová",J299,0)</f>
        <v>0</v>
      </c>
      <c r="BJ299" s="304" t="s">
        <v>22</v>
      </c>
      <c r="BK299" s="331">
        <f>ROUND(I299*H299,2)</f>
        <v>0</v>
      </c>
      <c r="BL299" s="304" t="s">
        <v>136</v>
      </c>
      <c r="BM299" s="330" t="s">
        <v>537</v>
      </c>
    </row>
    <row r="300" spans="1:47" s="307" customFormat="1" ht="12">
      <c r="A300" s="251"/>
      <c r="B300" s="27"/>
      <c r="C300" s="251"/>
      <c r="D300" s="127" t="s">
        <v>137</v>
      </c>
      <c r="E300" s="251"/>
      <c r="F300" s="128" t="s">
        <v>489</v>
      </c>
      <c r="G300" s="251"/>
      <c r="H300" s="251"/>
      <c r="I300" s="251"/>
      <c r="J300" s="251"/>
      <c r="K300" s="251"/>
      <c r="L300" s="27"/>
      <c r="M300" s="129"/>
      <c r="N300" s="130"/>
      <c r="O300" s="55"/>
      <c r="P300" s="55"/>
      <c r="Q300" s="55"/>
      <c r="R300" s="55"/>
      <c r="S300" s="55"/>
      <c r="T300" s="56"/>
      <c r="U300" s="251"/>
      <c r="V300" s="251"/>
      <c r="W300" s="251"/>
      <c r="X300" s="251"/>
      <c r="Y300" s="251"/>
      <c r="Z300" s="251"/>
      <c r="AA300" s="251"/>
      <c r="AB300" s="251"/>
      <c r="AC300" s="251"/>
      <c r="AD300" s="251"/>
      <c r="AE300" s="251"/>
      <c r="AT300" s="304" t="s">
        <v>137</v>
      </c>
      <c r="AU300" s="304" t="s">
        <v>22</v>
      </c>
    </row>
    <row r="301" spans="1:65" s="307" customFormat="1" ht="16.5" customHeight="1">
      <c r="A301" s="251"/>
      <c r="B301" s="27"/>
      <c r="C301" s="117" t="s">
        <v>358</v>
      </c>
      <c r="D301" s="117" t="s">
        <v>131</v>
      </c>
      <c r="E301" s="118" t="s">
        <v>289</v>
      </c>
      <c r="F301" s="119" t="s">
        <v>290</v>
      </c>
      <c r="G301" s="120" t="s">
        <v>215</v>
      </c>
      <c r="H301" s="121">
        <v>1</v>
      </c>
      <c r="I301" s="122"/>
      <c r="J301" s="123">
        <f>ROUND(I301*H301,2)</f>
        <v>0</v>
      </c>
      <c r="K301" s="119" t="s">
        <v>146</v>
      </c>
      <c r="L301" s="27"/>
      <c r="M301" s="329" t="s">
        <v>20</v>
      </c>
      <c r="N301" s="124" t="s">
        <v>46</v>
      </c>
      <c r="O301" s="55"/>
      <c r="P301" s="125">
        <f>O301*H301</f>
        <v>0</v>
      </c>
      <c r="Q301" s="125">
        <v>0.00250783699059561</v>
      </c>
      <c r="R301" s="125">
        <f>Q301*H301</f>
        <v>0.00250783699059561</v>
      </c>
      <c r="S301" s="125">
        <v>0</v>
      </c>
      <c r="T301" s="126">
        <f>S301*H301</f>
        <v>0</v>
      </c>
      <c r="U301" s="251"/>
      <c r="V301" s="251"/>
      <c r="W301" s="251"/>
      <c r="X301" s="251"/>
      <c r="Y301" s="251"/>
      <c r="Z301" s="251"/>
      <c r="AA301" s="251"/>
      <c r="AB301" s="251"/>
      <c r="AC301" s="251"/>
      <c r="AD301" s="251"/>
      <c r="AE301" s="251"/>
      <c r="AR301" s="330" t="s">
        <v>136</v>
      </c>
      <c r="AT301" s="330" t="s">
        <v>131</v>
      </c>
      <c r="AU301" s="330" t="s">
        <v>22</v>
      </c>
      <c r="AY301" s="304" t="s">
        <v>130</v>
      </c>
      <c r="BE301" s="331">
        <f>IF(N301="základní",J301,0)</f>
        <v>0</v>
      </c>
      <c r="BF301" s="331">
        <f>IF(N301="snížená",J301,0)</f>
        <v>0</v>
      </c>
      <c r="BG301" s="331">
        <f>IF(N301="zákl. přenesená",J301,0)</f>
        <v>0</v>
      </c>
      <c r="BH301" s="331">
        <f>IF(N301="sníž. přenesená",J301,0)</f>
        <v>0</v>
      </c>
      <c r="BI301" s="331">
        <f>IF(N301="nulová",J301,0)</f>
        <v>0</v>
      </c>
      <c r="BJ301" s="304" t="s">
        <v>22</v>
      </c>
      <c r="BK301" s="331">
        <f>ROUND(I301*H301,2)</f>
        <v>0</v>
      </c>
      <c r="BL301" s="304" t="s">
        <v>136</v>
      </c>
      <c r="BM301" s="330" t="s">
        <v>538</v>
      </c>
    </row>
    <row r="302" spans="1:47" s="307" customFormat="1" ht="12">
      <c r="A302" s="251"/>
      <c r="B302" s="27"/>
      <c r="C302" s="251"/>
      <c r="D302" s="127" t="s">
        <v>137</v>
      </c>
      <c r="E302" s="251"/>
      <c r="F302" s="128" t="s">
        <v>290</v>
      </c>
      <c r="G302" s="251"/>
      <c r="H302" s="251"/>
      <c r="I302" s="251"/>
      <c r="J302" s="251"/>
      <c r="K302" s="251"/>
      <c r="L302" s="27"/>
      <c r="M302" s="129"/>
      <c r="N302" s="130"/>
      <c r="O302" s="55"/>
      <c r="P302" s="55"/>
      <c r="Q302" s="55"/>
      <c r="R302" s="55"/>
      <c r="S302" s="55"/>
      <c r="T302" s="56"/>
      <c r="U302" s="251"/>
      <c r="V302" s="251"/>
      <c r="W302" s="251"/>
      <c r="X302" s="251"/>
      <c r="Y302" s="251"/>
      <c r="Z302" s="251"/>
      <c r="AA302" s="251"/>
      <c r="AB302" s="251"/>
      <c r="AC302" s="251"/>
      <c r="AD302" s="251"/>
      <c r="AE302" s="251"/>
      <c r="AT302" s="304" t="s">
        <v>137</v>
      </c>
      <c r="AU302" s="304" t="s">
        <v>22</v>
      </c>
    </row>
    <row r="303" spans="1:65" s="307" customFormat="1" ht="16.5" customHeight="1">
      <c r="A303" s="251"/>
      <c r="B303" s="27"/>
      <c r="C303" s="117" t="s">
        <v>539</v>
      </c>
      <c r="D303" s="117" t="s">
        <v>131</v>
      </c>
      <c r="E303" s="118" t="s">
        <v>493</v>
      </c>
      <c r="F303" s="119" t="s">
        <v>494</v>
      </c>
      <c r="G303" s="120" t="s">
        <v>201</v>
      </c>
      <c r="H303" s="121">
        <v>1</v>
      </c>
      <c r="I303" s="122"/>
      <c r="J303" s="123">
        <f>ROUND(I303*H303,2)</f>
        <v>0</v>
      </c>
      <c r="K303" s="119" t="s">
        <v>146</v>
      </c>
      <c r="L303" s="27"/>
      <c r="M303" s="329" t="s">
        <v>20</v>
      </c>
      <c r="N303" s="124" t="s">
        <v>46</v>
      </c>
      <c r="O303" s="55"/>
      <c r="P303" s="125">
        <f>O303*H303</f>
        <v>0</v>
      </c>
      <c r="Q303" s="125">
        <v>0</v>
      </c>
      <c r="R303" s="125">
        <f>Q303*H303</f>
        <v>0</v>
      </c>
      <c r="S303" s="125">
        <v>0</v>
      </c>
      <c r="T303" s="126">
        <f>S303*H303</f>
        <v>0</v>
      </c>
      <c r="U303" s="251"/>
      <c r="V303" s="251"/>
      <c r="W303" s="251"/>
      <c r="X303" s="251"/>
      <c r="Y303" s="251"/>
      <c r="Z303" s="251"/>
      <c r="AA303" s="251"/>
      <c r="AB303" s="251"/>
      <c r="AC303" s="251"/>
      <c r="AD303" s="251"/>
      <c r="AE303" s="251"/>
      <c r="AR303" s="330" t="s">
        <v>136</v>
      </c>
      <c r="AT303" s="330" t="s">
        <v>131</v>
      </c>
      <c r="AU303" s="330" t="s">
        <v>22</v>
      </c>
      <c r="AY303" s="304" t="s">
        <v>130</v>
      </c>
      <c r="BE303" s="331">
        <f>IF(N303="základní",J303,0)</f>
        <v>0</v>
      </c>
      <c r="BF303" s="331">
        <f>IF(N303="snížená",J303,0)</f>
        <v>0</v>
      </c>
      <c r="BG303" s="331">
        <f>IF(N303="zákl. přenesená",J303,0)</f>
        <v>0</v>
      </c>
      <c r="BH303" s="331">
        <f>IF(N303="sníž. přenesená",J303,0)</f>
        <v>0</v>
      </c>
      <c r="BI303" s="331">
        <f>IF(N303="nulová",J303,0)</f>
        <v>0</v>
      </c>
      <c r="BJ303" s="304" t="s">
        <v>22</v>
      </c>
      <c r="BK303" s="331">
        <f>ROUND(I303*H303,2)</f>
        <v>0</v>
      </c>
      <c r="BL303" s="304" t="s">
        <v>136</v>
      </c>
      <c r="BM303" s="330" t="s">
        <v>540</v>
      </c>
    </row>
    <row r="304" spans="1:47" s="307" customFormat="1" ht="12">
      <c r="A304" s="251"/>
      <c r="B304" s="27"/>
      <c r="C304" s="251"/>
      <c r="D304" s="127" t="s">
        <v>137</v>
      </c>
      <c r="E304" s="251"/>
      <c r="F304" s="128" t="s">
        <v>494</v>
      </c>
      <c r="G304" s="251"/>
      <c r="H304" s="251"/>
      <c r="I304" s="251"/>
      <c r="J304" s="251"/>
      <c r="K304" s="251"/>
      <c r="L304" s="27"/>
      <c r="M304" s="129"/>
      <c r="N304" s="130"/>
      <c r="O304" s="55"/>
      <c r="P304" s="55"/>
      <c r="Q304" s="55"/>
      <c r="R304" s="55"/>
      <c r="S304" s="55"/>
      <c r="T304" s="56"/>
      <c r="U304" s="251"/>
      <c r="V304" s="251"/>
      <c r="W304" s="251"/>
      <c r="X304" s="251"/>
      <c r="Y304" s="251"/>
      <c r="Z304" s="251"/>
      <c r="AA304" s="251"/>
      <c r="AB304" s="251"/>
      <c r="AC304" s="251"/>
      <c r="AD304" s="251"/>
      <c r="AE304" s="251"/>
      <c r="AT304" s="304" t="s">
        <v>137</v>
      </c>
      <c r="AU304" s="304" t="s">
        <v>22</v>
      </c>
    </row>
    <row r="305" spans="1:65" s="307" customFormat="1" ht="16.5" customHeight="1">
      <c r="A305" s="251"/>
      <c r="B305" s="27"/>
      <c r="C305" s="117" t="s">
        <v>361</v>
      </c>
      <c r="D305" s="117" t="s">
        <v>131</v>
      </c>
      <c r="E305" s="118" t="s">
        <v>500</v>
      </c>
      <c r="F305" s="119" t="s">
        <v>501</v>
      </c>
      <c r="G305" s="120" t="s">
        <v>201</v>
      </c>
      <c r="H305" s="121">
        <v>2</v>
      </c>
      <c r="I305" s="122"/>
      <c r="J305" s="123">
        <f>ROUND(I305*H305,2)</f>
        <v>0</v>
      </c>
      <c r="K305" s="119" t="s">
        <v>146</v>
      </c>
      <c r="L305" s="27"/>
      <c r="M305" s="329" t="s">
        <v>20</v>
      </c>
      <c r="N305" s="124" t="s">
        <v>46</v>
      </c>
      <c r="O305" s="55"/>
      <c r="P305" s="125">
        <f>O305*H305</f>
        <v>0</v>
      </c>
      <c r="Q305" s="125">
        <v>0</v>
      </c>
      <c r="R305" s="125">
        <f>Q305*H305</f>
        <v>0</v>
      </c>
      <c r="S305" s="125">
        <v>0</v>
      </c>
      <c r="T305" s="126">
        <f>S305*H305</f>
        <v>0</v>
      </c>
      <c r="U305" s="251"/>
      <c r="V305" s="251"/>
      <c r="W305" s="251"/>
      <c r="X305" s="251"/>
      <c r="Y305" s="251"/>
      <c r="Z305" s="251"/>
      <c r="AA305" s="251"/>
      <c r="AB305" s="251"/>
      <c r="AC305" s="251"/>
      <c r="AD305" s="251"/>
      <c r="AE305" s="251"/>
      <c r="AR305" s="330" t="s">
        <v>136</v>
      </c>
      <c r="AT305" s="330" t="s">
        <v>131</v>
      </c>
      <c r="AU305" s="330" t="s">
        <v>22</v>
      </c>
      <c r="AY305" s="304" t="s">
        <v>130</v>
      </c>
      <c r="BE305" s="331">
        <f>IF(N305="základní",J305,0)</f>
        <v>0</v>
      </c>
      <c r="BF305" s="331">
        <f>IF(N305="snížená",J305,0)</f>
        <v>0</v>
      </c>
      <c r="BG305" s="331">
        <f>IF(N305="zákl. přenesená",J305,0)</f>
        <v>0</v>
      </c>
      <c r="BH305" s="331">
        <f>IF(N305="sníž. přenesená",J305,0)</f>
        <v>0</v>
      </c>
      <c r="BI305" s="331">
        <f>IF(N305="nulová",J305,0)</f>
        <v>0</v>
      </c>
      <c r="BJ305" s="304" t="s">
        <v>22</v>
      </c>
      <c r="BK305" s="331">
        <f>ROUND(I305*H305,2)</f>
        <v>0</v>
      </c>
      <c r="BL305" s="304" t="s">
        <v>136</v>
      </c>
      <c r="BM305" s="330" t="s">
        <v>541</v>
      </c>
    </row>
    <row r="306" spans="1:47" s="307" customFormat="1" ht="12">
      <c r="A306" s="251"/>
      <c r="B306" s="27"/>
      <c r="C306" s="251"/>
      <c r="D306" s="127" t="s">
        <v>137</v>
      </c>
      <c r="E306" s="251"/>
      <c r="F306" s="128" t="s">
        <v>501</v>
      </c>
      <c r="G306" s="251"/>
      <c r="H306" s="251"/>
      <c r="I306" s="251"/>
      <c r="J306" s="251"/>
      <c r="K306" s="251"/>
      <c r="L306" s="27"/>
      <c r="M306" s="129"/>
      <c r="N306" s="130"/>
      <c r="O306" s="55"/>
      <c r="P306" s="55"/>
      <c r="Q306" s="55"/>
      <c r="R306" s="55"/>
      <c r="S306" s="55"/>
      <c r="T306" s="56"/>
      <c r="U306" s="251"/>
      <c r="V306" s="251"/>
      <c r="W306" s="251"/>
      <c r="X306" s="251"/>
      <c r="Y306" s="251"/>
      <c r="Z306" s="251"/>
      <c r="AA306" s="251"/>
      <c r="AB306" s="251"/>
      <c r="AC306" s="251"/>
      <c r="AD306" s="251"/>
      <c r="AE306" s="251"/>
      <c r="AT306" s="304" t="s">
        <v>137</v>
      </c>
      <c r="AU306" s="304" t="s">
        <v>22</v>
      </c>
    </row>
    <row r="307" spans="1:65" s="307" customFormat="1" ht="16.5" customHeight="1">
      <c r="A307" s="251"/>
      <c r="B307" s="27"/>
      <c r="C307" s="117" t="s">
        <v>542</v>
      </c>
      <c r="D307" s="117" t="s">
        <v>131</v>
      </c>
      <c r="E307" s="118" t="s">
        <v>503</v>
      </c>
      <c r="F307" s="119" t="s">
        <v>504</v>
      </c>
      <c r="G307" s="120" t="s">
        <v>201</v>
      </c>
      <c r="H307" s="121">
        <v>3</v>
      </c>
      <c r="I307" s="122"/>
      <c r="J307" s="123">
        <f>ROUND(I307*H307,2)</f>
        <v>0</v>
      </c>
      <c r="K307" s="119" t="s">
        <v>146</v>
      </c>
      <c r="L307" s="27"/>
      <c r="M307" s="329" t="s">
        <v>20</v>
      </c>
      <c r="N307" s="124" t="s">
        <v>46</v>
      </c>
      <c r="O307" s="55"/>
      <c r="P307" s="125">
        <f>O307*H307</f>
        <v>0</v>
      </c>
      <c r="Q307" s="125">
        <v>0</v>
      </c>
      <c r="R307" s="125">
        <f>Q307*H307</f>
        <v>0</v>
      </c>
      <c r="S307" s="125">
        <v>0</v>
      </c>
      <c r="T307" s="126">
        <f>S307*H307</f>
        <v>0</v>
      </c>
      <c r="U307" s="251"/>
      <c r="V307" s="251"/>
      <c r="W307" s="251"/>
      <c r="X307" s="251"/>
      <c r="Y307" s="251"/>
      <c r="Z307" s="251"/>
      <c r="AA307" s="251"/>
      <c r="AB307" s="251"/>
      <c r="AC307" s="251"/>
      <c r="AD307" s="251"/>
      <c r="AE307" s="251"/>
      <c r="AR307" s="330" t="s">
        <v>136</v>
      </c>
      <c r="AT307" s="330" t="s">
        <v>131</v>
      </c>
      <c r="AU307" s="330" t="s">
        <v>22</v>
      </c>
      <c r="AY307" s="304" t="s">
        <v>130</v>
      </c>
      <c r="BE307" s="331">
        <f>IF(N307="základní",J307,0)</f>
        <v>0</v>
      </c>
      <c r="BF307" s="331">
        <f>IF(N307="snížená",J307,0)</f>
        <v>0</v>
      </c>
      <c r="BG307" s="331">
        <f>IF(N307="zákl. přenesená",J307,0)</f>
        <v>0</v>
      </c>
      <c r="BH307" s="331">
        <f>IF(N307="sníž. přenesená",J307,0)</f>
        <v>0</v>
      </c>
      <c r="BI307" s="331">
        <f>IF(N307="nulová",J307,0)</f>
        <v>0</v>
      </c>
      <c r="BJ307" s="304" t="s">
        <v>22</v>
      </c>
      <c r="BK307" s="331">
        <f>ROUND(I307*H307,2)</f>
        <v>0</v>
      </c>
      <c r="BL307" s="304" t="s">
        <v>136</v>
      </c>
      <c r="BM307" s="330" t="s">
        <v>543</v>
      </c>
    </row>
    <row r="308" spans="1:47" s="307" customFormat="1" ht="12">
      <c r="A308" s="251"/>
      <c r="B308" s="27"/>
      <c r="C308" s="251"/>
      <c r="D308" s="127" t="s">
        <v>137</v>
      </c>
      <c r="E308" s="251"/>
      <c r="F308" s="128" t="s">
        <v>504</v>
      </c>
      <c r="G308" s="251"/>
      <c r="H308" s="251"/>
      <c r="I308" s="251"/>
      <c r="J308" s="251"/>
      <c r="K308" s="251"/>
      <c r="L308" s="27"/>
      <c r="M308" s="129"/>
      <c r="N308" s="130"/>
      <c r="O308" s="55"/>
      <c r="P308" s="55"/>
      <c r="Q308" s="55"/>
      <c r="R308" s="55"/>
      <c r="S308" s="55"/>
      <c r="T308" s="56"/>
      <c r="U308" s="251"/>
      <c r="V308" s="251"/>
      <c r="W308" s="251"/>
      <c r="X308" s="251"/>
      <c r="Y308" s="251"/>
      <c r="Z308" s="251"/>
      <c r="AA308" s="251"/>
      <c r="AB308" s="251"/>
      <c r="AC308" s="251"/>
      <c r="AD308" s="251"/>
      <c r="AE308" s="251"/>
      <c r="AT308" s="304" t="s">
        <v>137</v>
      </c>
      <c r="AU308" s="304" t="s">
        <v>22</v>
      </c>
    </row>
    <row r="309" spans="1:65" s="307" customFormat="1" ht="16.5" customHeight="1">
      <c r="A309" s="251"/>
      <c r="B309" s="27"/>
      <c r="C309" s="117" t="s">
        <v>365</v>
      </c>
      <c r="D309" s="117" t="s">
        <v>131</v>
      </c>
      <c r="E309" s="118" t="s">
        <v>544</v>
      </c>
      <c r="F309" s="119" t="s">
        <v>545</v>
      </c>
      <c r="G309" s="120" t="s">
        <v>201</v>
      </c>
      <c r="H309" s="121">
        <v>1</v>
      </c>
      <c r="I309" s="122"/>
      <c r="J309" s="123">
        <f>ROUND(I309*H309,2)</f>
        <v>0</v>
      </c>
      <c r="K309" s="119" t="s">
        <v>146</v>
      </c>
      <c r="L309" s="27"/>
      <c r="M309" s="329" t="s">
        <v>20</v>
      </c>
      <c r="N309" s="124" t="s">
        <v>46</v>
      </c>
      <c r="O309" s="55"/>
      <c r="P309" s="125">
        <f>O309*H309</f>
        <v>0</v>
      </c>
      <c r="Q309" s="125">
        <v>0</v>
      </c>
      <c r="R309" s="125">
        <f>Q309*H309</f>
        <v>0</v>
      </c>
      <c r="S309" s="125">
        <v>0</v>
      </c>
      <c r="T309" s="126">
        <f>S309*H309</f>
        <v>0</v>
      </c>
      <c r="U309" s="251"/>
      <c r="V309" s="251"/>
      <c r="W309" s="251"/>
      <c r="X309" s="251"/>
      <c r="Y309" s="251"/>
      <c r="Z309" s="251"/>
      <c r="AA309" s="251"/>
      <c r="AB309" s="251"/>
      <c r="AC309" s="251"/>
      <c r="AD309" s="251"/>
      <c r="AE309" s="251"/>
      <c r="AR309" s="330" t="s">
        <v>136</v>
      </c>
      <c r="AT309" s="330" t="s">
        <v>131</v>
      </c>
      <c r="AU309" s="330" t="s">
        <v>22</v>
      </c>
      <c r="AY309" s="304" t="s">
        <v>130</v>
      </c>
      <c r="BE309" s="331">
        <f>IF(N309="základní",J309,0)</f>
        <v>0</v>
      </c>
      <c r="BF309" s="331">
        <f>IF(N309="snížená",J309,0)</f>
        <v>0</v>
      </c>
      <c r="BG309" s="331">
        <f>IF(N309="zákl. přenesená",J309,0)</f>
        <v>0</v>
      </c>
      <c r="BH309" s="331">
        <f>IF(N309="sníž. přenesená",J309,0)</f>
        <v>0</v>
      </c>
      <c r="BI309" s="331">
        <f>IF(N309="nulová",J309,0)</f>
        <v>0</v>
      </c>
      <c r="BJ309" s="304" t="s">
        <v>22</v>
      </c>
      <c r="BK309" s="331">
        <f>ROUND(I309*H309,2)</f>
        <v>0</v>
      </c>
      <c r="BL309" s="304" t="s">
        <v>136</v>
      </c>
      <c r="BM309" s="330" t="s">
        <v>546</v>
      </c>
    </row>
    <row r="310" spans="1:47" s="307" customFormat="1" ht="12">
      <c r="A310" s="251"/>
      <c r="B310" s="27"/>
      <c r="C310" s="251"/>
      <c r="D310" s="127" t="s">
        <v>137</v>
      </c>
      <c r="E310" s="251"/>
      <c r="F310" s="128" t="s">
        <v>545</v>
      </c>
      <c r="G310" s="251"/>
      <c r="H310" s="251"/>
      <c r="I310" s="251"/>
      <c r="J310" s="251"/>
      <c r="K310" s="251"/>
      <c r="L310" s="27"/>
      <c r="M310" s="129"/>
      <c r="N310" s="130"/>
      <c r="O310" s="55"/>
      <c r="P310" s="55"/>
      <c r="Q310" s="55"/>
      <c r="R310" s="55"/>
      <c r="S310" s="55"/>
      <c r="T310" s="56"/>
      <c r="U310" s="251"/>
      <c r="V310" s="251"/>
      <c r="W310" s="251"/>
      <c r="X310" s="251"/>
      <c r="Y310" s="251"/>
      <c r="Z310" s="251"/>
      <c r="AA310" s="251"/>
      <c r="AB310" s="251"/>
      <c r="AC310" s="251"/>
      <c r="AD310" s="251"/>
      <c r="AE310" s="251"/>
      <c r="AT310" s="304" t="s">
        <v>137</v>
      </c>
      <c r="AU310" s="304" t="s">
        <v>22</v>
      </c>
    </row>
    <row r="311" spans="1:65" s="307" customFormat="1" ht="16.5" customHeight="1">
      <c r="A311" s="251"/>
      <c r="B311" s="27"/>
      <c r="C311" s="117" t="s">
        <v>547</v>
      </c>
      <c r="D311" s="117" t="s">
        <v>131</v>
      </c>
      <c r="E311" s="118" t="s">
        <v>510</v>
      </c>
      <c r="F311" s="119" t="s">
        <v>511</v>
      </c>
      <c r="G311" s="120" t="s">
        <v>201</v>
      </c>
      <c r="H311" s="121">
        <v>1</v>
      </c>
      <c r="I311" s="122"/>
      <c r="J311" s="123">
        <f>ROUND(I311*H311,2)</f>
        <v>0</v>
      </c>
      <c r="K311" s="119" t="s">
        <v>146</v>
      </c>
      <c r="L311" s="27"/>
      <c r="M311" s="329" t="s">
        <v>20</v>
      </c>
      <c r="N311" s="124" t="s">
        <v>46</v>
      </c>
      <c r="O311" s="55"/>
      <c r="P311" s="125">
        <f>O311*H311</f>
        <v>0</v>
      </c>
      <c r="Q311" s="125">
        <v>0</v>
      </c>
      <c r="R311" s="125">
        <f>Q311*H311</f>
        <v>0</v>
      </c>
      <c r="S311" s="125">
        <v>0</v>
      </c>
      <c r="T311" s="126">
        <f>S311*H311</f>
        <v>0</v>
      </c>
      <c r="U311" s="251"/>
      <c r="V311" s="251"/>
      <c r="W311" s="251"/>
      <c r="X311" s="251"/>
      <c r="Y311" s="251"/>
      <c r="Z311" s="251"/>
      <c r="AA311" s="251"/>
      <c r="AB311" s="251"/>
      <c r="AC311" s="251"/>
      <c r="AD311" s="251"/>
      <c r="AE311" s="251"/>
      <c r="AR311" s="330" t="s">
        <v>136</v>
      </c>
      <c r="AT311" s="330" t="s">
        <v>131</v>
      </c>
      <c r="AU311" s="330" t="s">
        <v>22</v>
      </c>
      <c r="AY311" s="304" t="s">
        <v>130</v>
      </c>
      <c r="BE311" s="331">
        <f>IF(N311="základní",J311,0)</f>
        <v>0</v>
      </c>
      <c r="BF311" s="331">
        <f>IF(N311="snížená",J311,0)</f>
        <v>0</v>
      </c>
      <c r="BG311" s="331">
        <f>IF(N311="zákl. přenesená",J311,0)</f>
        <v>0</v>
      </c>
      <c r="BH311" s="331">
        <f>IF(N311="sníž. přenesená",J311,0)</f>
        <v>0</v>
      </c>
      <c r="BI311" s="331">
        <f>IF(N311="nulová",J311,0)</f>
        <v>0</v>
      </c>
      <c r="BJ311" s="304" t="s">
        <v>22</v>
      </c>
      <c r="BK311" s="331">
        <f>ROUND(I311*H311,2)</f>
        <v>0</v>
      </c>
      <c r="BL311" s="304" t="s">
        <v>136</v>
      </c>
      <c r="BM311" s="330" t="s">
        <v>548</v>
      </c>
    </row>
    <row r="312" spans="1:47" s="307" customFormat="1" ht="12">
      <c r="A312" s="251"/>
      <c r="B312" s="27"/>
      <c r="C312" s="251"/>
      <c r="D312" s="127" t="s">
        <v>137</v>
      </c>
      <c r="E312" s="251"/>
      <c r="F312" s="128" t="s">
        <v>511</v>
      </c>
      <c r="G312" s="251"/>
      <c r="H312" s="251"/>
      <c r="I312" s="251"/>
      <c r="J312" s="251"/>
      <c r="K312" s="251"/>
      <c r="L312" s="27"/>
      <c r="M312" s="129"/>
      <c r="N312" s="130"/>
      <c r="O312" s="55"/>
      <c r="P312" s="55"/>
      <c r="Q312" s="55"/>
      <c r="R312" s="55"/>
      <c r="S312" s="55"/>
      <c r="T312" s="56"/>
      <c r="U312" s="251"/>
      <c r="V312" s="251"/>
      <c r="W312" s="251"/>
      <c r="X312" s="251"/>
      <c r="Y312" s="251"/>
      <c r="Z312" s="251"/>
      <c r="AA312" s="251"/>
      <c r="AB312" s="251"/>
      <c r="AC312" s="251"/>
      <c r="AD312" s="251"/>
      <c r="AE312" s="251"/>
      <c r="AT312" s="304" t="s">
        <v>137</v>
      </c>
      <c r="AU312" s="304" t="s">
        <v>22</v>
      </c>
    </row>
    <row r="313" spans="1:65" s="307" customFormat="1" ht="16.5" customHeight="1">
      <c r="A313" s="251"/>
      <c r="B313" s="27"/>
      <c r="C313" s="117" t="s">
        <v>368</v>
      </c>
      <c r="D313" s="117" t="s">
        <v>131</v>
      </c>
      <c r="E313" s="118" t="s">
        <v>514</v>
      </c>
      <c r="F313" s="119" t="s">
        <v>515</v>
      </c>
      <c r="G313" s="120" t="s">
        <v>201</v>
      </c>
      <c r="H313" s="121">
        <v>1</v>
      </c>
      <c r="I313" s="122"/>
      <c r="J313" s="123">
        <f>ROUND(I313*H313,2)</f>
        <v>0</v>
      </c>
      <c r="K313" s="119" t="s">
        <v>146</v>
      </c>
      <c r="L313" s="27"/>
      <c r="M313" s="329" t="s">
        <v>20</v>
      </c>
      <c r="N313" s="124" t="s">
        <v>46</v>
      </c>
      <c r="O313" s="55"/>
      <c r="P313" s="125">
        <f>O313*H313</f>
        <v>0</v>
      </c>
      <c r="Q313" s="125">
        <v>0</v>
      </c>
      <c r="R313" s="125">
        <f>Q313*H313</f>
        <v>0</v>
      </c>
      <c r="S313" s="125">
        <v>0</v>
      </c>
      <c r="T313" s="126">
        <f>S313*H313</f>
        <v>0</v>
      </c>
      <c r="U313" s="251"/>
      <c r="V313" s="251"/>
      <c r="W313" s="251"/>
      <c r="X313" s="251"/>
      <c r="Y313" s="251"/>
      <c r="Z313" s="251"/>
      <c r="AA313" s="251"/>
      <c r="AB313" s="251"/>
      <c r="AC313" s="251"/>
      <c r="AD313" s="251"/>
      <c r="AE313" s="251"/>
      <c r="AR313" s="330" t="s">
        <v>136</v>
      </c>
      <c r="AT313" s="330" t="s">
        <v>131</v>
      </c>
      <c r="AU313" s="330" t="s">
        <v>22</v>
      </c>
      <c r="AY313" s="304" t="s">
        <v>130</v>
      </c>
      <c r="BE313" s="331">
        <f>IF(N313="základní",J313,0)</f>
        <v>0</v>
      </c>
      <c r="BF313" s="331">
        <f>IF(N313="snížená",J313,0)</f>
        <v>0</v>
      </c>
      <c r="BG313" s="331">
        <f>IF(N313="zákl. přenesená",J313,0)</f>
        <v>0</v>
      </c>
      <c r="BH313" s="331">
        <f>IF(N313="sníž. přenesená",J313,0)</f>
        <v>0</v>
      </c>
      <c r="BI313" s="331">
        <f>IF(N313="nulová",J313,0)</f>
        <v>0</v>
      </c>
      <c r="BJ313" s="304" t="s">
        <v>22</v>
      </c>
      <c r="BK313" s="331">
        <f>ROUND(I313*H313,2)</f>
        <v>0</v>
      </c>
      <c r="BL313" s="304" t="s">
        <v>136</v>
      </c>
      <c r="BM313" s="330" t="s">
        <v>549</v>
      </c>
    </row>
    <row r="314" spans="1:47" s="307" customFormat="1" ht="12">
      <c r="A314" s="251"/>
      <c r="B314" s="27"/>
      <c r="C314" s="251"/>
      <c r="D314" s="127" t="s">
        <v>137</v>
      </c>
      <c r="E314" s="251"/>
      <c r="F314" s="128" t="s">
        <v>515</v>
      </c>
      <c r="G314" s="251"/>
      <c r="H314" s="251"/>
      <c r="I314" s="251"/>
      <c r="J314" s="251"/>
      <c r="K314" s="251"/>
      <c r="L314" s="27"/>
      <c r="M314" s="129"/>
      <c r="N314" s="130"/>
      <c r="O314" s="55"/>
      <c r="P314" s="55"/>
      <c r="Q314" s="55"/>
      <c r="R314" s="55"/>
      <c r="S314" s="55"/>
      <c r="T314" s="56"/>
      <c r="U314" s="251"/>
      <c r="V314" s="251"/>
      <c r="W314" s="251"/>
      <c r="X314" s="251"/>
      <c r="Y314" s="251"/>
      <c r="Z314" s="251"/>
      <c r="AA314" s="251"/>
      <c r="AB314" s="251"/>
      <c r="AC314" s="251"/>
      <c r="AD314" s="251"/>
      <c r="AE314" s="251"/>
      <c r="AT314" s="304" t="s">
        <v>137</v>
      </c>
      <c r="AU314" s="304" t="s">
        <v>22</v>
      </c>
    </row>
    <row r="315" spans="1:65" s="307" customFormat="1" ht="16.5" customHeight="1">
      <c r="A315" s="251"/>
      <c r="B315" s="27"/>
      <c r="C315" s="117" t="s">
        <v>550</v>
      </c>
      <c r="D315" s="117" t="s">
        <v>131</v>
      </c>
      <c r="E315" s="118" t="s">
        <v>551</v>
      </c>
      <c r="F315" s="119" t="s">
        <v>552</v>
      </c>
      <c r="G315" s="120" t="s">
        <v>201</v>
      </c>
      <c r="H315" s="121">
        <v>1</v>
      </c>
      <c r="I315" s="122"/>
      <c r="J315" s="123">
        <f>ROUND(I315*H315,2)</f>
        <v>0</v>
      </c>
      <c r="K315" s="119" t="s">
        <v>146</v>
      </c>
      <c r="L315" s="27"/>
      <c r="M315" s="329" t="s">
        <v>20</v>
      </c>
      <c r="N315" s="124" t="s">
        <v>46</v>
      </c>
      <c r="O315" s="55"/>
      <c r="P315" s="125">
        <f>O315*H315</f>
        <v>0</v>
      </c>
      <c r="Q315" s="125">
        <v>0</v>
      </c>
      <c r="R315" s="125">
        <f>Q315*H315</f>
        <v>0</v>
      </c>
      <c r="S315" s="125">
        <v>0</v>
      </c>
      <c r="T315" s="126">
        <f>S315*H315</f>
        <v>0</v>
      </c>
      <c r="U315" s="251"/>
      <c r="V315" s="251"/>
      <c r="W315" s="251"/>
      <c r="X315" s="251"/>
      <c r="Y315" s="251"/>
      <c r="Z315" s="251"/>
      <c r="AA315" s="251"/>
      <c r="AB315" s="251"/>
      <c r="AC315" s="251"/>
      <c r="AD315" s="251"/>
      <c r="AE315" s="251"/>
      <c r="AR315" s="330" t="s">
        <v>136</v>
      </c>
      <c r="AT315" s="330" t="s">
        <v>131</v>
      </c>
      <c r="AU315" s="330" t="s">
        <v>22</v>
      </c>
      <c r="AY315" s="304" t="s">
        <v>130</v>
      </c>
      <c r="BE315" s="331">
        <f>IF(N315="základní",J315,0)</f>
        <v>0</v>
      </c>
      <c r="BF315" s="331">
        <f>IF(N315="snížená",J315,0)</f>
        <v>0</v>
      </c>
      <c r="BG315" s="331">
        <f>IF(N315="zákl. přenesená",J315,0)</f>
        <v>0</v>
      </c>
      <c r="BH315" s="331">
        <f>IF(N315="sníž. přenesená",J315,0)</f>
        <v>0</v>
      </c>
      <c r="BI315" s="331">
        <f>IF(N315="nulová",J315,0)</f>
        <v>0</v>
      </c>
      <c r="BJ315" s="304" t="s">
        <v>22</v>
      </c>
      <c r="BK315" s="331">
        <f>ROUND(I315*H315,2)</f>
        <v>0</v>
      </c>
      <c r="BL315" s="304" t="s">
        <v>136</v>
      </c>
      <c r="BM315" s="330" t="s">
        <v>553</v>
      </c>
    </row>
    <row r="316" spans="1:47" s="307" customFormat="1" ht="12">
      <c r="A316" s="251"/>
      <c r="B316" s="27"/>
      <c r="C316" s="251"/>
      <c r="D316" s="127" t="s">
        <v>137</v>
      </c>
      <c r="E316" s="251"/>
      <c r="F316" s="128" t="s">
        <v>552</v>
      </c>
      <c r="G316" s="251"/>
      <c r="H316" s="251"/>
      <c r="I316" s="251"/>
      <c r="J316" s="251"/>
      <c r="K316" s="251"/>
      <c r="L316" s="27"/>
      <c r="M316" s="129"/>
      <c r="N316" s="130"/>
      <c r="O316" s="55"/>
      <c r="P316" s="55"/>
      <c r="Q316" s="55"/>
      <c r="R316" s="55"/>
      <c r="S316" s="55"/>
      <c r="T316" s="56"/>
      <c r="U316" s="251"/>
      <c r="V316" s="251"/>
      <c r="W316" s="251"/>
      <c r="X316" s="251"/>
      <c r="Y316" s="251"/>
      <c r="Z316" s="251"/>
      <c r="AA316" s="251"/>
      <c r="AB316" s="251"/>
      <c r="AC316" s="251"/>
      <c r="AD316" s="251"/>
      <c r="AE316" s="251"/>
      <c r="AT316" s="304" t="s">
        <v>137</v>
      </c>
      <c r="AU316" s="304" t="s">
        <v>22</v>
      </c>
    </row>
    <row r="317" spans="1:65" s="307" customFormat="1" ht="16.5" customHeight="1">
      <c r="A317" s="251"/>
      <c r="B317" s="27"/>
      <c r="C317" s="117" t="s">
        <v>372</v>
      </c>
      <c r="D317" s="117" t="s">
        <v>131</v>
      </c>
      <c r="E317" s="118" t="s">
        <v>517</v>
      </c>
      <c r="F317" s="119" t="s">
        <v>518</v>
      </c>
      <c r="G317" s="120" t="s">
        <v>201</v>
      </c>
      <c r="H317" s="121">
        <v>5</v>
      </c>
      <c r="I317" s="122"/>
      <c r="J317" s="123">
        <f>ROUND(I317*H317,2)</f>
        <v>0</v>
      </c>
      <c r="K317" s="119" t="s">
        <v>146</v>
      </c>
      <c r="L317" s="27"/>
      <c r="M317" s="329" t="s">
        <v>20</v>
      </c>
      <c r="N317" s="124" t="s">
        <v>46</v>
      </c>
      <c r="O317" s="55"/>
      <c r="P317" s="125">
        <f>O317*H317</f>
        <v>0</v>
      </c>
      <c r="Q317" s="125">
        <v>0.002</v>
      </c>
      <c r="R317" s="125">
        <f>Q317*H317</f>
        <v>0.01</v>
      </c>
      <c r="S317" s="125">
        <v>0</v>
      </c>
      <c r="T317" s="126">
        <f>S317*H317</f>
        <v>0</v>
      </c>
      <c r="U317" s="251"/>
      <c r="V317" s="251"/>
      <c r="W317" s="251"/>
      <c r="X317" s="251"/>
      <c r="Y317" s="251"/>
      <c r="Z317" s="251"/>
      <c r="AA317" s="251"/>
      <c r="AB317" s="251"/>
      <c r="AC317" s="251"/>
      <c r="AD317" s="251"/>
      <c r="AE317" s="251"/>
      <c r="AR317" s="330" t="s">
        <v>136</v>
      </c>
      <c r="AT317" s="330" t="s">
        <v>131</v>
      </c>
      <c r="AU317" s="330" t="s">
        <v>22</v>
      </c>
      <c r="AY317" s="304" t="s">
        <v>130</v>
      </c>
      <c r="BE317" s="331">
        <f>IF(N317="základní",J317,0)</f>
        <v>0</v>
      </c>
      <c r="BF317" s="331">
        <f>IF(N317="snížená",J317,0)</f>
        <v>0</v>
      </c>
      <c r="BG317" s="331">
        <f>IF(N317="zákl. přenesená",J317,0)</f>
        <v>0</v>
      </c>
      <c r="BH317" s="331">
        <f>IF(N317="sníž. přenesená",J317,0)</f>
        <v>0</v>
      </c>
      <c r="BI317" s="331">
        <f>IF(N317="nulová",J317,0)</f>
        <v>0</v>
      </c>
      <c r="BJ317" s="304" t="s">
        <v>22</v>
      </c>
      <c r="BK317" s="331">
        <f>ROUND(I317*H317,2)</f>
        <v>0</v>
      </c>
      <c r="BL317" s="304" t="s">
        <v>136</v>
      </c>
      <c r="BM317" s="330" t="s">
        <v>554</v>
      </c>
    </row>
    <row r="318" spans="1:47" s="307" customFormat="1" ht="12">
      <c r="A318" s="251"/>
      <c r="B318" s="27"/>
      <c r="C318" s="251"/>
      <c r="D318" s="127" t="s">
        <v>137</v>
      </c>
      <c r="E318" s="251"/>
      <c r="F318" s="128" t="s">
        <v>518</v>
      </c>
      <c r="G318" s="251"/>
      <c r="H318" s="251"/>
      <c r="I318" s="251"/>
      <c r="J318" s="251"/>
      <c r="K318" s="251"/>
      <c r="L318" s="27"/>
      <c r="M318" s="129"/>
      <c r="N318" s="130"/>
      <c r="O318" s="55"/>
      <c r="P318" s="55"/>
      <c r="Q318" s="55"/>
      <c r="R318" s="55"/>
      <c r="S318" s="55"/>
      <c r="T318" s="56"/>
      <c r="U318" s="251"/>
      <c r="V318" s="251"/>
      <c r="W318" s="251"/>
      <c r="X318" s="251"/>
      <c r="Y318" s="251"/>
      <c r="Z318" s="251"/>
      <c r="AA318" s="251"/>
      <c r="AB318" s="251"/>
      <c r="AC318" s="251"/>
      <c r="AD318" s="251"/>
      <c r="AE318" s="251"/>
      <c r="AT318" s="304" t="s">
        <v>137</v>
      </c>
      <c r="AU318" s="304" t="s">
        <v>22</v>
      </c>
    </row>
    <row r="319" spans="1:65" s="307" customFormat="1" ht="16.5" customHeight="1">
      <c r="A319" s="251"/>
      <c r="B319" s="27"/>
      <c r="C319" s="117" t="s">
        <v>555</v>
      </c>
      <c r="D319" s="117" t="s">
        <v>131</v>
      </c>
      <c r="E319" s="118" t="s">
        <v>521</v>
      </c>
      <c r="F319" s="119" t="s">
        <v>522</v>
      </c>
      <c r="G319" s="120" t="s">
        <v>201</v>
      </c>
      <c r="H319" s="121">
        <v>7</v>
      </c>
      <c r="I319" s="122"/>
      <c r="J319" s="123">
        <f>ROUND(I319*H319,2)</f>
        <v>0</v>
      </c>
      <c r="K319" s="119" t="s">
        <v>146</v>
      </c>
      <c r="L319" s="27"/>
      <c r="M319" s="329" t="s">
        <v>20</v>
      </c>
      <c r="N319" s="124" t="s">
        <v>46</v>
      </c>
      <c r="O319" s="55"/>
      <c r="P319" s="125">
        <f>O319*H319</f>
        <v>0</v>
      </c>
      <c r="Q319" s="125">
        <v>0.002</v>
      </c>
      <c r="R319" s="125">
        <f>Q319*H319</f>
        <v>0.014</v>
      </c>
      <c r="S319" s="125">
        <v>0</v>
      </c>
      <c r="T319" s="126">
        <f>S319*H319</f>
        <v>0</v>
      </c>
      <c r="U319" s="251"/>
      <c r="V319" s="251"/>
      <c r="W319" s="251"/>
      <c r="X319" s="251"/>
      <c r="Y319" s="251"/>
      <c r="Z319" s="251"/>
      <c r="AA319" s="251"/>
      <c r="AB319" s="251"/>
      <c r="AC319" s="251"/>
      <c r="AD319" s="251"/>
      <c r="AE319" s="251"/>
      <c r="AR319" s="330" t="s">
        <v>136</v>
      </c>
      <c r="AT319" s="330" t="s">
        <v>131</v>
      </c>
      <c r="AU319" s="330" t="s">
        <v>22</v>
      </c>
      <c r="AY319" s="304" t="s">
        <v>130</v>
      </c>
      <c r="BE319" s="331">
        <f>IF(N319="základní",J319,0)</f>
        <v>0</v>
      </c>
      <c r="BF319" s="331">
        <f>IF(N319="snížená",J319,0)</f>
        <v>0</v>
      </c>
      <c r="BG319" s="331">
        <f>IF(N319="zákl. přenesená",J319,0)</f>
        <v>0</v>
      </c>
      <c r="BH319" s="331">
        <f>IF(N319="sníž. přenesená",J319,0)</f>
        <v>0</v>
      </c>
      <c r="BI319" s="331">
        <f>IF(N319="nulová",J319,0)</f>
        <v>0</v>
      </c>
      <c r="BJ319" s="304" t="s">
        <v>22</v>
      </c>
      <c r="BK319" s="331">
        <f>ROUND(I319*H319,2)</f>
        <v>0</v>
      </c>
      <c r="BL319" s="304" t="s">
        <v>136</v>
      </c>
      <c r="BM319" s="330" t="s">
        <v>556</v>
      </c>
    </row>
    <row r="320" spans="1:47" s="307" customFormat="1" ht="12">
      <c r="A320" s="251"/>
      <c r="B320" s="27"/>
      <c r="C320" s="251"/>
      <c r="D320" s="127" t="s">
        <v>137</v>
      </c>
      <c r="E320" s="251"/>
      <c r="F320" s="128" t="s">
        <v>522</v>
      </c>
      <c r="G320" s="251"/>
      <c r="H320" s="251"/>
      <c r="I320" s="251"/>
      <c r="J320" s="251"/>
      <c r="K320" s="251"/>
      <c r="L320" s="27"/>
      <c r="M320" s="129"/>
      <c r="N320" s="130"/>
      <c r="O320" s="55"/>
      <c r="P320" s="55"/>
      <c r="Q320" s="55"/>
      <c r="R320" s="55"/>
      <c r="S320" s="55"/>
      <c r="T320" s="56"/>
      <c r="U320" s="251"/>
      <c r="V320" s="251"/>
      <c r="W320" s="251"/>
      <c r="X320" s="251"/>
      <c r="Y320" s="251"/>
      <c r="Z320" s="251"/>
      <c r="AA320" s="251"/>
      <c r="AB320" s="251"/>
      <c r="AC320" s="251"/>
      <c r="AD320" s="251"/>
      <c r="AE320" s="251"/>
      <c r="AT320" s="304" t="s">
        <v>137</v>
      </c>
      <c r="AU320" s="304" t="s">
        <v>22</v>
      </c>
    </row>
    <row r="321" spans="1:65" s="307" customFormat="1" ht="16.5" customHeight="1">
      <c r="A321" s="251"/>
      <c r="B321" s="27"/>
      <c r="C321" s="117" t="s">
        <v>375</v>
      </c>
      <c r="D321" s="117" t="s">
        <v>131</v>
      </c>
      <c r="E321" s="118" t="s">
        <v>524</v>
      </c>
      <c r="F321" s="119" t="s">
        <v>525</v>
      </c>
      <c r="G321" s="120" t="s">
        <v>201</v>
      </c>
      <c r="H321" s="121">
        <v>1</v>
      </c>
      <c r="I321" s="122"/>
      <c r="J321" s="123">
        <f>ROUND(I321*H321,2)</f>
        <v>0</v>
      </c>
      <c r="K321" s="119" t="s">
        <v>146</v>
      </c>
      <c r="L321" s="27"/>
      <c r="M321" s="329" t="s">
        <v>20</v>
      </c>
      <c r="N321" s="124" t="s">
        <v>46</v>
      </c>
      <c r="O321" s="55"/>
      <c r="P321" s="125">
        <f>O321*H321</f>
        <v>0</v>
      </c>
      <c r="Q321" s="125">
        <v>0</v>
      </c>
      <c r="R321" s="125">
        <f>Q321*H321</f>
        <v>0</v>
      </c>
      <c r="S321" s="125">
        <v>0</v>
      </c>
      <c r="T321" s="126">
        <f>S321*H321</f>
        <v>0</v>
      </c>
      <c r="U321" s="251"/>
      <c r="V321" s="251"/>
      <c r="W321" s="251"/>
      <c r="X321" s="251"/>
      <c r="Y321" s="251"/>
      <c r="Z321" s="251"/>
      <c r="AA321" s="251"/>
      <c r="AB321" s="251"/>
      <c r="AC321" s="251"/>
      <c r="AD321" s="251"/>
      <c r="AE321" s="251"/>
      <c r="AR321" s="330" t="s">
        <v>136</v>
      </c>
      <c r="AT321" s="330" t="s">
        <v>131</v>
      </c>
      <c r="AU321" s="330" t="s">
        <v>22</v>
      </c>
      <c r="AY321" s="304" t="s">
        <v>130</v>
      </c>
      <c r="BE321" s="331">
        <f>IF(N321="základní",J321,0)</f>
        <v>0</v>
      </c>
      <c r="BF321" s="331">
        <f>IF(N321="snížená",J321,0)</f>
        <v>0</v>
      </c>
      <c r="BG321" s="331">
        <f>IF(N321="zákl. přenesená",J321,0)</f>
        <v>0</v>
      </c>
      <c r="BH321" s="331">
        <f>IF(N321="sníž. přenesená",J321,0)</f>
        <v>0</v>
      </c>
      <c r="BI321" s="331">
        <f>IF(N321="nulová",J321,0)</f>
        <v>0</v>
      </c>
      <c r="BJ321" s="304" t="s">
        <v>22</v>
      </c>
      <c r="BK321" s="331">
        <f>ROUND(I321*H321,2)</f>
        <v>0</v>
      </c>
      <c r="BL321" s="304" t="s">
        <v>136</v>
      </c>
      <c r="BM321" s="330" t="s">
        <v>557</v>
      </c>
    </row>
    <row r="322" spans="1:47" s="307" customFormat="1" ht="12">
      <c r="A322" s="251"/>
      <c r="B322" s="27"/>
      <c r="C322" s="251"/>
      <c r="D322" s="127" t="s">
        <v>137</v>
      </c>
      <c r="E322" s="251"/>
      <c r="F322" s="128" t="s">
        <v>525</v>
      </c>
      <c r="G322" s="251"/>
      <c r="H322" s="251"/>
      <c r="I322" s="251"/>
      <c r="J322" s="251"/>
      <c r="K322" s="251"/>
      <c r="L322" s="27"/>
      <c r="M322" s="129"/>
      <c r="N322" s="130"/>
      <c r="O322" s="55"/>
      <c r="P322" s="55"/>
      <c r="Q322" s="55"/>
      <c r="R322" s="55"/>
      <c r="S322" s="55"/>
      <c r="T322" s="56"/>
      <c r="U322" s="251"/>
      <c r="V322" s="251"/>
      <c r="W322" s="251"/>
      <c r="X322" s="251"/>
      <c r="Y322" s="251"/>
      <c r="Z322" s="251"/>
      <c r="AA322" s="251"/>
      <c r="AB322" s="251"/>
      <c r="AC322" s="251"/>
      <c r="AD322" s="251"/>
      <c r="AE322" s="251"/>
      <c r="AT322" s="304" t="s">
        <v>137</v>
      </c>
      <c r="AU322" s="304" t="s">
        <v>22</v>
      </c>
    </row>
    <row r="323" spans="1:65" s="307" customFormat="1" ht="16.5" customHeight="1">
      <c r="A323" s="251"/>
      <c r="B323" s="27"/>
      <c r="C323" s="117" t="s">
        <v>558</v>
      </c>
      <c r="D323" s="117" t="s">
        <v>131</v>
      </c>
      <c r="E323" s="118" t="s">
        <v>528</v>
      </c>
      <c r="F323" s="119" t="s">
        <v>529</v>
      </c>
      <c r="G323" s="120" t="s">
        <v>530</v>
      </c>
      <c r="H323" s="121">
        <v>1</v>
      </c>
      <c r="I323" s="122"/>
      <c r="J323" s="123">
        <f>ROUND(I323*H323,2)</f>
        <v>0</v>
      </c>
      <c r="K323" s="119" t="s">
        <v>146</v>
      </c>
      <c r="L323" s="27"/>
      <c r="M323" s="329" t="s">
        <v>20</v>
      </c>
      <c r="N323" s="124" t="s">
        <v>46</v>
      </c>
      <c r="O323" s="55"/>
      <c r="P323" s="125">
        <f>O323*H323</f>
        <v>0</v>
      </c>
      <c r="Q323" s="125">
        <v>0</v>
      </c>
      <c r="R323" s="125">
        <f>Q323*H323</f>
        <v>0</v>
      </c>
      <c r="S323" s="125">
        <v>0</v>
      </c>
      <c r="T323" s="126">
        <f>S323*H323</f>
        <v>0</v>
      </c>
      <c r="U323" s="251"/>
      <c r="V323" s="251"/>
      <c r="W323" s="251"/>
      <c r="X323" s="251"/>
      <c r="Y323" s="251"/>
      <c r="Z323" s="251"/>
      <c r="AA323" s="251"/>
      <c r="AB323" s="251"/>
      <c r="AC323" s="251"/>
      <c r="AD323" s="251"/>
      <c r="AE323" s="251"/>
      <c r="AR323" s="330" t="s">
        <v>136</v>
      </c>
      <c r="AT323" s="330" t="s">
        <v>131</v>
      </c>
      <c r="AU323" s="330" t="s">
        <v>22</v>
      </c>
      <c r="AY323" s="304" t="s">
        <v>130</v>
      </c>
      <c r="BE323" s="331">
        <f>IF(N323="základní",J323,0)</f>
        <v>0</v>
      </c>
      <c r="BF323" s="331">
        <f>IF(N323="snížená",J323,0)</f>
        <v>0</v>
      </c>
      <c r="BG323" s="331">
        <f>IF(N323="zákl. přenesená",J323,0)</f>
        <v>0</v>
      </c>
      <c r="BH323" s="331">
        <f>IF(N323="sníž. přenesená",J323,0)</f>
        <v>0</v>
      </c>
      <c r="BI323" s="331">
        <f>IF(N323="nulová",J323,0)</f>
        <v>0</v>
      </c>
      <c r="BJ323" s="304" t="s">
        <v>22</v>
      </c>
      <c r="BK323" s="331">
        <f>ROUND(I323*H323,2)</f>
        <v>0</v>
      </c>
      <c r="BL323" s="304" t="s">
        <v>136</v>
      </c>
      <c r="BM323" s="330" t="s">
        <v>559</v>
      </c>
    </row>
    <row r="324" spans="1:47" s="307" customFormat="1" ht="12">
      <c r="A324" s="251"/>
      <c r="B324" s="27"/>
      <c r="C324" s="251"/>
      <c r="D324" s="127" t="s">
        <v>137</v>
      </c>
      <c r="E324" s="251"/>
      <c r="F324" s="128" t="s">
        <v>529</v>
      </c>
      <c r="G324" s="251"/>
      <c r="H324" s="251"/>
      <c r="I324" s="251"/>
      <c r="J324" s="251"/>
      <c r="K324" s="251"/>
      <c r="L324" s="27"/>
      <c r="M324" s="129"/>
      <c r="N324" s="130"/>
      <c r="O324" s="55"/>
      <c r="P324" s="55"/>
      <c r="Q324" s="55"/>
      <c r="R324" s="55"/>
      <c r="S324" s="55"/>
      <c r="T324" s="56"/>
      <c r="U324" s="251"/>
      <c r="V324" s="251"/>
      <c r="W324" s="251"/>
      <c r="X324" s="251"/>
      <c r="Y324" s="251"/>
      <c r="Z324" s="251"/>
      <c r="AA324" s="251"/>
      <c r="AB324" s="251"/>
      <c r="AC324" s="251"/>
      <c r="AD324" s="251"/>
      <c r="AE324" s="251"/>
      <c r="AT324" s="304" t="s">
        <v>137</v>
      </c>
      <c r="AU324" s="304" t="s">
        <v>22</v>
      </c>
    </row>
    <row r="325" spans="1:65" s="307" customFormat="1" ht="16.5" customHeight="1">
      <c r="A325" s="251"/>
      <c r="B325" s="27"/>
      <c r="C325" s="117" t="s">
        <v>379</v>
      </c>
      <c r="D325" s="117" t="s">
        <v>131</v>
      </c>
      <c r="E325" s="118" t="s">
        <v>532</v>
      </c>
      <c r="F325" s="119" t="s">
        <v>479</v>
      </c>
      <c r="G325" s="120" t="s">
        <v>162</v>
      </c>
      <c r="H325" s="121">
        <v>9</v>
      </c>
      <c r="I325" s="122"/>
      <c r="J325" s="123">
        <f>ROUND(I325*H325,2)</f>
        <v>0</v>
      </c>
      <c r="K325" s="119" t="s">
        <v>146</v>
      </c>
      <c r="L325" s="27"/>
      <c r="M325" s="329" t="s">
        <v>20</v>
      </c>
      <c r="N325" s="124" t="s">
        <v>46</v>
      </c>
      <c r="O325" s="55"/>
      <c r="P325" s="125">
        <f>O325*H325</f>
        <v>0</v>
      </c>
      <c r="Q325" s="125">
        <v>0</v>
      </c>
      <c r="R325" s="125">
        <f>Q325*H325</f>
        <v>0</v>
      </c>
      <c r="S325" s="125">
        <v>0</v>
      </c>
      <c r="T325" s="126">
        <f>S325*H325</f>
        <v>0</v>
      </c>
      <c r="U325" s="251"/>
      <c r="V325" s="251"/>
      <c r="W325" s="251"/>
      <c r="X325" s="251"/>
      <c r="Y325" s="251"/>
      <c r="Z325" s="251"/>
      <c r="AA325" s="251"/>
      <c r="AB325" s="251"/>
      <c r="AC325" s="251"/>
      <c r="AD325" s="251"/>
      <c r="AE325" s="251"/>
      <c r="AR325" s="330" t="s">
        <v>136</v>
      </c>
      <c r="AT325" s="330" t="s">
        <v>131</v>
      </c>
      <c r="AU325" s="330" t="s">
        <v>22</v>
      </c>
      <c r="AY325" s="304" t="s">
        <v>130</v>
      </c>
      <c r="BE325" s="331">
        <f>IF(N325="základní",J325,0)</f>
        <v>0</v>
      </c>
      <c r="BF325" s="331">
        <f>IF(N325="snížená",J325,0)</f>
        <v>0</v>
      </c>
      <c r="BG325" s="331">
        <f>IF(N325="zákl. přenesená",J325,0)</f>
        <v>0</v>
      </c>
      <c r="BH325" s="331">
        <f>IF(N325="sníž. přenesená",J325,0)</f>
        <v>0</v>
      </c>
      <c r="BI325" s="331">
        <f>IF(N325="nulová",J325,0)</f>
        <v>0</v>
      </c>
      <c r="BJ325" s="304" t="s">
        <v>22</v>
      </c>
      <c r="BK325" s="331">
        <f>ROUND(I325*H325,2)</f>
        <v>0</v>
      </c>
      <c r="BL325" s="304" t="s">
        <v>136</v>
      </c>
      <c r="BM325" s="330" t="s">
        <v>560</v>
      </c>
    </row>
    <row r="326" spans="1:47" s="307" customFormat="1" ht="12">
      <c r="A326" s="251"/>
      <c r="B326" s="27"/>
      <c r="C326" s="251"/>
      <c r="D326" s="127" t="s">
        <v>137</v>
      </c>
      <c r="E326" s="251"/>
      <c r="F326" s="128" t="s">
        <v>479</v>
      </c>
      <c r="G326" s="251"/>
      <c r="H326" s="251"/>
      <c r="I326" s="251"/>
      <c r="J326" s="251"/>
      <c r="K326" s="251"/>
      <c r="L326" s="27"/>
      <c r="M326" s="129"/>
      <c r="N326" s="130"/>
      <c r="O326" s="55"/>
      <c r="P326" s="55"/>
      <c r="Q326" s="55"/>
      <c r="R326" s="55"/>
      <c r="S326" s="55"/>
      <c r="T326" s="56"/>
      <c r="U326" s="251"/>
      <c r="V326" s="251"/>
      <c r="W326" s="251"/>
      <c r="X326" s="251"/>
      <c r="Y326" s="251"/>
      <c r="Z326" s="251"/>
      <c r="AA326" s="251"/>
      <c r="AB326" s="251"/>
      <c r="AC326" s="251"/>
      <c r="AD326" s="251"/>
      <c r="AE326" s="251"/>
      <c r="AT326" s="304" t="s">
        <v>137</v>
      </c>
      <c r="AU326" s="304" t="s">
        <v>22</v>
      </c>
    </row>
    <row r="327" spans="2:63" s="109" customFormat="1" ht="25.9" customHeight="1">
      <c r="B327" s="108"/>
      <c r="D327" s="110" t="s">
        <v>74</v>
      </c>
      <c r="E327" s="111" t="s">
        <v>561</v>
      </c>
      <c r="F327" s="111" t="s">
        <v>562</v>
      </c>
      <c r="J327" s="112">
        <f>BK327</f>
        <v>0</v>
      </c>
      <c r="L327" s="108"/>
      <c r="M327" s="113"/>
      <c r="N327" s="114"/>
      <c r="O327" s="114"/>
      <c r="P327" s="115">
        <f>SUM(P328:P345)</f>
        <v>0</v>
      </c>
      <c r="Q327" s="114"/>
      <c r="R327" s="115">
        <f>SUM(R328:R345)</f>
        <v>153.03290322580673</v>
      </c>
      <c r="S327" s="114"/>
      <c r="T327" s="116">
        <f>SUM(T328:T345)</f>
        <v>0</v>
      </c>
      <c r="AR327" s="110" t="s">
        <v>84</v>
      </c>
      <c r="AT327" s="327" t="s">
        <v>74</v>
      </c>
      <c r="AU327" s="327" t="s">
        <v>75</v>
      </c>
      <c r="AY327" s="110" t="s">
        <v>130</v>
      </c>
      <c r="BK327" s="328">
        <f>SUM(BK328:BK345)</f>
        <v>0</v>
      </c>
    </row>
    <row r="328" spans="1:65" s="307" customFormat="1" ht="16.5" customHeight="1">
      <c r="A328" s="251"/>
      <c r="B328" s="27"/>
      <c r="C328" s="117" t="s">
        <v>563</v>
      </c>
      <c r="D328" s="117" t="s">
        <v>131</v>
      </c>
      <c r="E328" s="118" t="s">
        <v>564</v>
      </c>
      <c r="F328" s="119" t="s">
        <v>565</v>
      </c>
      <c r="G328" s="120" t="s">
        <v>215</v>
      </c>
      <c r="H328" s="121">
        <v>169</v>
      </c>
      <c r="I328" s="122"/>
      <c r="J328" s="123">
        <f>ROUND(I328*H328,2)</f>
        <v>0</v>
      </c>
      <c r="K328" s="119" t="s">
        <v>146</v>
      </c>
      <c r="L328" s="27"/>
      <c r="M328" s="329" t="s">
        <v>20</v>
      </c>
      <c r="N328" s="124" t="s">
        <v>46</v>
      </c>
      <c r="O328" s="55"/>
      <c r="P328" s="125">
        <f>O328*H328</f>
        <v>0</v>
      </c>
      <c r="Q328" s="125">
        <v>0</v>
      </c>
      <c r="R328" s="125">
        <f>Q328*H328</f>
        <v>0</v>
      </c>
      <c r="S328" s="125">
        <v>0</v>
      </c>
      <c r="T328" s="126">
        <f>S328*H328</f>
        <v>0</v>
      </c>
      <c r="U328" s="251"/>
      <c r="V328" s="251"/>
      <c r="W328" s="251"/>
      <c r="X328" s="251"/>
      <c r="Y328" s="251"/>
      <c r="Z328" s="251"/>
      <c r="AA328" s="251"/>
      <c r="AB328" s="251"/>
      <c r="AC328" s="251"/>
      <c r="AD328" s="251"/>
      <c r="AE328" s="251"/>
      <c r="AR328" s="330" t="s">
        <v>163</v>
      </c>
      <c r="AT328" s="330" t="s">
        <v>131</v>
      </c>
      <c r="AU328" s="330" t="s">
        <v>22</v>
      </c>
      <c r="AY328" s="304" t="s">
        <v>130</v>
      </c>
      <c r="BE328" s="331">
        <f>IF(N328="základní",J328,0)</f>
        <v>0</v>
      </c>
      <c r="BF328" s="331">
        <f>IF(N328="snížená",J328,0)</f>
        <v>0</v>
      </c>
      <c r="BG328" s="331">
        <f>IF(N328="zákl. přenesená",J328,0)</f>
        <v>0</v>
      </c>
      <c r="BH328" s="331">
        <f>IF(N328="sníž. přenesená",J328,0)</f>
        <v>0</v>
      </c>
      <c r="BI328" s="331">
        <f>IF(N328="nulová",J328,0)</f>
        <v>0</v>
      </c>
      <c r="BJ328" s="304" t="s">
        <v>22</v>
      </c>
      <c r="BK328" s="331">
        <f>ROUND(I328*H328,2)</f>
        <v>0</v>
      </c>
      <c r="BL328" s="304" t="s">
        <v>163</v>
      </c>
      <c r="BM328" s="330" t="s">
        <v>566</v>
      </c>
    </row>
    <row r="329" spans="1:47" s="307" customFormat="1" ht="12">
      <c r="A329" s="251"/>
      <c r="B329" s="27"/>
      <c r="C329" s="251"/>
      <c r="D329" s="127" t="s">
        <v>137</v>
      </c>
      <c r="E329" s="251"/>
      <c r="F329" s="128" t="s">
        <v>565</v>
      </c>
      <c r="G329" s="251"/>
      <c r="H329" s="251"/>
      <c r="I329" s="251"/>
      <c r="J329" s="251"/>
      <c r="K329" s="251"/>
      <c r="L329" s="27"/>
      <c r="M329" s="129"/>
      <c r="N329" s="130"/>
      <c r="O329" s="55"/>
      <c r="P329" s="55"/>
      <c r="Q329" s="55"/>
      <c r="R329" s="55"/>
      <c r="S329" s="55"/>
      <c r="T329" s="56"/>
      <c r="U329" s="251"/>
      <c r="V329" s="251"/>
      <c r="W329" s="251"/>
      <c r="X329" s="251"/>
      <c r="Y329" s="251"/>
      <c r="Z329" s="251"/>
      <c r="AA329" s="251"/>
      <c r="AB329" s="251"/>
      <c r="AC329" s="251"/>
      <c r="AD329" s="251"/>
      <c r="AE329" s="251"/>
      <c r="AT329" s="304" t="s">
        <v>137</v>
      </c>
      <c r="AU329" s="304" t="s">
        <v>22</v>
      </c>
    </row>
    <row r="330" spans="1:65" s="307" customFormat="1" ht="16.5" customHeight="1">
      <c r="A330" s="251"/>
      <c r="B330" s="27"/>
      <c r="C330" s="117" t="s">
        <v>382</v>
      </c>
      <c r="D330" s="117" t="s">
        <v>131</v>
      </c>
      <c r="E330" s="118" t="s">
        <v>567</v>
      </c>
      <c r="F330" s="119" t="s">
        <v>568</v>
      </c>
      <c r="G330" s="120" t="s">
        <v>215</v>
      </c>
      <c r="H330" s="121">
        <v>78</v>
      </c>
      <c r="I330" s="122"/>
      <c r="J330" s="123">
        <f>ROUND(I330*H330,2)</f>
        <v>0</v>
      </c>
      <c r="K330" s="119" t="s">
        <v>146</v>
      </c>
      <c r="L330" s="27"/>
      <c r="M330" s="329" t="s">
        <v>20</v>
      </c>
      <c r="N330" s="124" t="s">
        <v>46</v>
      </c>
      <c r="O330" s="55"/>
      <c r="P330" s="125">
        <f>O330*H330</f>
        <v>0</v>
      </c>
      <c r="Q330" s="125">
        <v>0.0108974358974359</v>
      </c>
      <c r="R330" s="125">
        <f>Q330*H330</f>
        <v>0.8500000000000002</v>
      </c>
      <c r="S330" s="125">
        <v>0</v>
      </c>
      <c r="T330" s="126">
        <f>S330*H330</f>
        <v>0</v>
      </c>
      <c r="U330" s="251"/>
      <c r="V330" s="251"/>
      <c r="W330" s="251"/>
      <c r="X330" s="251"/>
      <c r="Y330" s="251"/>
      <c r="Z330" s="251"/>
      <c r="AA330" s="251"/>
      <c r="AB330" s="251"/>
      <c r="AC330" s="251"/>
      <c r="AD330" s="251"/>
      <c r="AE330" s="251"/>
      <c r="AR330" s="330" t="s">
        <v>163</v>
      </c>
      <c r="AT330" s="330" t="s">
        <v>131</v>
      </c>
      <c r="AU330" s="330" t="s">
        <v>22</v>
      </c>
      <c r="AY330" s="304" t="s">
        <v>130</v>
      </c>
      <c r="BE330" s="331">
        <f>IF(N330="základní",J330,0)</f>
        <v>0</v>
      </c>
      <c r="BF330" s="331">
        <f>IF(N330="snížená",J330,0)</f>
        <v>0</v>
      </c>
      <c r="BG330" s="331">
        <f>IF(N330="zákl. přenesená",J330,0)</f>
        <v>0</v>
      </c>
      <c r="BH330" s="331">
        <f>IF(N330="sníž. přenesená",J330,0)</f>
        <v>0</v>
      </c>
      <c r="BI330" s="331">
        <f>IF(N330="nulová",J330,0)</f>
        <v>0</v>
      </c>
      <c r="BJ330" s="304" t="s">
        <v>22</v>
      </c>
      <c r="BK330" s="331">
        <f>ROUND(I330*H330,2)</f>
        <v>0</v>
      </c>
      <c r="BL330" s="304" t="s">
        <v>163</v>
      </c>
      <c r="BM330" s="330" t="s">
        <v>569</v>
      </c>
    </row>
    <row r="331" spans="1:47" s="307" customFormat="1" ht="12">
      <c r="A331" s="251"/>
      <c r="B331" s="27"/>
      <c r="C331" s="251"/>
      <c r="D331" s="127" t="s">
        <v>137</v>
      </c>
      <c r="E331" s="251"/>
      <c r="F331" s="128" t="s">
        <v>568</v>
      </c>
      <c r="G331" s="251"/>
      <c r="H331" s="251"/>
      <c r="I331" s="251"/>
      <c r="J331" s="251"/>
      <c r="K331" s="251"/>
      <c r="L331" s="27"/>
      <c r="M331" s="129"/>
      <c r="N331" s="130"/>
      <c r="O331" s="55"/>
      <c r="P331" s="55"/>
      <c r="Q331" s="55"/>
      <c r="R331" s="55"/>
      <c r="S331" s="55"/>
      <c r="T331" s="56"/>
      <c r="U331" s="251"/>
      <c r="V331" s="251"/>
      <c r="W331" s="251"/>
      <c r="X331" s="251"/>
      <c r="Y331" s="251"/>
      <c r="Z331" s="251"/>
      <c r="AA331" s="251"/>
      <c r="AB331" s="251"/>
      <c r="AC331" s="251"/>
      <c r="AD331" s="251"/>
      <c r="AE331" s="251"/>
      <c r="AT331" s="304" t="s">
        <v>137</v>
      </c>
      <c r="AU331" s="304" t="s">
        <v>22</v>
      </c>
    </row>
    <row r="332" spans="1:65" s="307" customFormat="1" ht="16.5" customHeight="1">
      <c r="A332" s="251"/>
      <c r="B332" s="27"/>
      <c r="C332" s="117" t="s">
        <v>570</v>
      </c>
      <c r="D332" s="117" t="s">
        <v>131</v>
      </c>
      <c r="E332" s="118" t="s">
        <v>571</v>
      </c>
      <c r="F332" s="119" t="s">
        <v>572</v>
      </c>
      <c r="G332" s="120" t="s">
        <v>215</v>
      </c>
      <c r="H332" s="121">
        <v>124.8</v>
      </c>
      <c r="I332" s="122"/>
      <c r="J332" s="123">
        <f>ROUND(I332*H332,2)</f>
        <v>0</v>
      </c>
      <c r="K332" s="119" t="s">
        <v>146</v>
      </c>
      <c r="L332" s="27"/>
      <c r="M332" s="329" t="s">
        <v>20</v>
      </c>
      <c r="N332" s="124" t="s">
        <v>46</v>
      </c>
      <c r="O332" s="55"/>
      <c r="P332" s="125">
        <f>O332*H332</f>
        <v>0</v>
      </c>
      <c r="Q332" s="125">
        <v>1.2193108974359</v>
      </c>
      <c r="R332" s="125">
        <f>Q332*H332</f>
        <v>152.1700000000003</v>
      </c>
      <c r="S332" s="125">
        <v>0</v>
      </c>
      <c r="T332" s="126">
        <f>S332*H332</f>
        <v>0</v>
      </c>
      <c r="U332" s="251"/>
      <c r="V332" s="251"/>
      <c r="W332" s="251"/>
      <c r="X332" s="251"/>
      <c r="Y332" s="251"/>
      <c r="Z332" s="251"/>
      <c r="AA332" s="251"/>
      <c r="AB332" s="251"/>
      <c r="AC332" s="251"/>
      <c r="AD332" s="251"/>
      <c r="AE332" s="251"/>
      <c r="AR332" s="330" t="s">
        <v>163</v>
      </c>
      <c r="AT332" s="330" t="s">
        <v>131</v>
      </c>
      <c r="AU332" s="330" t="s">
        <v>22</v>
      </c>
      <c r="AY332" s="304" t="s">
        <v>130</v>
      </c>
      <c r="BE332" s="331">
        <f>IF(N332="základní",J332,0)</f>
        <v>0</v>
      </c>
      <c r="BF332" s="331">
        <f>IF(N332="snížená",J332,0)</f>
        <v>0</v>
      </c>
      <c r="BG332" s="331">
        <f>IF(N332="zákl. přenesená",J332,0)</f>
        <v>0</v>
      </c>
      <c r="BH332" s="331">
        <f>IF(N332="sníž. přenesená",J332,0)</f>
        <v>0</v>
      </c>
      <c r="BI332" s="331">
        <f>IF(N332="nulová",J332,0)</f>
        <v>0</v>
      </c>
      <c r="BJ332" s="304" t="s">
        <v>22</v>
      </c>
      <c r="BK332" s="331">
        <f>ROUND(I332*H332,2)</f>
        <v>0</v>
      </c>
      <c r="BL332" s="304" t="s">
        <v>163</v>
      </c>
      <c r="BM332" s="330" t="s">
        <v>573</v>
      </c>
    </row>
    <row r="333" spans="1:47" s="307" customFormat="1" ht="12">
      <c r="A333" s="251"/>
      <c r="B333" s="27"/>
      <c r="C333" s="251"/>
      <c r="D333" s="127" t="s">
        <v>137</v>
      </c>
      <c r="E333" s="251"/>
      <c r="F333" s="128" t="s">
        <v>572</v>
      </c>
      <c r="G333" s="251"/>
      <c r="H333" s="251"/>
      <c r="I333" s="251"/>
      <c r="J333" s="251"/>
      <c r="K333" s="251"/>
      <c r="L333" s="27"/>
      <c r="M333" s="129"/>
      <c r="N333" s="130"/>
      <c r="O333" s="55"/>
      <c r="P333" s="55"/>
      <c r="Q333" s="55"/>
      <c r="R333" s="55"/>
      <c r="S333" s="55"/>
      <c r="T333" s="56"/>
      <c r="U333" s="251"/>
      <c r="V333" s="251"/>
      <c r="W333" s="251"/>
      <c r="X333" s="251"/>
      <c r="Y333" s="251"/>
      <c r="Z333" s="251"/>
      <c r="AA333" s="251"/>
      <c r="AB333" s="251"/>
      <c r="AC333" s="251"/>
      <c r="AD333" s="251"/>
      <c r="AE333" s="251"/>
      <c r="AT333" s="304" t="s">
        <v>137</v>
      </c>
      <c r="AU333" s="304" t="s">
        <v>22</v>
      </c>
    </row>
    <row r="334" spans="1:65" s="307" customFormat="1" ht="16.5" customHeight="1">
      <c r="A334" s="251"/>
      <c r="B334" s="27"/>
      <c r="C334" s="117" t="s">
        <v>386</v>
      </c>
      <c r="D334" s="117" t="s">
        <v>131</v>
      </c>
      <c r="E334" s="118" t="s">
        <v>574</v>
      </c>
      <c r="F334" s="119" t="s">
        <v>575</v>
      </c>
      <c r="G334" s="120" t="s">
        <v>201</v>
      </c>
      <c r="H334" s="121">
        <v>1</v>
      </c>
      <c r="I334" s="122"/>
      <c r="J334" s="123">
        <f>ROUND(I334*H334,2)</f>
        <v>0</v>
      </c>
      <c r="K334" s="119" t="s">
        <v>146</v>
      </c>
      <c r="L334" s="27"/>
      <c r="M334" s="329" t="s">
        <v>20</v>
      </c>
      <c r="N334" s="124" t="s">
        <v>46</v>
      </c>
      <c r="O334" s="55"/>
      <c r="P334" s="125">
        <f>O334*H334</f>
        <v>0</v>
      </c>
      <c r="Q334" s="125">
        <v>0</v>
      </c>
      <c r="R334" s="125">
        <f>Q334*H334</f>
        <v>0</v>
      </c>
      <c r="S334" s="125">
        <v>0</v>
      </c>
      <c r="T334" s="126">
        <f>S334*H334</f>
        <v>0</v>
      </c>
      <c r="U334" s="251"/>
      <c r="V334" s="251"/>
      <c r="W334" s="251"/>
      <c r="X334" s="251"/>
      <c r="Y334" s="251"/>
      <c r="Z334" s="251"/>
      <c r="AA334" s="251"/>
      <c r="AB334" s="251"/>
      <c r="AC334" s="251"/>
      <c r="AD334" s="251"/>
      <c r="AE334" s="251"/>
      <c r="AR334" s="330" t="s">
        <v>163</v>
      </c>
      <c r="AT334" s="330" t="s">
        <v>131</v>
      </c>
      <c r="AU334" s="330" t="s">
        <v>22</v>
      </c>
      <c r="AY334" s="304" t="s">
        <v>130</v>
      </c>
      <c r="BE334" s="331">
        <f>IF(N334="základní",J334,0)</f>
        <v>0</v>
      </c>
      <c r="BF334" s="331">
        <f>IF(N334="snížená",J334,0)</f>
        <v>0</v>
      </c>
      <c r="BG334" s="331">
        <f>IF(N334="zákl. přenesená",J334,0)</f>
        <v>0</v>
      </c>
      <c r="BH334" s="331">
        <f>IF(N334="sníž. přenesená",J334,0)</f>
        <v>0</v>
      </c>
      <c r="BI334" s="331">
        <f>IF(N334="nulová",J334,0)</f>
        <v>0</v>
      </c>
      <c r="BJ334" s="304" t="s">
        <v>22</v>
      </c>
      <c r="BK334" s="331">
        <f>ROUND(I334*H334,2)</f>
        <v>0</v>
      </c>
      <c r="BL334" s="304" t="s">
        <v>163</v>
      </c>
      <c r="BM334" s="330" t="s">
        <v>576</v>
      </c>
    </row>
    <row r="335" spans="1:47" s="307" customFormat="1" ht="12">
      <c r="A335" s="251"/>
      <c r="B335" s="27"/>
      <c r="C335" s="251"/>
      <c r="D335" s="127" t="s">
        <v>137</v>
      </c>
      <c r="E335" s="251"/>
      <c r="F335" s="128" t="s">
        <v>577</v>
      </c>
      <c r="G335" s="251"/>
      <c r="H335" s="251"/>
      <c r="I335" s="251"/>
      <c r="J335" s="251"/>
      <c r="K335" s="251"/>
      <c r="L335" s="27"/>
      <c r="M335" s="129"/>
      <c r="N335" s="130"/>
      <c r="O335" s="55"/>
      <c r="P335" s="55"/>
      <c r="Q335" s="55"/>
      <c r="R335" s="55"/>
      <c r="S335" s="55"/>
      <c r="T335" s="56"/>
      <c r="U335" s="251"/>
      <c r="V335" s="251"/>
      <c r="W335" s="251"/>
      <c r="X335" s="251"/>
      <c r="Y335" s="251"/>
      <c r="Z335" s="251"/>
      <c r="AA335" s="251"/>
      <c r="AB335" s="251"/>
      <c r="AC335" s="251"/>
      <c r="AD335" s="251"/>
      <c r="AE335" s="251"/>
      <c r="AT335" s="304" t="s">
        <v>137</v>
      </c>
      <c r="AU335" s="304" t="s">
        <v>22</v>
      </c>
    </row>
    <row r="336" spans="1:65" s="307" customFormat="1" ht="21.75" customHeight="1">
      <c r="A336" s="251"/>
      <c r="B336" s="27"/>
      <c r="C336" s="117" t="s">
        <v>578</v>
      </c>
      <c r="D336" s="117" t="s">
        <v>131</v>
      </c>
      <c r="E336" s="118" t="s">
        <v>579</v>
      </c>
      <c r="F336" s="119" t="s">
        <v>580</v>
      </c>
      <c r="G336" s="120" t="s">
        <v>201</v>
      </c>
      <c r="H336" s="121">
        <v>8</v>
      </c>
      <c r="I336" s="122"/>
      <c r="J336" s="123">
        <f>ROUND(I336*H336,2)</f>
        <v>0</v>
      </c>
      <c r="K336" s="119" t="s">
        <v>146</v>
      </c>
      <c r="L336" s="27"/>
      <c r="M336" s="329" t="s">
        <v>20</v>
      </c>
      <c r="N336" s="124" t="s">
        <v>46</v>
      </c>
      <c r="O336" s="55"/>
      <c r="P336" s="125">
        <f>O336*H336</f>
        <v>0</v>
      </c>
      <c r="Q336" s="125">
        <v>0</v>
      </c>
      <c r="R336" s="125">
        <f>Q336*H336</f>
        <v>0</v>
      </c>
      <c r="S336" s="125">
        <v>0</v>
      </c>
      <c r="T336" s="126">
        <f>S336*H336</f>
        <v>0</v>
      </c>
      <c r="U336" s="251"/>
      <c r="V336" s="251"/>
      <c r="W336" s="251"/>
      <c r="X336" s="251"/>
      <c r="Y336" s="251"/>
      <c r="Z336" s="251"/>
      <c r="AA336" s="251"/>
      <c r="AB336" s="251"/>
      <c r="AC336" s="251"/>
      <c r="AD336" s="251"/>
      <c r="AE336" s="251"/>
      <c r="AR336" s="330" t="s">
        <v>163</v>
      </c>
      <c r="AT336" s="330" t="s">
        <v>131</v>
      </c>
      <c r="AU336" s="330" t="s">
        <v>22</v>
      </c>
      <c r="AY336" s="304" t="s">
        <v>130</v>
      </c>
      <c r="BE336" s="331">
        <f>IF(N336="základní",J336,0)</f>
        <v>0</v>
      </c>
      <c r="BF336" s="331">
        <f>IF(N336="snížená",J336,0)</f>
        <v>0</v>
      </c>
      <c r="BG336" s="331">
        <f>IF(N336="zákl. přenesená",J336,0)</f>
        <v>0</v>
      </c>
      <c r="BH336" s="331">
        <f>IF(N336="sníž. přenesená",J336,0)</f>
        <v>0</v>
      </c>
      <c r="BI336" s="331">
        <f>IF(N336="nulová",J336,0)</f>
        <v>0</v>
      </c>
      <c r="BJ336" s="304" t="s">
        <v>22</v>
      </c>
      <c r="BK336" s="331">
        <f>ROUND(I336*H336,2)</f>
        <v>0</v>
      </c>
      <c r="BL336" s="304" t="s">
        <v>163</v>
      </c>
      <c r="BM336" s="330" t="s">
        <v>581</v>
      </c>
    </row>
    <row r="337" spans="1:47" s="307" customFormat="1" ht="12">
      <c r="A337" s="251"/>
      <c r="B337" s="27"/>
      <c r="C337" s="251"/>
      <c r="D337" s="127" t="s">
        <v>137</v>
      </c>
      <c r="E337" s="251"/>
      <c r="F337" s="128" t="s">
        <v>580</v>
      </c>
      <c r="G337" s="251"/>
      <c r="H337" s="251"/>
      <c r="I337" s="251"/>
      <c r="J337" s="251"/>
      <c r="K337" s="251"/>
      <c r="L337" s="27"/>
      <c r="M337" s="129"/>
      <c r="N337" s="130"/>
      <c r="O337" s="55"/>
      <c r="P337" s="55"/>
      <c r="Q337" s="55"/>
      <c r="R337" s="55"/>
      <c r="S337" s="55"/>
      <c r="T337" s="56"/>
      <c r="U337" s="251"/>
      <c r="V337" s="251"/>
      <c r="W337" s="251"/>
      <c r="X337" s="251"/>
      <c r="Y337" s="251"/>
      <c r="Z337" s="251"/>
      <c r="AA337" s="251"/>
      <c r="AB337" s="251"/>
      <c r="AC337" s="251"/>
      <c r="AD337" s="251"/>
      <c r="AE337" s="251"/>
      <c r="AT337" s="304" t="s">
        <v>137</v>
      </c>
      <c r="AU337" s="304" t="s">
        <v>22</v>
      </c>
    </row>
    <row r="338" spans="1:65" s="307" customFormat="1" ht="16.5" customHeight="1">
      <c r="A338" s="251"/>
      <c r="B338" s="27"/>
      <c r="C338" s="117" t="s">
        <v>389</v>
      </c>
      <c r="D338" s="117" t="s">
        <v>131</v>
      </c>
      <c r="E338" s="118" t="s">
        <v>582</v>
      </c>
      <c r="F338" s="119" t="s">
        <v>583</v>
      </c>
      <c r="G338" s="120" t="s">
        <v>201</v>
      </c>
      <c r="H338" s="121">
        <v>8</v>
      </c>
      <c r="I338" s="122"/>
      <c r="J338" s="123">
        <f>ROUND(I338*H338,2)</f>
        <v>0</v>
      </c>
      <c r="K338" s="119" t="s">
        <v>146</v>
      </c>
      <c r="L338" s="27"/>
      <c r="M338" s="329" t="s">
        <v>20</v>
      </c>
      <c r="N338" s="124" t="s">
        <v>46</v>
      </c>
      <c r="O338" s="55"/>
      <c r="P338" s="125">
        <f>O338*H338</f>
        <v>0</v>
      </c>
      <c r="Q338" s="125">
        <v>0</v>
      </c>
      <c r="R338" s="125">
        <f>Q338*H338</f>
        <v>0</v>
      </c>
      <c r="S338" s="125">
        <v>0</v>
      </c>
      <c r="T338" s="126">
        <f>S338*H338</f>
        <v>0</v>
      </c>
      <c r="U338" s="251"/>
      <c r="V338" s="251"/>
      <c r="W338" s="251"/>
      <c r="X338" s="251"/>
      <c r="Y338" s="251"/>
      <c r="Z338" s="251"/>
      <c r="AA338" s="251"/>
      <c r="AB338" s="251"/>
      <c r="AC338" s="251"/>
      <c r="AD338" s="251"/>
      <c r="AE338" s="251"/>
      <c r="AR338" s="330" t="s">
        <v>163</v>
      </c>
      <c r="AT338" s="330" t="s">
        <v>131</v>
      </c>
      <c r="AU338" s="330" t="s">
        <v>22</v>
      </c>
      <c r="AY338" s="304" t="s">
        <v>130</v>
      </c>
      <c r="BE338" s="331">
        <f>IF(N338="základní",J338,0)</f>
        <v>0</v>
      </c>
      <c r="BF338" s="331">
        <f>IF(N338="snížená",J338,0)</f>
        <v>0</v>
      </c>
      <c r="BG338" s="331">
        <f>IF(N338="zákl. přenesená",J338,0)</f>
        <v>0</v>
      </c>
      <c r="BH338" s="331">
        <f>IF(N338="sníž. přenesená",J338,0)</f>
        <v>0</v>
      </c>
      <c r="BI338" s="331">
        <f>IF(N338="nulová",J338,0)</f>
        <v>0</v>
      </c>
      <c r="BJ338" s="304" t="s">
        <v>22</v>
      </c>
      <c r="BK338" s="331">
        <f>ROUND(I338*H338,2)</f>
        <v>0</v>
      </c>
      <c r="BL338" s="304" t="s">
        <v>163</v>
      </c>
      <c r="BM338" s="330" t="s">
        <v>584</v>
      </c>
    </row>
    <row r="339" spans="1:47" s="307" customFormat="1" ht="12">
      <c r="A339" s="251"/>
      <c r="B339" s="27"/>
      <c r="C339" s="251"/>
      <c r="D339" s="127" t="s">
        <v>137</v>
      </c>
      <c r="E339" s="251"/>
      <c r="F339" s="128" t="s">
        <v>583</v>
      </c>
      <c r="G339" s="251"/>
      <c r="H339" s="251"/>
      <c r="I339" s="251"/>
      <c r="J339" s="251"/>
      <c r="K339" s="251"/>
      <c r="L339" s="27"/>
      <c r="M339" s="129"/>
      <c r="N339" s="130"/>
      <c r="O339" s="55"/>
      <c r="P339" s="55"/>
      <c r="Q339" s="55"/>
      <c r="R339" s="55"/>
      <c r="S339" s="55"/>
      <c r="T339" s="56"/>
      <c r="U339" s="251"/>
      <c r="V339" s="251"/>
      <c r="W339" s="251"/>
      <c r="X339" s="251"/>
      <c r="Y339" s="251"/>
      <c r="Z339" s="251"/>
      <c r="AA339" s="251"/>
      <c r="AB339" s="251"/>
      <c r="AC339" s="251"/>
      <c r="AD339" s="251"/>
      <c r="AE339" s="251"/>
      <c r="AT339" s="304" t="s">
        <v>137</v>
      </c>
      <c r="AU339" s="304" t="s">
        <v>22</v>
      </c>
    </row>
    <row r="340" spans="1:65" s="307" customFormat="1" ht="16.5" customHeight="1">
      <c r="A340" s="251"/>
      <c r="B340" s="27"/>
      <c r="C340" s="117" t="s">
        <v>585</v>
      </c>
      <c r="D340" s="117" t="s">
        <v>131</v>
      </c>
      <c r="E340" s="118" t="s">
        <v>405</v>
      </c>
      <c r="F340" s="119" t="s">
        <v>406</v>
      </c>
      <c r="G340" s="120" t="s">
        <v>201</v>
      </c>
      <c r="H340" s="121">
        <v>8</v>
      </c>
      <c r="I340" s="122"/>
      <c r="J340" s="123">
        <f>ROUND(I340*H340,2)</f>
        <v>0</v>
      </c>
      <c r="K340" s="119" t="s">
        <v>146</v>
      </c>
      <c r="L340" s="27"/>
      <c r="M340" s="329" t="s">
        <v>20</v>
      </c>
      <c r="N340" s="124" t="s">
        <v>46</v>
      </c>
      <c r="O340" s="55"/>
      <c r="P340" s="125">
        <f>O340*H340</f>
        <v>0</v>
      </c>
      <c r="Q340" s="125">
        <v>0.00161290322580645</v>
      </c>
      <c r="R340" s="125">
        <f>Q340*H340</f>
        <v>0.0129032258064516</v>
      </c>
      <c r="S340" s="125">
        <v>0</v>
      </c>
      <c r="T340" s="126">
        <f>S340*H340</f>
        <v>0</v>
      </c>
      <c r="U340" s="251"/>
      <c r="V340" s="251"/>
      <c r="W340" s="251"/>
      <c r="X340" s="251"/>
      <c r="Y340" s="251"/>
      <c r="Z340" s="251"/>
      <c r="AA340" s="251"/>
      <c r="AB340" s="251"/>
      <c r="AC340" s="251"/>
      <c r="AD340" s="251"/>
      <c r="AE340" s="251"/>
      <c r="AR340" s="330" t="s">
        <v>163</v>
      </c>
      <c r="AT340" s="330" t="s">
        <v>131</v>
      </c>
      <c r="AU340" s="330" t="s">
        <v>22</v>
      </c>
      <c r="AY340" s="304" t="s">
        <v>130</v>
      </c>
      <c r="BE340" s="331">
        <f>IF(N340="základní",J340,0)</f>
        <v>0</v>
      </c>
      <c r="BF340" s="331">
        <f>IF(N340="snížená",J340,0)</f>
        <v>0</v>
      </c>
      <c r="BG340" s="331">
        <f>IF(N340="zákl. přenesená",J340,0)</f>
        <v>0</v>
      </c>
      <c r="BH340" s="331">
        <f>IF(N340="sníž. přenesená",J340,0)</f>
        <v>0</v>
      </c>
      <c r="BI340" s="331">
        <f>IF(N340="nulová",J340,0)</f>
        <v>0</v>
      </c>
      <c r="BJ340" s="304" t="s">
        <v>22</v>
      </c>
      <c r="BK340" s="331">
        <f>ROUND(I340*H340,2)</f>
        <v>0</v>
      </c>
      <c r="BL340" s="304" t="s">
        <v>163</v>
      </c>
      <c r="BM340" s="330" t="s">
        <v>586</v>
      </c>
    </row>
    <row r="341" spans="1:47" s="307" customFormat="1" ht="12">
      <c r="A341" s="251"/>
      <c r="B341" s="27"/>
      <c r="C341" s="251"/>
      <c r="D341" s="127" t="s">
        <v>137</v>
      </c>
      <c r="E341" s="251"/>
      <c r="F341" s="128" t="s">
        <v>406</v>
      </c>
      <c r="G341" s="251"/>
      <c r="H341" s="251"/>
      <c r="I341" s="251"/>
      <c r="J341" s="251"/>
      <c r="K341" s="251"/>
      <c r="L341" s="27"/>
      <c r="M341" s="129"/>
      <c r="N341" s="130"/>
      <c r="O341" s="55"/>
      <c r="P341" s="55"/>
      <c r="Q341" s="55"/>
      <c r="R341" s="55"/>
      <c r="S341" s="55"/>
      <c r="T341" s="56"/>
      <c r="U341" s="251"/>
      <c r="V341" s="251"/>
      <c r="W341" s="251"/>
      <c r="X341" s="251"/>
      <c r="Y341" s="251"/>
      <c r="Z341" s="251"/>
      <c r="AA341" s="251"/>
      <c r="AB341" s="251"/>
      <c r="AC341" s="251"/>
      <c r="AD341" s="251"/>
      <c r="AE341" s="251"/>
      <c r="AT341" s="304" t="s">
        <v>137</v>
      </c>
      <c r="AU341" s="304" t="s">
        <v>22</v>
      </c>
    </row>
    <row r="342" spans="1:65" s="307" customFormat="1" ht="21.75" customHeight="1">
      <c r="A342" s="251"/>
      <c r="B342" s="27"/>
      <c r="C342" s="117" t="s">
        <v>393</v>
      </c>
      <c r="D342" s="117" t="s">
        <v>131</v>
      </c>
      <c r="E342" s="118" t="s">
        <v>587</v>
      </c>
      <c r="F342" s="119" t="s">
        <v>588</v>
      </c>
      <c r="G342" s="120" t="s">
        <v>162</v>
      </c>
      <c r="H342" s="121">
        <v>4</v>
      </c>
      <c r="I342" s="122"/>
      <c r="J342" s="123">
        <f>ROUND(I342*H342,2)</f>
        <v>0</v>
      </c>
      <c r="K342" s="119" t="s">
        <v>146</v>
      </c>
      <c r="L342" s="27"/>
      <c r="M342" s="329" t="s">
        <v>20</v>
      </c>
      <c r="N342" s="124" t="s">
        <v>46</v>
      </c>
      <c r="O342" s="55"/>
      <c r="P342" s="125">
        <f>O342*H342</f>
        <v>0</v>
      </c>
      <c r="Q342" s="125">
        <v>0</v>
      </c>
      <c r="R342" s="125">
        <f>Q342*H342</f>
        <v>0</v>
      </c>
      <c r="S342" s="125">
        <v>0</v>
      </c>
      <c r="T342" s="126">
        <f>S342*H342</f>
        <v>0</v>
      </c>
      <c r="U342" s="251"/>
      <c r="V342" s="251"/>
      <c r="W342" s="251"/>
      <c r="X342" s="251"/>
      <c r="Y342" s="251"/>
      <c r="Z342" s="251"/>
      <c r="AA342" s="251"/>
      <c r="AB342" s="251"/>
      <c r="AC342" s="251"/>
      <c r="AD342" s="251"/>
      <c r="AE342" s="251"/>
      <c r="AR342" s="330" t="s">
        <v>163</v>
      </c>
      <c r="AT342" s="330" t="s">
        <v>131</v>
      </c>
      <c r="AU342" s="330" t="s">
        <v>22</v>
      </c>
      <c r="AY342" s="304" t="s">
        <v>130</v>
      </c>
      <c r="BE342" s="331">
        <f>IF(N342="základní",J342,0)</f>
        <v>0</v>
      </c>
      <c r="BF342" s="331">
        <f>IF(N342="snížená",J342,0)</f>
        <v>0</v>
      </c>
      <c r="BG342" s="331">
        <f>IF(N342="zákl. přenesená",J342,0)</f>
        <v>0</v>
      </c>
      <c r="BH342" s="331">
        <f>IF(N342="sníž. přenesená",J342,0)</f>
        <v>0</v>
      </c>
      <c r="BI342" s="331">
        <f>IF(N342="nulová",J342,0)</f>
        <v>0</v>
      </c>
      <c r="BJ342" s="304" t="s">
        <v>22</v>
      </c>
      <c r="BK342" s="331">
        <f>ROUND(I342*H342,2)</f>
        <v>0</v>
      </c>
      <c r="BL342" s="304" t="s">
        <v>163</v>
      </c>
      <c r="BM342" s="330" t="s">
        <v>589</v>
      </c>
    </row>
    <row r="343" spans="1:47" s="307" customFormat="1" ht="12">
      <c r="A343" s="251"/>
      <c r="B343" s="27"/>
      <c r="C343" s="251"/>
      <c r="D343" s="127" t="s">
        <v>137</v>
      </c>
      <c r="E343" s="251"/>
      <c r="F343" s="128" t="s">
        <v>588</v>
      </c>
      <c r="G343" s="251"/>
      <c r="H343" s="251"/>
      <c r="I343" s="251"/>
      <c r="J343" s="251"/>
      <c r="K343" s="251"/>
      <c r="L343" s="27"/>
      <c r="M343" s="129"/>
      <c r="N343" s="130"/>
      <c r="O343" s="55"/>
      <c r="P343" s="55"/>
      <c r="Q343" s="55"/>
      <c r="R343" s="55"/>
      <c r="S343" s="55"/>
      <c r="T343" s="56"/>
      <c r="U343" s="251"/>
      <c r="V343" s="251"/>
      <c r="W343" s="251"/>
      <c r="X343" s="251"/>
      <c r="Y343" s="251"/>
      <c r="Z343" s="251"/>
      <c r="AA343" s="251"/>
      <c r="AB343" s="251"/>
      <c r="AC343" s="251"/>
      <c r="AD343" s="251"/>
      <c r="AE343" s="251"/>
      <c r="AT343" s="304" t="s">
        <v>137</v>
      </c>
      <c r="AU343" s="304" t="s">
        <v>22</v>
      </c>
    </row>
    <row r="344" spans="1:65" s="307" customFormat="1" ht="21.75" customHeight="1">
      <c r="A344" s="251"/>
      <c r="B344" s="27"/>
      <c r="C344" s="117" t="s">
        <v>590</v>
      </c>
      <c r="D344" s="117" t="s">
        <v>131</v>
      </c>
      <c r="E344" s="118" t="s">
        <v>591</v>
      </c>
      <c r="F344" s="119" t="s">
        <v>592</v>
      </c>
      <c r="G344" s="120" t="s">
        <v>231</v>
      </c>
      <c r="H344" s="121">
        <v>1.231</v>
      </c>
      <c r="I344" s="122"/>
      <c r="J344" s="123">
        <f>ROUND(I344*H344,2)</f>
        <v>0</v>
      </c>
      <c r="K344" s="119" t="s">
        <v>146</v>
      </c>
      <c r="L344" s="27"/>
      <c r="M344" s="329" t="s">
        <v>20</v>
      </c>
      <c r="N344" s="124" t="s">
        <v>46</v>
      </c>
      <c r="O344" s="55"/>
      <c r="P344" s="125">
        <f>O344*H344</f>
        <v>0</v>
      </c>
      <c r="Q344" s="125">
        <v>0</v>
      </c>
      <c r="R344" s="125">
        <f>Q344*H344</f>
        <v>0</v>
      </c>
      <c r="S344" s="125">
        <v>0</v>
      </c>
      <c r="T344" s="126">
        <f>S344*H344</f>
        <v>0</v>
      </c>
      <c r="U344" s="251"/>
      <c r="V344" s="251"/>
      <c r="W344" s="251"/>
      <c r="X344" s="251"/>
      <c r="Y344" s="251"/>
      <c r="Z344" s="251"/>
      <c r="AA344" s="251"/>
      <c r="AB344" s="251"/>
      <c r="AC344" s="251"/>
      <c r="AD344" s="251"/>
      <c r="AE344" s="251"/>
      <c r="AR344" s="330" t="s">
        <v>163</v>
      </c>
      <c r="AT344" s="330" t="s">
        <v>131</v>
      </c>
      <c r="AU344" s="330" t="s">
        <v>22</v>
      </c>
      <c r="AY344" s="304" t="s">
        <v>130</v>
      </c>
      <c r="BE344" s="331">
        <f>IF(N344="základní",J344,0)</f>
        <v>0</v>
      </c>
      <c r="BF344" s="331">
        <f>IF(N344="snížená",J344,0)</f>
        <v>0</v>
      </c>
      <c r="BG344" s="331">
        <f>IF(N344="zákl. přenesená",J344,0)</f>
        <v>0</v>
      </c>
      <c r="BH344" s="331">
        <f>IF(N344="sníž. přenesená",J344,0)</f>
        <v>0</v>
      </c>
      <c r="BI344" s="331">
        <f>IF(N344="nulová",J344,0)</f>
        <v>0</v>
      </c>
      <c r="BJ344" s="304" t="s">
        <v>22</v>
      </c>
      <c r="BK344" s="331">
        <f>ROUND(I344*H344,2)</f>
        <v>0</v>
      </c>
      <c r="BL344" s="304" t="s">
        <v>163</v>
      </c>
      <c r="BM344" s="330" t="s">
        <v>593</v>
      </c>
    </row>
    <row r="345" spans="1:47" s="307" customFormat="1" ht="19.5">
      <c r="A345" s="251"/>
      <c r="B345" s="27"/>
      <c r="C345" s="251"/>
      <c r="D345" s="127" t="s">
        <v>137</v>
      </c>
      <c r="E345" s="251"/>
      <c r="F345" s="128" t="s">
        <v>592</v>
      </c>
      <c r="G345" s="251"/>
      <c r="H345" s="251"/>
      <c r="I345" s="251"/>
      <c r="J345" s="251"/>
      <c r="K345" s="251"/>
      <c r="L345" s="27"/>
      <c r="M345" s="129"/>
      <c r="N345" s="130"/>
      <c r="O345" s="55"/>
      <c r="P345" s="55"/>
      <c r="Q345" s="55"/>
      <c r="R345" s="55"/>
      <c r="S345" s="55"/>
      <c r="T345" s="56"/>
      <c r="U345" s="251"/>
      <c r="V345" s="251"/>
      <c r="W345" s="251"/>
      <c r="X345" s="251"/>
      <c r="Y345" s="251"/>
      <c r="Z345" s="251"/>
      <c r="AA345" s="251"/>
      <c r="AB345" s="251"/>
      <c r="AC345" s="251"/>
      <c r="AD345" s="251"/>
      <c r="AE345" s="251"/>
      <c r="AT345" s="304" t="s">
        <v>137</v>
      </c>
      <c r="AU345" s="304" t="s">
        <v>22</v>
      </c>
    </row>
    <row r="346" spans="2:63" s="109" customFormat="1" ht="25.9" customHeight="1">
      <c r="B346" s="108"/>
      <c r="D346" s="110" t="s">
        <v>74</v>
      </c>
      <c r="E346" s="111" t="s">
        <v>594</v>
      </c>
      <c r="F346" s="111" t="s">
        <v>595</v>
      </c>
      <c r="J346" s="112">
        <f>BK346</f>
        <v>0</v>
      </c>
      <c r="L346" s="108"/>
      <c r="M346" s="113"/>
      <c r="N346" s="114"/>
      <c r="O346" s="114"/>
      <c r="P346" s="115">
        <f>SUM(P347:P362)</f>
        <v>0</v>
      </c>
      <c r="Q346" s="114"/>
      <c r="R346" s="115">
        <f>SUM(R347:R362)</f>
        <v>6.0600000000000005</v>
      </c>
      <c r="S346" s="114"/>
      <c r="T346" s="116">
        <f>SUM(T347:T362)</f>
        <v>0</v>
      </c>
      <c r="AR346" s="110" t="s">
        <v>22</v>
      </c>
      <c r="AT346" s="327" t="s">
        <v>74</v>
      </c>
      <c r="AU346" s="327" t="s">
        <v>75</v>
      </c>
      <c r="AY346" s="110" t="s">
        <v>130</v>
      </c>
      <c r="BK346" s="328">
        <f>SUM(BK347:BK362)</f>
        <v>0</v>
      </c>
    </row>
    <row r="347" spans="1:65" s="307" customFormat="1" ht="16.5" customHeight="1">
      <c r="A347" s="251"/>
      <c r="B347" s="27"/>
      <c r="C347" s="117" t="s">
        <v>396</v>
      </c>
      <c r="D347" s="117" t="s">
        <v>131</v>
      </c>
      <c r="E347" s="118" t="s">
        <v>596</v>
      </c>
      <c r="F347" s="119" t="s">
        <v>597</v>
      </c>
      <c r="G347" s="120" t="s">
        <v>201</v>
      </c>
      <c r="H347" s="121">
        <v>1</v>
      </c>
      <c r="I347" s="122"/>
      <c r="J347" s="123">
        <f>ROUND(I347*H347,2)</f>
        <v>0</v>
      </c>
      <c r="K347" s="119" t="s">
        <v>146</v>
      </c>
      <c r="L347" s="27"/>
      <c r="M347" s="329" t="s">
        <v>20</v>
      </c>
      <c r="N347" s="124" t="s">
        <v>46</v>
      </c>
      <c r="O347" s="55"/>
      <c r="P347" s="125">
        <f>O347*H347</f>
        <v>0</v>
      </c>
      <c r="Q347" s="125">
        <v>0.02</v>
      </c>
      <c r="R347" s="125">
        <f>Q347*H347</f>
        <v>0.02</v>
      </c>
      <c r="S347" s="125">
        <v>0</v>
      </c>
      <c r="T347" s="126">
        <f>S347*H347</f>
        <v>0</v>
      </c>
      <c r="U347" s="251"/>
      <c r="V347" s="251"/>
      <c r="W347" s="251"/>
      <c r="X347" s="251"/>
      <c r="Y347" s="251"/>
      <c r="Z347" s="251"/>
      <c r="AA347" s="251"/>
      <c r="AB347" s="251"/>
      <c r="AC347" s="251"/>
      <c r="AD347" s="251"/>
      <c r="AE347" s="251"/>
      <c r="AR347" s="330" t="s">
        <v>136</v>
      </c>
      <c r="AT347" s="330" t="s">
        <v>131</v>
      </c>
      <c r="AU347" s="330" t="s">
        <v>22</v>
      </c>
      <c r="AY347" s="304" t="s">
        <v>130</v>
      </c>
      <c r="BE347" s="331">
        <f>IF(N347="základní",J347,0)</f>
        <v>0</v>
      </c>
      <c r="BF347" s="331">
        <f>IF(N347="snížená",J347,0)</f>
        <v>0</v>
      </c>
      <c r="BG347" s="331">
        <f>IF(N347="zákl. přenesená",J347,0)</f>
        <v>0</v>
      </c>
      <c r="BH347" s="331">
        <f>IF(N347="sníž. přenesená",J347,0)</f>
        <v>0</v>
      </c>
      <c r="BI347" s="331">
        <f>IF(N347="nulová",J347,0)</f>
        <v>0</v>
      </c>
      <c r="BJ347" s="304" t="s">
        <v>22</v>
      </c>
      <c r="BK347" s="331">
        <f>ROUND(I347*H347,2)</f>
        <v>0</v>
      </c>
      <c r="BL347" s="304" t="s">
        <v>136</v>
      </c>
      <c r="BM347" s="330" t="s">
        <v>598</v>
      </c>
    </row>
    <row r="348" spans="1:47" s="307" customFormat="1" ht="12">
      <c r="A348" s="251"/>
      <c r="B348" s="27"/>
      <c r="C348" s="251"/>
      <c r="D348" s="127" t="s">
        <v>137</v>
      </c>
      <c r="E348" s="251"/>
      <c r="F348" s="128" t="s">
        <v>597</v>
      </c>
      <c r="G348" s="251"/>
      <c r="H348" s="251"/>
      <c r="I348" s="251"/>
      <c r="J348" s="251"/>
      <c r="K348" s="251"/>
      <c r="L348" s="27"/>
      <c r="M348" s="129"/>
      <c r="N348" s="130"/>
      <c r="O348" s="55"/>
      <c r="P348" s="55"/>
      <c r="Q348" s="55"/>
      <c r="R348" s="55"/>
      <c r="S348" s="55"/>
      <c r="T348" s="56"/>
      <c r="U348" s="251"/>
      <c r="V348" s="251"/>
      <c r="W348" s="251"/>
      <c r="X348" s="251"/>
      <c r="Y348" s="251"/>
      <c r="Z348" s="251"/>
      <c r="AA348" s="251"/>
      <c r="AB348" s="251"/>
      <c r="AC348" s="251"/>
      <c r="AD348" s="251"/>
      <c r="AE348" s="251"/>
      <c r="AT348" s="304" t="s">
        <v>137</v>
      </c>
      <c r="AU348" s="304" t="s">
        <v>22</v>
      </c>
    </row>
    <row r="349" spans="1:65" s="307" customFormat="1" ht="16.5" customHeight="1">
      <c r="A349" s="251"/>
      <c r="B349" s="27"/>
      <c r="C349" s="117" t="s">
        <v>599</v>
      </c>
      <c r="D349" s="117" t="s">
        <v>131</v>
      </c>
      <c r="E349" s="118" t="s">
        <v>600</v>
      </c>
      <c r="F349" s="119" t="s">
        <v>601</v>
      </c>
      <c r="G349" s="120" t="s">
        <v>201</v>
      </c>
      <c r="H349" s="121">
        <v>1</v>
      </c>
      <c r="I349" s="122"/>
      <c r="J349" s="123">
        <f>ROUND(I349*H349,2)</f>
        <v>0</v>
      </c>
      <c r="K349" s="119" t="s">
        <v>146</v>
      </c>
      <c r="L349" s="27"/>
      <c r="M349" s="329" t="s">
        <v>20</v>
      </c>
      <c r="N349" s="124" t="s">
        <v>46</v>
      </c>
      <c r="O349" s="55"/>
      <c r="P349" s="125">
        <f>O349*H349</f>
        <v>0</v>
      </c>
      <c r="Q349" s="125">
        <v>0.02</v>
      </c>
      <c r="R349" s="125">
        <f>Q349*H349</f>
        <v>0.02</v>
      </c>
      <c r="S349" s="125">
        <v>0</v>
      </c>
      <c r="T349" s="126">
        <f>S349*H349</f>
        <v>0</v>
      </c>
      <c r="U349" s="251"/>
      <c r="V349" s="251"/>
      <c r="W349" s="251"/>
      <c r="X349" s="251"/>
      <c r="Y349" s="251"/>
      <c r="Z349" s="251"/>
      <c r="AA349" s="251"/>
      <c r="AB349" s="251"/>
      <c r="AC349" s="251"/>
      <c r="AD349" s="251"/>
      <c r="AE349" s="251"/>
      <c r="AR349" s="330" t="s">
        <v>136</v>
      </c>
      <c r="AT349" s="330" t="s">
        <v>131</v>
      </c>
      <c r="AU349" s="330" t="s">
        <v>22</v>
      </c>
      <c r="AY349" s="304" t="s">
        <v>130</v>
      </c>
      <c r="BE349" s="331">
        <f>IF(N349="základní",J349,0)</f>
        <v>0</v>
      </c>
      <c r="BF349" s="331">
        <f>IF(N349="snížená",J349,0)</f>
        <v>0</v>
      </c>
      <c r="BG349" s="331">
        <f>IF(N349="zákl. přenesená",J349,0)</f>
        <v>0</v>
      </c>
      <c r="BH349" s="331">
        <f>IF(N349="sníž. přenesená",J349,0)</f>
        <v>0</v>
      </c>
      <c r="BI349" s="331">
        <f>IF(N349="nulová",J349,0)</f>
        <v>0</v>
      </c>
      <c r="BJ349" s="304" t="s">
        <v>22</v>
      </c>
      <c r="BK349" s="331">
        <f>ROUND(I349*H349,2)</f>
        <v>0</v>
      </c>
      <c r="BL349" s="304" t="s">
        <v>136</v>
      </c>
      <c r="BM349" s="330" t="s">
        <v>602</v>
      </c>
    </row>
    <row r="350" spans="1:47" s="307" customFormat="1" ht="12">
      <c r="A350" s="251"/>
      <c r="B350" s="27"/>
      <c r="C350" s="251"/>
      <c r="D350" s="127" t="s">
        <v>137</v>
      </c>
      <c r="E350" s="251"/>
      <c r="F350" s="128" t="s">
        <v>601</v>
      </c>
      <c r="G350" s="251"/>
      <c r="H350" s="251"/>
      <c r="I350" s="251"/>
      <c r="J350" s="251"/>
      <c r="K350" s="251"/>
      <c r="L350" s="27"/>
      <c r="M350" s="129"/>
      <c r="N350" s="130"/>
      <c r="O350" s="55"/>
      <c r="P350" s="55"/>
      <c r="Q350" s="55"/>
      <c r="R350" s="55"/>
      <c r="S350" s="55"/>
      <c r="T350" s="56"/>
      <c r="U350" s="251"/>
      <c r="V350" s="251"/>
      <c r="W350" s="251"/>
      <c r="X350" s="251"/>
      <c r="Y350" s="251"/>
      <c r="Z350" s="251"/>
      <c r="AA350" s="251"/>
      <c r="AB350" s="251"/>
      <c r="AC350" s="251"/>
      <c r="AD350" s="251"/>
      <c r="AE350" s="251"/>
      <c r="AT350" s="304" t="s">
        <v>137</v>
      </c>
      <c r="AU350" s="304" t="s">
        <v>22</v>
      </c>
    </row>
    <row r="351" spans="1:65" s="307" customFormat="1" ht="16.5" customHeight="1">
      <c r="A351" s="251"/>
      <c r="B351" s="27"/>
      <c r="C351" s="117" t="s">
        <v>400</v>
      </c>
      <c r="D351" s="117" t="s">
        <v>131</v>
      </c>
      <c r="E351" s="118" t="s">
        <v>603</v>
      </c>
      <c r="F351" s="119" t="s">
        <v>604</v>
      </c>
      <c r="G351" s="120" t="s">
        <v>201</v>
      </c>
      <c r="H351" s="121">
        <v>2</v>
      </c>
      <c r="I351" s="122"/>
      <c r="J351" s="123">
        <f>ROUND(I351*H351,2)</f>
        <v>0</v>
      </c>
      <c r="K351" s="119" t="s">
        <v>146</v>
      </c>
      <c r="L351" s="27"/>
      <c r="M351" s="329" t="s">
        <v>20</v>
      </c>
      <c r="N351" s="124" t="s">
        <v>46</v>
      </c>
      <c r="O351" s="55"/>
      <c r="P351" s="125">
        <f>O351*H351</f>
        <v>0</v>
      </c>
      <c r="Q351" s="125">
        <v>0.045</v>
      </c>
      <c r="R351" s="125">
        <f>Q351*H351</f>
        <v>0.09</v>
      </c>
      <c r="S351" s="125">
        <v>0</v>
      </c>
      <c r="T351" s="126">
        <f>S351*H351</f>
        <v>0</v>
      </c>
      <c r="U351" s="251"/>
      <c r="V351" s="251"/>
      <c r="W351" s="251"/>
      <c r="X351" s="251"/>
      <c r="Y351" s="251"/>
      <c r="Z351" s="251"/>
      <c r="AA351" s="251"/>
      <c r="AB351" s="251"/>
      <c r="AC351" s="251"/>
      <c r="AD351" s="251"/>
      <c r="AE351" s="251"/>
      <c r="AR351" s="330" t="s">
        <v>136</v>
      </c>
      <c r="AT351" s="330" t="s">
        <v>131</v>
      </c>
      <c r="AU351" s="330" t="s">
        <v>22</v>
      </c>
      <c r="AY351" s="304" t="s">
        <v>130</v>
      </c>
      <c r="BE351" s="331">
        <f>IF(N351="základní",J351,0)</f>
        <v>0</v>
      </c>
      <c r="BF351" s="331">
        <f>IF(N351="snížená",J351,0)</f>
        <v>0</v>
      </c>
      <c r="BG351" s="331">
        <f>IF(N351="zákl. přenesená",J351,0)</f>
        <v>0</v>
      </c>
      <c r="BH351" s="331">
        <f>IF(N351="sníž. přenesená",J351,0)</f>
        <v>0</v>
      </c>
      <c r="BI351" s="331">
        <f>IF(N351="nulová",J351,0)</f>
        <v>0</v>
      </c>
      <c r="BJ351" s="304" t="s">
        <v>22</v>
      </c>
      <c r="BK351" s="331">
        <f>ROUND(I351*H351,2)</f>
        <v>0</v>
      </c>
      <c r="BL351" s="304" t="s">
        <v>136</v>
      </c>
      <c r="BM351" s="330" t="s">
        <v>605</v>
      </c>
    </row>
    <row r="352" spans="1:47" s="307" customFormat="1" ht="12">
      <c r="A352" s="251"/>
      <c r="B352" s="27"/>
      <c r="C352" s="251"/>
      <c r="D352" s="127" t="s">
        <v>137</v>
      </c>
      <c r="E352" s="251"/>
      <c r="F352" s="128" t="s">
        <v>604</v>
      </c>
      <c r="G352" s="251"/>
      <c r="H352" s="251"/>
      <c r="I352" s="251"/>
      <c r="J352" s="251"/>
      <c r="K352" s="251"/>
      <c r="L352" s="27"/>
      <c r="M352" s="129"/>
      <c r="N352" s="130"/>
      <c r="O352" s="55"/>
      <c r="P352" s="55"/>
      <c r="Q352" s="55"/>
      <c r="R352" s="55"/>
      <c r="S352" s="55"/>
      <c r="T352" s="56"/>
      <c r="U352" s="251"/>
      <c r="V352" s="251"/>
      <c r="W352" s="251"/>
      <c r="X352" s="251"/>
      <c r="Y352" s="251"/>
      <c r="Z352" s="251"/>
      <c r="AA352" s="251"/>
      <c r="AB352" s="251"/>
      <c r="AC352" s="251"/>
      <c r="AD352" s="251"/>
      <c r="AE352" s="251"/>
      <c r="AT352" s="304" t="s">
        <v>137</v>
      </c>
      <c r="AU352" s="304" t="s">
        <v>22</v>
      </c>
    </row>
    <row r="353" spans="1:65" s="307" customFormat="1" ht="16.5" customHeight="1">
      <c r="A353" s="251"/>
      <c r="B353" s="27"/>
      <c r="C353" s="117" t="s">
        <v>606</v>
      </c>
      <c r="D353" s="117" t="s">
        <v>131</v>
      </c>
      <c r="E353" s="118" t="s">
        <v>607</v>
      </c>
      <c r="F353" s="119" t="s">
        <v>608</v>
      </c>
      <c r="G353" s="120" t="s">
        <v>201</v>
      </c>
      <c r="H353" s="121">
        <v>2</v>
      </c>
      <c r="I353" s="122"/>
      <c r="J353" s="123">
        <f>ROUND(I353*H353,2)</f>
        <v>0</v>
      </c>
      <c r="K353" s="119" t="s">
        <v>146</v>
      </c>
      <c r="L353" s="27"/>
      <c r="M353" s="329" t="s">
        <v>20</v>
      </c>
      <c r="N353" s="124" t="s">
        <v>46</v>
      </c>
      <c r="O353" s="55"/>
      <c r="P353" s="125">
        <f>O353*H353</f>
        <v>0</v>
      </c>
      <c r="Q353" s="125">
        <v>0.045</v>
      </c>
      <c r="R353" s="125">
        <f>Q353*H353</f>
        <v>0.09</v>
      </c>
      <c r="S353" s="125">
        <v>0</v>
      </c>
      <c r="T353" s="126">
        <f>S353*H353</f>
        <v>0</v>
      </c>
      <c r="U353" s="251"/>
      <c r="V353" s="251"/>
      <c r="W353" s="251"/>
      <c r="X353" s="251"/>
      <c r="Y353" s="251"/>
      <c r="Z353" s="251"/>
      <c r="AA353" s="251"/>
      <c r="AB353" s="251"/>
      <c r="AC353" s="251"/>
      <c r="AD353" s="251"/>
      <c r="AE353" s="251"/>
      <c r="AR353" s="330" t="s">
        <v>136</v>
      </c>
      <c r="AT353" s="330" t="s">
        <v>131</v>
      </c>
      <c r="AU353" s="330" t="s">
        <v>22</v>
      </c>
      <c r="AY353" s="304" t="s">
        <v>130</v>
      </c>
      <c r="BE353" s="331">
        <f>IF(N353="základní",J353,0)</f>
        <v>0</v>
      </c>
      <c r="BF353" s="331">
        <f>IF(N353="snížená",J353,0)</f>
        <v>0</v>
      </c>
      <c r="BG353" s="331">
        <f>IF(N353="zákl. přenesená",J353,0)</f>
        <v>0</v>
      </c>
      <c r="BH353" s="331">
        <f>IF(N353="sníž. přenesená",J353,0)</f>
        <v>0</v>
      </c>
      <c r="BI353" s="331">
        <f>IF(N353="nulová",J353,0)</f>
        <v>0</v>
      </c>
      <c r="BJ353" s="304" t="s">
        <v>22</v>
      </c>
      <c r="BK353" s="331">
        <f>ROUND(I353*H353,2)</f>
        <v>0</v>
      </c>
      <c r="BL353" s="304" t="s">
        <v>136</v>
      </c>
      <c r="BM353" s="330" t="s">
        <v>609</v>
      </c>
    </row>
    <row r="354" spans="1:47" s="307" customFormat="1" ht="12">
      <c r="A354" s="251"/>
      <c r="B354" s="27"/>
      <c r="C354" s="251"/>
      <c r="D354" s="127" t="s">
        <v>137</v>
      </c>
      <c r="E354" s="251"/>
      <c r="F354" s="128" t="s">
        <v>608</v>
      </c>
      <c r="G354" s="251"/>
      <c r="H354" s="251"/>
      <c r="I354" s="251"/>
      <c r="J354" s="251"/>
      <c r="K354" s="251"/>
      <c r="L354" s="27"/>
      <c r="M354" s="129"/>
      <c r="N354" s="130"/>
      <c r="O354" s="55"/>
      <c r="P354" s="55"/>
      <c r="Q354" s="55"/>
      <c r="R354" s="55"/>
      <c r="S354" s="55"/>
      <c r="T354" s="56"/>
      <c r="U354" s="251"/>
      <c r="V354" s="251"/>
      <c r="W354" s="251"/>
      <c r="X354" s="251"/>
      <c r="Y354" s="251"/>
      <c r="Z354" s="251"/>
      <c r="AA354" s="251"/>
      <c r="AB354" s="251"/>
      <c r="AC354" s="251"/>
      <c r="AD354" s="251"/>
      <c r="AE354" s="251"/>
      <c r="AT354" s="304" t="s">
        <v>137</v>
      </c>
      <c r="AU354" s="304" t="s">
        <v>22</v>
      </c>
    </row>
    <row r="355" spans="1:65" s="307" customFormat="1" ht="16.5" customHeight="1">
      <c r="A355" s="251"/>
      <c r="B355" s="27"/>
      <c r="C355" s="117" t="s">
        <v>403</v>
      </c>
      <c r="D355" s="117" t="s">
        <v>131</v>
      </c>
      <c r="E355" s="118" t="s">
        <v>610</v>
      </c>
      <c r="F355" s="119" t="s">
        <v>611</v>
      </c>
      <c r="G355" s="120" t="s">
        <v>201</v>
      </c>
      <c r="H355" s="121">
        <v>4</v>
      </c>
      <c r="I355" s="122"/>
      <c r="J355" s="123">
        <f>ROUND(I355*H355,2)</f>
        <v>0</v>
      </c>
      <c r="K355" s="119" t="s">
        <v>146</v>
      </c>
      <c r="L355" s="27"/>
      <c r="M355" s="329" t="s">
        <v>20</v>
      </c>
      <c r="N355" s="124" t="s">
        <v>46</v>
      </c>
      <c r="O355" s="55"/>
      <c r="P355" s="125">
        <f>O355*H355</f>
        <v>0</v>
      </c>
      <c r="Q355" s="125">
        <v>0.085</v>
      </c>
      <c r="R355" s="125">
        <f>Q355*H355</f>
        <v>0.34</v>
      </c>
      <c r="S355" s="125">
        <v>0</v>
      </c>
      <c r="T355" s="126">
        <f>S355*H355</f>
        <v>0</v>
      </c>
      <c r="U355" s="251"/>
      <c r="V355" s="251"/>
      <c r="W355" s="251"/>
      <c r="X355" s="251"/>
      <c r="Y355" s="251"/>
      <c r="Z355" s="251"/>
      <c r="AA355" s="251"/>
      <c r="AB355" s="251"/>
      <c r="AC355" s="251"/>
      <c r="AD355" s="251"/>
      <c r="AE355" s="251"/>
      <c r="AR355" s="330" t="s">
        <v>136</v>
      </c>
      <c r="AT355" s="330" t="s">
        <v>131</v>
      </c>
      <c r="AU355" s="330" t="s">
        <v>22</v>
      </c>
      <c r="AY355" s="304" t="s">
        <v>130</v>
      </c>
      <c r="BE355" s="331">
        <f>IF(N355="základní",J355,0)</f>
        <v>0</v>
      </c>
      <c r="BF355" s="331">
        <f>IF(N355="snížená",J355,0)</f>
        <v>0</v>
      </c>
      <c r="BG355" s="331">
        <f>IF(N355="zákl. přenesená",J355,0)</f>
        <v>0</v>
      </c>
      <c r="BH355" s="331">
        <f>IF(N355="sníž. přenesená",J355,0)</f>
        <v>0</v>
      </c>
      <c r="BI355" s="331">
        <f>IF(N355="nulová",J355,0)</f>
        <v>0</v>
      </c>
      <c r="BJ355" s="304" t="s">
        <v>22</v>
      </c>
      <c r="BK355" s="331">
        <f>ROUND(I355*H355,2)</f>
        <v>0</v>
      </c>
      <c r="BL355" s="304" t="s">
        <v>136</v>
      </c>
      <c r="BM355" s="330" t="s">
        <v>612</v>
      </c>
    </row>
    <row r="356" spans="1:47" s="307" customFormat="1" ht="12">
      <c r="A356" s="251"/>
      <c r="B356" s="27"/>
      <c r="C356" s="251"/>
      <c r="D356" s="127" t="s">
        <v>137</v>
      </c>
      <c r="E356" s="251"/>
      <c r="F356" s="128" t="s">
        <v>611</v>
      </c>
      <c r="G356" s="251"/>
      <c r="H356" s="251"/>
      <c r="I356" s="251"/>
      <c r="J356" s="251"/>
      <c r="K356" s="251"/>
      <c r="L356" s="27"/>
      <c r="M356" s="129"/>
      <c r="N356" s="130"/>
      <c r="O356" s="55"/>
      <c r="P356" s="55"/>
      <c r="Q356" s="55"/>
      <c r="R356" s="55"/>
      <c r="S356" s="55"/>
      <c r="T356" s="56"/>
      <c r="U356" s="251"/>
      <c r="V356" s="251"/>
      <c r="W356" s="251"/>
      <c r="X356" s="251"/>
      <c r="Y356" s="251"/>
      <c r="Z356" s="251"/>
      <c r="AA356" s="251"/>
      <c r="AB356" s="251"/>
      <c r="AC356" s="251"/>
      <c r="AD356" s="251"/>
      <c r="AE356" s="251"/>
      <c r="AT356" s="304" t="s">
        <v>137</v>
      </c>
      <c r="AU356" s="304" t="s">
        <v>22</v>
      </c>
    </row>
    <row r="357" spans="1:65" s="307" customFormat="1" ht="16.5" customHeight="1">
      <c r="A357" s="251"/>
      <c r="B357" s="27"/>
      <c r="C357" s="117" t="s">
        <v>613</v>
      </c>
      <c r="D357" s="117" t="s">
        <v>131</v>
      </c>
      <c r="E357" s="118" t="s">
        <v>614</v>
      </c>
      <c r="F357" s="119" t="s">
        <v>615</v>
      </c>
      <c r="G357" s="120" t="s">
        <v>201</v>
      </c>
      <c r="H357" s="121">
        <v>16</v>
      </c>
      <c r="I357" s="122"/>
      <c r="J357" s="123">
        <f>ROUND(I357*H357,2)</f>
        <v>0</v>
      </c>
      <c r="K357" s="119" t="s">
        <v>146</v>
      </c>
      <c r="L357" s="27"/>
      <c r="M357" s="329" t="s">
        <v>20</v>
      </c>
      <c r="N357" s="124" t="s">
        <v>46</v>
      </c>
      <c r="O357" s="55"/>
      <c r="P357" s="125">
        <f>O357*H357</f>
        <v>0</v>
      </c>
      <c r="Q357" s="125">
        <v>0.3425</v>
      </c>
      <c r="R357" s="125">
        <f>Q357*H357</f>
        <v>5.48</v>
      </c>
      <c r="S357" s="125">
        <v>0</v>
      </c>
      <c r="T357" s="126">
        <f>S357*H357</f>
        <v>0</v>
      </c>
      <c r="U357" s="251"/>
      <c r="V357" s="251"/>
      <c r="W357" s="251"/>
      <c r="X357" s="251"/>
      <c r="Y357" s="251"/>
      <c r="Z357" s="251"/>
      <c r="AA357" s="251"/>
      <c r="AB357" s="251"/>
      <c r="AC357" s="251"/>
      <c r="AD357" s="251"/>
      <c r="AE357" s="251"/>
      <c r="AR357" s="330" t="s">
        <v>136</v>
      </c>
      <c r="AT357" s="330" t="s">
        <v>131</v>
      </c>
      <c r="AU357" s="330" t="s">
        <v>22</v>
      </c>
      <c r="AY357" s="304" t="s">
        <v>130</v>
      </c>
      <c r="BE357" s="331">
        <f>IF(N357="základní",J357,0)</f>
        <v>0</v>
      </c>
      <c r="BF357" s="331">
        <f>IF(N357="snížená",J357,0)</f>
        <v>0</v>
      </c>
      <c r="BG357" s="331">
        <f>IF(N357="zákl. přenesená",J357,0)</f>
        <v>0</v>
      </c>
      <c r="BH357" s="331">
        <f>IF(N357="sníž. přenesená",J357,0)</f>
        <v>0</v>
      </c>
      <c r="BI357" s="331">
        <f>IF(N357="nulová",J357,0)</f>
        <v>0</v>
      </c>
      <c r="BJ357" s="304" t="s">
        <v>22</v>
      </c>
      <c r="BK357" s="331">
        <f>ROUND(I357*H357,2)</f>
        <v>0</v>
      </c>
      <c r="BL357" s="304" t="s">
        <v>136</v>
      </c>
      <c r="BM357" s="330" t="s">
        <v>616</v>
      </c>
    </row>
    <row r="358" spans="1:47" s="307" customFormat="1" ht="12">
      <c r="A358" s="251"/>
      <c r="B358" s="27"/>
      <c r="C358" s="251"/>
      <c r="D358" s="127" t="s">
        <v>137</v>
      </c>
      <c r="E358" s="251"/>
      <c r="F358" s="128" t="s">
        <v>615</v>
      </c>
      <c r="G358" s="251"/>
      <c r="H358" s="251"/>
      <c r="I358" s="251"/>
      <c r="J358" s="251"/>
      <c r="K358" s="251"/>
      <c r="L358" s="27"/>
      <c r="M358" s="129"/>
      <c r="N358" s="130"/>
      <c r="O358" s="55"/>
      <c r="P358" s="55"/>
      <c r="Q358" s="55"/>
      <c r="R358" s="55"/>
      <c r="S358" s="55"/>
      <c r="T358" s="56"/>
      <c r="U358" s="251"/>
      <c r="V358" s="251"/>
      <c r="W358" s="251"/>
      <c r="X358" s="251"/>
      <c r="Y358" s="251"/>
      <c r="Z358" s="251"/>
      <c r="AA358" s="251"/>
      <c r="AB358" s="251"/>
      <c r="AC358" s="251"/>
      <c r="AD358" s="251"/>
      <c r="AE358" s="251"/>
      <c r="AT358" s="304" t="s">
        <v>137</v>
      </c>
      <c r="AU358" s="304" t="s">
        <v>22</v>
      </c>
    </row>
    <row r="359" spans="1:65" s="307" customFormat="1" ht="16.5" customHeight="1">
      <c r="A359" s="251"/>
      <c r="B359" s="27"/>
      <c r="C359" s="117" t="s">
        <v>407</v>
      </c>
      <c r="D359" s="117" t="s">
        <v>131</v>
      </c>
      <c r="E359" s="118" t="s">
        <v>617</v>
      </c>
      <c r="F359" s="119" t="s">
        <v>618</v>
      </c>
      <c r="G359" s="120" t="s">
        <v>201</v>
      </c>
      <c r="H359" s="121">
        <v>1</v>
      </c>
      <c r="I359" s="122"/>
      <c r="J359" s="123">
        <f>ROUND(I359*H359,2)</f>
        <v>0</v>
      </c>
      <c r="K359" s="119" t="s">
        <v>146</v>
      </c>
      <c r="L359" s="27"/>
      <c r="M359" s="329" t="s">
        <v>20</v>
      </c>
      <c r="N359" s="124" t="s">
        <v>46</v>
      </c>
      <c r="O359" s="55"/>
      <c r="P359" s="125">
        <f>O359*H359</f>
        <v>0</v>
      </c>
      <c r="Q359" s="125">
        <v>0.02</v>
      </c>
      <c r="R359" s="125">
        <f>Q359*H359</f>
        <v>0.02</v>
      </c>
      <c r="S359" s="125">
        <v>0</v>
      </c>
      <c r="T359" s="126">
        <f>S359*H359</f>
        <v>0</v>
      </c>
      <c r="U359" s="251"/>
      <c r="V359" s="251"/>
      <c r="W359" s="251"/>
      <c r="X359" s="251"/>
      <c r="Y359" s="251"/>
      <c r="Z359" s="251"/>
      <c r="AA359" s="251"/>
      <c r="AB359" s="251"/>
      <c r="AC359" s="251"/>
      <c r="AD359" s="251"/>
      <c r="AE359" s="251"/>
      <c r="AR359" s="330" t="s">
        <v>136</v>
      </c>
      <c r="AT359" s="330" t="s">
        <v>131</v>
      </c>
      <c r="AU359" s="330" t="s">
        <v>22</v>
      </c>
      <c r="AY359" s="304" t="s">
        <v>130</v>
      </c>
      <c r="BE359" s="331">
        <f>IF(N359="základní",J359,0)</f>
        <v>0</v>
      </c>
      <c r="BF359" s="331">
        <f>IF(N359="snížená",J359,0)</f>
        <v>0</v>
      </c>
      <c r="BG359" s="331">
        <f>IF(N359="zákl. přenesená",J359,0)</f>
        <v>0</v>
      </c>
      <c r="BH359" s="331">
        <f>IF(N359="sníž. přenesená",J359,0)</f>
        <v>0</v>
      </c>
      <c r="BI359" s="331">
        <f>IF(N359="nulová",J359,0)</f>
        <v>0</v>
      </c>
      <c r="BJ359" s="304" t="s">
        <v>22</v>
      </c>
      <c r="BK359" s="331">
        <f>ROUND(I359*H359,2)</f>
        <v>0</v>
      </c>
      <c r="BL359" s="304" t="s">
        <v>136</v>
      </c>
      <c r="BM359" s="330" t="s">
        <v>619</v>
      </c>
    </row>
    <row r="360" spans="1:47" s="307" customFormat="1" ht="12">
      <c r="A360" s="251"/>
      <c r="B360" s="27"/>
      <c r="C360" s="251"/>
      <c r="D360" s="127" t="s">
        <v>137</v>
      </c>
      <c r="E360" s="251"/>
      <c r="F360" s="128" t="s">
        <v>618</v>
      </c>
      <c r="G360" s="251"/>
      <c r="H360" s="251"/>
      <c r="I360" s="251"/>
      <c r="J360" s="251"/>
      <c r="K360" s="251"/>
      <c r="L360" s="27"/>
      <c r="M360" s="129"/>
      <c r="N360" s="130"/>
      <c r="O360" s="55"/>
      <c r="P360" s="55"/>
      <c r="Q360" s="55"/>
      <c r="R360" s="55"/>
      <c r="S360" s="55"/>
      <c r="T360" s="56"/>
      <c r="U360" s="251"/>
      <c r="V360" s="251"/>
      <c r="W360" s="251"/>
      <c r="X360" s="251"/>
      <c r="Y360" s="251"/>
      <c r="Z360" s="251"/>
      <c r="AA360" s="251"/>
      <c r="AB360" s="251"/>
      <c r="AC360" s="251"/>
      <c r="AD360" s="251"/>
      <c r="AE360" s="251"/>
      <c r="AT360" s="304" t="s">
        <v>137</v>
      </c>
      <c r="AU360" s="304" t="s">
        <v>22</v>
      </c>
    </row>
    <row r="361" spans="1:65" s="307" customFormat="1" ht="21.75" customHeight="1">
      <c r="A361" s="251"/>
      <c r="B361" s="27"/>
      <c r="C361" s="117" t="s">
        <v>620</v>
      </c>
      <c r="D361" s="117" t="s">
        <v>131</v>
      </c>
      <c r="E361" s="118" t="s">
        <v>587</v>
      </c>
      <c r="F361" s="119" t="s">
        <v>588</v>
      </c>
      <c r="G361" s="120" t="s">
        <v>162</v>
      </c>
      <c r="H361" s="121">
        <v>9</v>
      </c>
      <c r="I361" s="122"/>
      <c r="J361" s="123">
        <f>ROUND(I361*H361,2)</f>
        <v>0</v>
      </c>
      <c r="K361" s="119" t="s">
        <v>146</v>
      </c>
      <c r="L361" s="27"/>
      <c r="M361" s="329" t="s">
        <v>20</v>
      </c>
      <c r="N361" s="124" t="s">
        <v>46</v>
      </c>
      <c r="O361" s="55"/>
      <c r="P361" s="125">
        <f>O361*H361</f>
        <v>0</v>
      </c>
      <c r="Q361" s="125">
        <v>0</v>
      </c>
      <c r="R361" s="125">
        <f>Q361*H361</f>
        <v>0</v>
      </c>
      <c r="S361" s="125">
        <v>0</v>
      </c>
      <c r="T361" s="126">
        <f>S361*H361</f>
        <v>0</v>
      </c>
      <c r="U361" s="251"/>
      <c r="V361" s="251"/>
      <c r="W361" s="251"/>
      <c r="X361" s="251"/>
      <c r="Y361" s="251"/>
      <c r="Z361" s="251"/>
      <c r="AA361" s="251"/>
      <c r="AB361" s="251"/>
      <c r="AC361" s="251"/>
      <c r="AD361" s="251"/>
      <c r="AE361" s="251"/>
      <c r="AR361" s="330" t="s">
        <v>136</v>
      </c>
      <c r="AT361" s="330" t="s">
        <v>131</v>
      </c>
      <c r="AU361" s="330" t="s">
        <v>22</v>
      </c>
      <c r="AY361" s="304" t="s">
        <v>130</v>
      </c>
      <c r="BE361" s="331">
        <f>IF(N361="základní",J361,0)</f>
        <v>0</v>
      </c>
      <c r="BF361" s="331">
        <f>IF(N361="snížená",J361,0)</f>
        <v>0</v>
      </c>
      <c r="BG361" s="331">
        <f>IF(N361="zákl. přenesená",J361,0)</f>
        <v>0</v>
      </c>
      <c r="BH361" s="331">
        <f>IF(N361="sníž. přenesená",J361,0)</f>
        <v>0</v>
      </c>
      <c r="BI361" s="331">
        <f>IF(N361="nulová",J361,0)</f>
        <v>0</v>
      </c>
      <c r="BJ361" s="304" t="s">
        <v>22</v>
      </c>
      <c r="BK361" s="331">
        <f>ROUND(I361*H361,2)</f>
        <v>0</v>
      </c>
      <c r="BL361" s="304" t="s">
        <v>136</v>
      </c>
      <c r="BM361" s="330" t="s">
        <v>621</v>
      </c>
    </row>
    <row r="362" spans="1:47" s="307" customFormat="1" ht="12">
      <c r="A362" s="251"/>
      <c r="B362" s="27"/>
      <c r="C362" s="251"/>
      <c r="D362" s="127" t="s">
        <v>137</v>
      </c>
      <c r="E362" s="251"/>
      <c r="F362" s="128" t="s">
        <v>588</v>
      </c>
      <c r="G362" s="251"/>
      <c r="H362" s="251"/>
      <c r="I362" s="251"/>
      <c r="J362" s="251"/>
      <c r="K362" s="251"/>
      <c r="L362" s="27"/>
      <c r="M362" s="129"/>
      <c r="N362" s="130"/>
      <c r="O362" s="55"/>
      <c r="P362" s="55"/>
      <c r="Q362" s="55"/>
      <c r="R362" s="55"/>
      <c r="S362" s="55"/>
      <c r="T362" s="56"/>
      <c r="U362" s="251"/>
      <c r="V362" s="251"/>
      <c r="W362" s="251"/>
      <c r="X362" s="251"/>
      <c r="Y362" s="251"/>
      <c r="Z362" s="251"/>
      <c r="AA362" s="251"/>
      <c r="AB362" s="251"/>
      <c r="AC362" s="251"/>
      <c r="AD362" s="251"/>
      <c r="AE362" s="251"/>
      <c r="AT362" s="304" t="s">
        <v>137</v>
      </c>
      <c r="AU362" s="304" t="s">
        <v>22</v>
      </c>
    </row>
    <row r="363" spans="2:63" s="109" customFormat="1" ht="25.9" customHeight="1">
      <c r="B363" s="108"/>
      <c r="D363" s="110" t="s">
        <v>74</v>
      </c>
      <c r="E363" s="111" t="s">
        <v>622</v>
      </c>
      <c r="F363" s="111" t="s">
        <v>623</v>
      </c>
      <c r="J363" s="112">
        <f>BK363</f>
        <v>0</v>
      </c>
      <c r="L363" s="108"/>
      <c r="M363" s="113"/>
      <c r="N363" s="114"/>
      <c r="O363" s="114"/>
      <c r="P363" s="115">
        <f>SUM(P364:P371)</f>
        <v>0</v>
      </c>
      <c r="Q363" s="114"/>
      <c r="R363" s="115">
        <f>SUM(R364:R371)</f>
        <v>0.6099999999999992</v>
      </c>
      <c r="S363" s="114"/>
      <c r="T363" s="116">
        <f>SUM(T364:T371)</f>
        <v>0</v>
      </c>
      <c r="AR363" s="110" t="s">
        <v>84</v>
      </c>
      <c r="AT363" s="327" t="s">
        <v>74</v>
      </c>
      <c r="AU363" s="327" t="s">
        <v>75</v>
      </c>
      <c r="AY363" s="110" t="s">
        <v>130</v>
      </c>
      <c r="BK363" s="328">
        <f>SUM(BK364:BK371)</f>
        <v>0</v>
      </c>
    </row>
    <row r="364" spans="1:65" s="307" customFormat="1" ht="16.5" customHeight="1">
      <c r="A364" s="251"/>
      <c r="B364" s="27"/>
      <c r="C364" s="117" t="s">
        <v>410</v>
      </c>
      <c r="D364" s="117" t="s">
        <v>131</v>
      </c>
      <c r="E364" s="118" t="s">
        <v>624</v>
      </c>
      <c r="F364" s="119" t="s">
        <v>625</v>
      </c>
      <c r="G364" s="120" t="s">
        <v>185</v>
      </c>
      <c r="H364" s="121">
        <v>53.725</v>
      </c>
      <c r="I364" s="122"/>
      <c r="J364" s="123">
        <f>ROUND(I364*H364,2)</f>
        <v>0</v>
      </c>
      <c r="K364" s="119" t="s">
        <v>146</v>
      </c>
      <c r="L364" s="27"/>
      <c r="M364" s="329" t="s">
        <v>20</v>
      </c>
      <c r="N364" s="124" t="s">
        <v>46</v>
      </c>
      <c r="O364" s="55"/>
      <c r="P364" s="125">
        <f>O364*H364</f>
        <v>0</v>
      </c>
      <c r="Q364" s="125">
        <v>0</v>
      </c>
      <c r="R364" s="125">
        <f>Q364*H364</f>
        <v>0</v>
      </c>
      <c r="S364" s="125">
        <v>0</v>
      </c>
      <c r="T364" s="126">
        <f>S364*H364</f>
        <v>0</v>
      </c>
      <c r="U364" s="251"/>
      <c r="V364" s="251"/>
      <c r="W364" s="251"/>
      <c r="X364" s="251"/>
      <c r="Y364" s="251"/>
      <c r="Z364" s="251"/>
      <c r="AA364" s="251"/>
      <c r="AB364" s="251"/>
      <c r="AC364" s="251"/>
      <c r="AD364" s="251"/>
      <c r="AE364" s="251"/>
      <c r="AR364" s="330" t="s">
        <v>163</v>
      </c>
      <c r="AT364" s="330" t="s">
        <v>131</v>
      </c>
      <c r="AU364" s="330" t="s">
        <v>22</v>
      </c>
      <c r="AY364" s="304" t="s">
        <v>130</v>
      </c>
      <c r="BE364" s="331">
        <f>IF(N364="základní",J364,0)</f>
        <v>0</v>
      </c>
      <c r="BF364" s="331">
        <f>IF(N364="snížená",J364,0)</f>
        <v>0</v>
      </c>
      <c r="BG364" s="331">
        <f>IF(N364="zákl. přenesená",J364,0)</f>
        <v>0</v>
      </c>
      <c r="BH364" s="331">
        <f>IF(N364="sníž. přenesená",J364,0)</f>
        <v>0</v>
      </c>
      <c r="BI364" s="331">
        <f>IF(N364="nulová",J364,0)</f>
        <v>0</v>
      </c>
      <c r="BJ364" s="304" t="s">
        <v>22</v>
      </c>
      <c r="BK364" s="331">
        <f>ROUND(I364*H364,2)</f>
        <v>0</v>
      </c>
      <c r="BL364" s="304" t="s">
        <v>163</v>
      </c>
      <c r="BM364" s="330" t="s">
        <v>626</v>
      </c>
    </row>
    <row r="365" spans="1:47" s="307" customFormat="1" ht="12">
      <c r="A365" s="251"/>
      <c r="B365" s="27"/>
      <c r="C365" s="251"/>
      <c r="D365" s="127" t="s">
        <v>137</v>
      </c>
      <c r="E365" s="251"/>
      <c r="F365" s="128" t="s">
        <v>625</v>
      </c>
      <c r="G365" s="251"/>
      <c r="H365" s="251"/>
      <c r="I365" s="251"/>
      <c r="J365" s="251"/>
      <c r="K365" s="251"/>
      <c r="L365" s="27"/>
      <c r="M365" s="129"/>
      <c r="N365" s="130"/>
      <c r="O365" s="55"/>
      <c r="P365" s="55"/>
      <c r="Q365" s="55"/>
      <c r="R365" s="55"/>
      <c r="S365" s="55"/>
      <c r="T365" s="56"/>
      <c r="U365" s="251"/>
      <c r="V365" s="251"/>
      <c r="W365" s="251"/>
      <c r="X365" s="251"/>
      <c r="Y365" s="251"/>
      <c r="Z365" s="251"/>
      <c r="AA365" s="251"/>
      <c r="AB365" s="251"/>
      <c r="AC365" s="251"/>
      <c r="AD365" s="251"/>
      <c r="AE365" s="251"/>
      <c r="AT365" s="304" t="s">
        <v>137</v>
      </c>
      <c r="AU365" s="304" t="s">
        <v>22</v>
      </c>
    </row>
    <row r="366" spans="1:65" s="307" customFormat="1" ht="21.75" customHeight="1">
      <c r="A366" s="251"/>
      <c r="B366" s="27"/>
      <c r="C366" s="117" t="s">
        <v>627</v>
      </c>
      <c r="D366" s="117" t="s">
        <v>131</v>
      </c>
      <c r="E366" s="118" t="s">
        <v>628</v>
      </c>
      <c r="F366" s="119" t="s">
        <v>629</v>
      </c>
      <c r="G366" s="120" t="s">
        <v>185</v>
      </c>
      <c r="H366" s="121">
        <v>53.725</v>
      </c>
      <c r="I366" s="122"/>
      <c r="J366" s="123">
        <f>ROUND(I366*H366,2)</f>
        <v>0</v>
      </c>
      <c r="K366" s="119" t="s">
        <v>146</v>
      </c>
      <c r="L366" s="27"/>
      <c r="M366" s="329" t="s">
        <v>20</v>
      </c>
      <c r="N366" s="124" t="s">
        <v>46</v>
      </c>
      <c r="O366" s="55"/>
      <c r="P366" s="125">
        <f>O366*H366</f>
        <v>0</v>
      </c>
      <c r="Q366" s="125">
        <v>0.0107957189390414</v>
      </c>
      <c r="R366" s="125">
        <f>Q366*H366</f>
        <v>0.5799999999999992</v>
      </c>
      <c r="S366" s="125">
        <v>0</v>
      </c>
      <c r="T366" s="126">
        <f>S366*H366</f>
        <v>0</v>
      </c>
      <c r="U366" s="251"/>
      <c r="V366" s="251"/>
      <c r="W366" s="251"/>
      <c r="X366" s="251"/>
      <c r="Y366" s="251"/>
      <c r="Z366" s="251"/>
      <c r="AA366" s="251"/>
      <c r="AB366" s="251"/>
      <c r="AC366" s="251"/>
      <c r="AD366" s="251"/>
      <c r="AE366" s="251"/>
      <c r="AR366" s="330" t="s">
        <v>163</v>
      </c>
      <c r="AT366" s="330" t="s">
        <v>131</v>
      </c>
      <c r="AU366" s="330" t="s">
        <v>22</v>
      </c>
      <c r="AY366" s="304" t="s">
        <v>130</v>
      </c>
      <c r="BE366" s="331">
        <f>IF(N366="základní",J366,0)</f>
        <v>0</v>
      </c>
      <c r="BF366" s="331">
        <f>IF(N366="snížená",J366,0)</f>
        <v>0</v>
      </c>
      <c r="BG366" s="331">
        <f>IF(N366="zákl. přenesená",J366,0)</f>
        <v>0</v>
      </c>
      <c r="BH366" s="331">
        <f>IF(N366="sníž. přenesená",J366,0)</f>
        <v>0</v>
      </c>
      <c r="BI366" s="331">
        <f>IF(N366="nulová",J366,0)</f>
        <v>0</v>
      </c>
      <c r="BJ366" s="304" t="s">
        <v>22</v>
      </c>
      <c r="BK366" s="331">
        <f>ROUND(I366*H366,2)</f>
        <v>0</v>
      </c>
      <c r="BL366" s="304" t="s">
        <v>163</v>
      </c>
      <c r="BM366" s="330" t="s">
        <v>630</v>
      </c>
    </row>
    <row r="367" spans="1:47" s="307" customFormat="1" ht="12">
      <c r="A367" s="251"/>
      <c r="B367" s="27"/>
      <c r="C367" s="251"/>
      <c r="D367" s="127" t="s">
        <v>137</v>
      </c>
      <c r="E367" s="251"/>
      <c r="F367" s="128" t="s">
        <v>629</v>
      </c>
      <c r="G367" s="251"/>
      <c r="H367" s="251"/>
      <c r="I367" s="251"/>
      <c r="J367" s="251"/>
      <c r="K367" s="251"/>
      <c r="L367" s="27"/>
      <c r="M367" s="129"/>
      <c r="N367" s="130"/>
      <c r="O367" s="55"/>
      <c r="P367" s="55"/>
      <c r="Q367" s="55"/>
      <c r="R367" s="55"/>
      <c r="S367" s="55"/>
      <c r="T367" s="56"/>
      <c r="U367" s="251"/>
      <c r="V367" s="251"/>
      <c r="W367" s="251"/>
      <c r="X367" s="251"/>
      <c r="Y367" s="251"/>
      <c r="Z367" s="251"/>
      <c r="AA367" s="251"/>
      <c r="AB367" s="251"/>
      <c r="AC367" s="251"/>
      <c r="AD367" s="251"/>
      <c r="AE367" s="251"/>
      <c r="AT367" s="304" t="s">
        <v>137</v>
      </c>
      <c r="AU367" s="304" t="s">
        <v>22</v>
      </c>
    </row>
    <row r="368" spans="1:65" s="307" customFormat="1" ht="21.75" customHeight="1">
      <c r="A368" s="251"/>
      <c r="B368" s="27"/>
      <c r="C368" s="117" t="s">
        <v>414</v>
      </c>
      <c r="D368" s="117" t="s">
        <v>131</v>
      </c>
      <c r="E368" s="118" t="s">
        <v>631</v>
      </c>
      <c r="F368" s="119" t="s">
        <v>632</v>
      </c>
      <c r="G368" s="120" t="s">
        <v>185</v>
      </c>
      <c r="H368" s="121">
        <v>53.725</v>
      </c>
      <c r="I368" s="122"/>
      <c r="J368" s="123">
        <f>ROUND(I368*H368,2)</f>
        <v>0</v>
      </c>
      <c r="K368" s="119" t="s">
        <v>146</v>
      </c>
      <c r="L368" s="27"/>
      <c r="M368" s="329" t="s">
        <v>20</v>
      </c>
      <c r="N368" s="124" t="s">
        <v>46</v>
      </c>
      <c r="O368" s="55"/>
      <c r="P368" s="125">
        <f>O368*H368</f>
        <v>0</v>
      </c>
      <c r="Q368" s="125">
        <v>0</v>
      </c>
      <c r="R368" s="125">
        <f>Q368*H368</f>
        <v>0</v>
      </c>
      <c r="S368" s="125">
        <v>0</v>
      </c>
      <c r="T368" s="126">
        <f>S368*H368</f>
        <v>0</v>
      </c>
      <c r="U368" s="251"/>
      <c r="V368" s="251"/>
      <c r="W368" s="251"/>
      <c r="X368" s="251"/>
      <c r="Y368" s="251"/>
      <c r="Z368" s="251"/>
      <c r="AA368" s="251"/>
      <c r="AB368" s="251"/>
      <c r="AC368" s="251"/>
      <c r="AD368" s="251"/>
      <c r="AE368" s="251"/>
      <c r="AR368" s="330" t="s">
        <v>163</v>
      </c>
      <c r="AT368" s="330" t="s">
        <v>131</v>
      </c>
      <c r="AU368" s="330" t="s">
        <v>22</v>
      </c>
      <c r="AY368" s="304" t="s">
        <v>130</v>
      </c>
      <c r="BE368" s="331">
        <f>IF(N368="základní",J368,0)</f>
        <v>0</v>
      </c>
      <c r="BF368" s="331">
        <f>IF(N368="snížená",J368,0)</f>
        <v>0</v>
      </c>
      <c r="BG368" s="331">
        <f>IF(N368="zákl. přenesená",J368,0)</f>
        <v>0</v>
      </c>
      <c r="BH368" s="331">
        <f>IF(N368="sníž. přenesená",J368,0)</f>
        <v>0</v>
      </c>
      <c r="BI368" s="331">
        <f>IF(N368="nulová",J368,0)</f>
        <v>0</v>
      </c>
      <c r="BJ368" s="304" t="s">
        <v>22</v>
      </c>
      <c r="BK368" s="331">
        <f>ROUND(I368*H368,2)</f>
        <v>0</v>
      </c>
      <c r="BL368" s="304" t="s">
        <v>163</v>
      </c>
      <c r="BM368" s="330" t="s">
        <v>633</v>
      </c>
    </row>
    <row r="369" spans="1:47" s="307" customFormat="1" ht="19.5">
      <c r="A369" s="251"/>
      <c r="B369" s="27"/>
      <c r="C369" s="251"/>
      <c r="D369" s="127" t="s">
        <v>137</v>
      </c>
      <c r="E369" s="251"/>
      <c r="F369" s="128" t="s">
        <v>632</v>
      </c>
      <c r="G369" s="251"/>
      <c r="H369" s="251"/>
      <c r="I369" s="251"/>
      <c r="J369" s="251"/>
      <c r="K369" s="251"/>
      <c r="L369" s="27"/>
      <c r="M369" s="129"/>
      <c r="N369" s="130"/>
      <c r="O369" s="55"/>
      <c r="P369" s="55"/>
      <c r="Q369" s="55"/>
      <c r="R369" s="55"/>
      <c r="S369" s="55"/>
      <c r="T369" s="56"/>
      <c r="U369" s="251"/>
      <c r="V369" s="251"/>
      <c r="W369" s="251"/>
      <c r="X369" s="251"/>
      <c r="Y369" s="251"/>
      <c r="Z369" s="251"/>
      <c r="AA369" s="251"/>
      <c r="AB369" s="251"/>
      <c r="AC369" s="251"/>
      <c r="AD369" s="251"/>
      <c r="AE369" s="251"/>
      <c r="AT369" s="304" t="s">
        <v>137</v>
      </c>
      <c r="AU369" s="304" t="s">
        <v>22</v>
      </c>
    </row>
    <row r="370" spans="1:65" s="307" customFormat="1" ht="21.75" customHeight="1">
      <c r="A370" s="251"/>
      <c r="B370" s="27"/>
      <c r="C370" s="117" t="s">
        <v>634</v>
      </c>
      <c r="D370" s="117" t="s">
        <v>131</v>
      </c>
      <c r="E370" s="118" t="s">
        <v>635</v>
      </c>
      <c r="F370" s="119" t="s">
        <v>636</v>
      </c>
      <c r="G370" s="120" t="s">
        <v>185</v>
      </c>
      <c r="H370" s="121">
        <v>53.725</v>
      </c>
      <c r="I370" s="122"/>
      <c r="J370" s="123">
        <f>ROUND(I370*H370,2)</f>
        <v>0</v>
      </c>
      <c r="K370" s="119" t="s">
        <v>146</v>
      </c>
      <c r="L370" s="27"/>
      <c r="M370" s="329" t="s">
        <v>20</v>
      </c>
      <c r="N370" s="124" t="s">
        <v>46</v>
      </c>
      <c r="O370" s="55"/>
      <c r="P370" s="125">
        <f>O370*H370</f>
        <v>0</v>
      </c>
      <c r="Q370" s="125">
        <v>0.000558399255467659</v>
      </c>
      <c r="R370" s="125">
        <f>Q370*H370</f>
        <v>0.029999999999999978</v>
      </c>
      <c r="S370" s="125">
        <v>0</v>
      </c>
      <c r="T370" s="126">
        <f>S370*H370</f>
        <v>0</v>
      </c>
      <c r="U370" s="251"/>
      <c r="V370" s="251"/>
      <c r="W370" s="251"/>
      <c r="X370" s="251"/>
      <c r="Y370" s="251"/>
      <c r="Z370" s="251"/>
      <c r="AA370" s="251"/>
      <c r="AB370" s="251"/>
      <c r="AC370" s="251"/>
      <c r="AD370" s="251"/>
      <c r="AE370" s="251"/>
      <c r="AR370" s="330" t="s">
        <v>163</v>
      </c>
      <c r="AT370" s="330" t="s">
        <v>131</v>
      </c>
      <c r="AU370" s="330" t="s">
        <v>22</v>
      </c>
      <c r="AY370" s="304" t="s">
        <v>130</v>
      </c>
      <c r="BE370" s="331">
        <f>IF(N370="základní",J370,0)</f>
        <v>0</v>
      </c>
      <c r="BF370" s="331">
        <f>IF(N370="snížená",J370,0)</f>
        <v>0</v>
      </c>
      <c r="BG370" s="331">
        <f>IF(N370="zákl. přenesená",J370,0)</f>
        <v>0</v>
      </c>
      <c r="BH370" s="331">
        <f>IF(N370="sníž. přenesená",J370,0)</f>
        <v>0</v>
      </c>
      <c r="BI370" s="331">
        <f>IF(N370="nulová",J370,0)</f>
        <v>0</v>
      </c>
      <c r="BJ370" s="304" t="s">
        <v>22</v>
      </c>
      <c r="BK370" s="331">
        <f>ROUND(I370*H370,2)</f>
        <v>0</v>
      </c>
      <c r="BL370" s="304" t="s">
        <v>163</v>
      </c>
      <c r="BM370" s="330" t="s">
        <v>637</v>
      </c>
    </row>
    <row r="371" spans="1:47" s="307" customFormat="1" ht="19.5">
      <c r="A371" s="251"/>
      <c r="B371" s="27"/>
      <c r="C371" s="251"/>
      <c r="D371" s="127" t="s">
        <v>137</v>
      </c>
      <c r="E371" s="251"/>
      <c r="F371" s="128" t="s">
        <v>636</v>
      </c>
      <c r="G371" s="251"/>
      <c r="H371" s="251"/>
      <c r="I371" s="251"/>
      <c r="J371" s="251"/>
      <c r="K371" s="251"/>
      <c r="L371" s="27"/>
      <c r="M371" s="131"/>
      <c r="N371" s="132"/>
      <c r="O371" s="133"/>
      <c r="P371" s="133"/>
      <c r="Q371" s="133"/>
      <c r="R371" s="133"/>
      <c r="S371" s="133"/>
      <c r="T371" s="134"/>
      <c r="U371" s="251"/>
      <c r="V371" s="251"/>
      <c r="W371" s="251"/>
      <c r="X371" s="251"/>
      <c r="Y371" s="251"/>
      <c r="Z371" s="251"/>
      <c r="AA371" s="251"/>
      <c r="AB371" s="251"/>
      <c r="AC371" s="251"/>
      <c r="AD371" s="251"/>
      <c r="AE371" s="251"/>
      <c r="AT371" s="304" t="s">
        <v>137</v>
      </c>
      <c r="AU371" s="304" t="s">
        <v>22</v>
      </c>
    </row>
    <row r="372" spans="1:31" s="307" customFormat="1" ht="6.95" customHeight="1">
      <c r="A372" s="251"/>
      <c r="B372" s="39"/>
      <c r="C372" s="40"/>
      <c r="D372" s="40"/>
      <c r="E372" s="40"/>
      <c r="F372" s="40"/>
      <c r="G372" s="40"/>
      <c r="H372" s="40"/>
      <c r="I372" s="40"/>
      <c r="J372" s="40"/>
      <c r="K372" s="40"/>
      <c r="L372" s="27"/>
      <c r="M372" s="251"/>
      <c r="O372" s="251"/>
      <c r="P372" s="251"/>
      <c r="Q372" s="251"/>
      <c r="R372" s="251"/>
      <c r="S372" s="251"/>
      <c r="T372" s="251"/>
      <c r="U372" s="251"/>
      <c r="V372" s="251"/>
      <c r="W372" s="251"/>
      <c r="X372" s="251"/>
      <c r="Y372" s="251"/>
      <c r="Z372" s="251"/>
      <c r="AA372" s="251"/>
      <c r="AB372" s="251"/>
      <c r="AC372" s="251"/>
      <c r="AD372" s="251"/>
      <c r="AE372" s="251"/>
    </row>
  </sheetData>
  <sheetProtection password="EBF2" sheet="1" objects="1" scenarios="1"/>
  <autoFilter ref="C89:K371"/>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17"/>
  <sheetViews>
    <sheetView showGridLines="0" workbookViewId="0" topLeftCell="A83">
      <selection activeCell="H114" sqref="H114"/>
    </sheetView>
  </sheetViews>
  <sheetFormatPr defaultColWidth="9.140625" defaultRowHeight="12"/>
  <cols>
    <col min="1" max="1" width="8.28125" style="247" customWidth="1"/>
    <col min="2" max="2" width="1.7109375" style="247" customWidth="1"/>
    <col min="3" max="3" width="4.140625" style="247" customWidth="1"/>
    <col min="4" max="4" width="4.28125" style="247" customWidth="1"/>
    <col min="5" max="5" width="17.140625" style="247" customWidth="1"/>
    <col min="6" max="6" width="100.8515625" style="247" customWidth="1"/>
    <col min="7" max="7" width="7.00390625" style="247" customWidth="1"/>
    <col min="8" max="8" width="11.421875" style="247" customWidth="1"/>
    <col min="9" max="11" width="20.140625" style="247" customWidth="1"/>
    <col min="12" max="12" width="9.28125" style="247" customWidth="1"/>
    <col min="13" max="13" width="10.8515625" style="247" hidden="1" customWidth="1"/>
    <col min="14" max="14" width="9.28125" style="247" hidden="1" customWidth="1"/>
    <col min="15" max="20" width="14.140625" style="247" hidden="1" customWidth="1"/>
    <col min="21" max="21" width="16.28125" style="247" hidden="1" customWidth="1"/>
    <col min="22" max="22" width="12.28125" style="247" customWidth="1"/>
    <col min="23" max="23" width="16.28125" style="247" customWidth="1"/>
    <col min="24" max="24" width="12.28125" style="247" customWidth="1"/>
    <col min="25" max="25" width="15.00390625" style="247" customWidth="1"/>
    <col min="26" max="26" width="11.00390625" style="247" customWidth="1"/>
    <col min="27" max="27" width="15.00390625" style="247" customWidth="1"/>
    <col min="28" max="28" width="16.28125" style="247" customWidth="1"/>
    <col min="29" max="29" width="11.00390625" style="247" customWidth="1"/>
    <col min="30" max="30" width="15.00390625" style="247" customWidth="1"/>
    <col min="31" max="31" width="16.28125" style="247" customWidth="1"/>
    <col min="32" max="43" width="9.28125" style="247" customWidth="1"/>
    <col min="44" max="65" width="9.28125" style="247" hidden="1" customWidth="1"/>
    <col min="66" max="16384" width="9.28125" style="247" customWidth="1"/>
  </cols>
  <sheetData>
    <row r="1" ht="12"/>
    <row r="2" spans="12:46" ht="36.95" customHeight="1">
      <c r="L2" s="264"/>
      <c r="M2" s="264"/>
      <c r="N2" s="264"/>
      <c r="O2" s="264"/>
      <c r="P2" s="264"/>
      <c r="Q2" s="264"/>
      <c r="R2" s="264"/>
      <c r="S2" s="264"/>
      <c r="T2" s="264"/>
      <c r="U2" s="264"/>
      <c r="V2" s="264"/>
      <c r="AT2" s="304" t="s">
        <v>90</v>
      </c>
    </row>
    <row r="3" spans="2:46" ht="6.95" customHeight="1">
      <c r="B3" s="11"/>
      <c r="C3" s="12"/>
      <c r="D3" s="12"/>
      <c r="E3" s="12"/>
      <c r="F3" s="12"/>
      <c r="G3" s="12"/>
      <c r="H3" s="12"/>
      <c r="I3" s="12"/>
      <c r="J3" s="12"/>
      <c r="K3" s="12"/>
      <c r="L3" s="14"/>
      <c r="AT3" s="304" t="s">
        <v>84</v>
      </c>
    </row>
    <row r="4" spans="2:46" ht="24.95" customHeight="1">
      <c r="B4" s="14"/>
      <c r="D4" s="16" t="s">
        <v>106</v>
      </c>
      <c r="L4" s="14"/>
      <c r="M4" s="305" t="s">
        <v>10</v>
      </c>
      <c r="AT4" s="304" t="s">
        <v>4</v>
      </c>
    </row>
    <row r="5" spans="2:12" ht="6.95" customHeight="1">
      <c r="B5" s="14"/>
      <c r="L5" s="14"/>
    </row>
    <row r="6" spans="2:12" ht="12" customHeight="1">
      <c r="B6" s="14"/>
      <c r="D6" s="250" t="s">
        <v>16</v>
      </c>
      <c r="L6" s="14"/>
    </row>
    <row r="7" spans="2:12" ht="16.5" customHeight="1">
      <c r="B7" s="14"/>
      <c r="E7" s="292" t="str">
        <f>'Rekapitulace stavby'!K6</f>
        <v>Rekonstrukce MŠ Srdíčko_objekt A, B</v>
      </c>
      <c r="F7" s="293"/>
      <c r="G7" s="293"/>
      <c r="H7" s="293"/>
      <c r="L7" s="14"/>
    </row>
    <row r="8" spans="1:31" s="307" customFormat="1" ht="12" customHeight="1">
      <c r="A8" s="251"/>
      <c r="B8" s="27"/>
      <c r="C8" s="251"/>
      <c r="D8" s="250" t="s">
        <v>107</v>
      </c>
      <c r="E8" s="251"/>
      <c r="F8" s="251"/>
      <c r="G8" s="251"/>
      <c r="H8" s="251"/>
      <c r="I8" s="251"/>
      <c r="J8" s="251"/>
      <c r="K8" s="251"/>
      <c r="L8" s="306"/>
      <c r="S8" s="251"/>
      <c r="T8" s="251"/>
      <c r="U8" s="251"/>
      <c r="V8" s="251"/>
      <c r="W8" s="251"/>
      <c r="X8" s="251"/>
      <c r="Y8" s="251"/>
      <c r="Z8" s="251"/>
      <c r="AA8" s="251"/>
      <c r="AB8" s="251"/>
      <c r="AC8" s="251"/>
      <c r="AD8" s="251"/>
      <c r="AE8" s="251"/>
    </row>
    <row r="9" spans="1:31" s="307" customFormat="1" ht="16.5" customHeight="1">
      <c r="A9" s="251"/>
      <c r="B9" s="27"/>
      <c r="C9" s="251"/>
      <c r="D9" s="251"/>
      <c r="E9" s="280" t="s">
        <v>638</v>
      </c>
      <c r="F9" s="291"/>
      <c r="G9" s="291"/>
      <c r="H9" s="291"/>
      <c r="I9" s="251"/>
      <c r="J9" s="251"/>
      <c r="K9" s="251"/>
      <c r="L9" s="306"/>
      <c r="S9" s="251"/>
      <c r="T9" s="251"/>
      <c r="U9" s="251"/>
      <c r="V9" s="251"/>
      <c r="W9" s="251"/>
      <c r="X9" s="251"/>
      <c r="Y9" s="251"/>
      <c r="Z9" s="251"/>
      <c r="AA9" s="251"/>
      <c r="AB9" s="251"/>
      <c r="AC9" s="251"/>
      <c r="AD9" s="251"/>
      <c r="AE9" s="251"/>
    </row>
    <row r="10" spans="1:31" s="307" customFormat="1" ht="12">
      <c r="A10" s="251"/>
      <c r="B10" s="27"/>
      <c r="C10" s="251"/>
      <c r="D10" s="251"/>
      <c r="E10" s="251"/>
      <c r="F10" s="251"/>
      <c r="G10" s="251"/>
      <c r="H10" s="251"/>
      <c r="I10" s="251"/>
      <c r="J10" s="251"/>
      <c r="K10" s="251"/>
      <c r="L10" s="306"/>
      <c r="S10" s="251"/>
      <c r="T10" s="251"/>
      <c r="U10" s="251"/>
      <c r="V10" s="251"/>
      <c r="W10" s="251"/>
      <c r="X10" s="251"/>
      <c r="Y10" s="251"/>
      <c r="Z10" s="251"/>
      <c r="AA10" s="251"/>
      <c r="AB10" s="251"/>
      <c r="AC10" s="251"/>
      <c r="AD10" s="251"/>
      <c r="AE10" s="251"/>
    </row>
    <row r="11" spans="1:31" s="307" customFormat="1" ht="12" customHeight="1">
      <c r="A11" s="251"/>
      <c r="B11" s="27"/>
      <c r="C11" s="251"/>
      <c r="D11" s="250" t="s">
        <v>19</v>
      </c>
      <c r="E11" s="251"/>
      <c r="F11" s="246" t="s">
        <v>20</v>
      </c>
      <c r="G11" s="251"/>
      <c r="H11" s="251"/>
      <c r="I11" s="250" t="s">
        <v>21</v>
      </c>
      <c r="J11" s="246" t="s">
        <v>20</v>
      </c>
      <c r="K11" s="251"/>
      <c r="L11" s="306"/>
      <c r="S11" s="251"/>
      <c r="T11" s="251"/>
      <c r="U11" s="251"/>
      <c r="V11" s="251"/>
      <c r="W11" s="251"/>
      <c r="X11" s="251"/>
      <c r="Y11" s="251"/>
      <c r="Z11" s="251"/>
      <c r="AA11" s="251"/>
      <c r="AB11" s="251"/>
      <c r="AC11" s="251"/>
      <c r="AD11" s="251"/>
      <c r="AE11" s="251"/>
    </row>
    <row r="12" spans="1:31" s="307" customFormat="1" ht="12" customHeight="1">
      <c r="A12" s="251"/>
      <c r="B12" s="27"/>
      <c r="C12" s="251"/>
      <c r="D12" s="250" t="s">
        <v>23</v>
      </c>
      <c r="E12" s="251"/>
      <c r="F12" s="246" t="s">
        <v>36</v>
      </c>
      <c r="G12" s="251"/>
      <c r="H12" s="251"/>
      <c r="I12" s="250" t="s">
        <v>25</v>
      </c>
      <c r="J12" s="244" t="str">
        <f>'Rekapitulace stavby'!AN8</f>
        <v>19. 3. 2020</v>
      </c>
      <c r="K12" s="251"/>
      <c r="L12" s="306"/>
      <c r="S12" s="251"/>
      <c r="T12" s="251"/>
      <c r="U12" s="251"/>
      <c r="V12" s="251"/>
      <c r="W12" s="251"/>
      <c r="X12" s="251"/>
      <c r="Y12" s="251"/>
      <c r="Z12" s="251"/>
      <c r="AA12" s="251"/>
      <c r="AB12" s="251"/>
      <c r="AC12" s="251"/>
      <c r="AD12" s="251"/>
      <c r="AE12" s="251"/>
    </row>
    <row r="13" spans="1:31" s="307" customFormat="1" ht="10.9" customHeight="1">
      <c r="A13" s="251"/>
      <c r="B13" s="27"/>
      <c r="C13" s="251"/>
      <c r="D13" s="251"/>
      <c r="E13" s="251"/>
      <c r="F13" s="251"/>
      <c r="G13" s="251"/>
      <c r="H13" s="251"/>
      <c r="I13" s="251"/>
      <c r="J13" s="251"/>
      <c r="K13" s="251"/>
      <c r="L13" s="306"/>
      <c r="S13" s="251"/>
      <c r="T13" s="251"/>
      <c r="U13" s="251"/>
      <c r="V13" s="251"/>
      <c r="W13" s="251"/>
      <c r="X13" s="251"/>
      <c r="Y13" s="251"/>
      <c r="Z13" s="251"/>
      <c r="AA13" s="251"/>
      <c r="AB13" s="251"/>
      <c r="AC13" s="251"/>
      <c r="AD13" s="251"/>
      <c r="AE13" s="251"/>
    </row>
    <row r="14" spans="1:31" s="307" customFormat="1" ht="12" customHeight="1">
      <c r="A14" s="251"/>
      <c r="B14" s="27"/>
      <c r="C14" s="251"/>
      <c r="D14" s="250" t="s">
        <v>29</v>
      </c>
      <c r="E14" s="251"/>
      <c r="F14" s="251"/>
      <c r="G14" s="251"/>
      <c r="H14" s="251"/>
      <c r="I14" s="250" t="s">
        <v>30</v>
      </c>
      <c r="J14" s="246" t="str">
        <f>IF('Rekapitulace stavby'!AN10="","",'Rekapitulace stavby'!AN10)</f>
        <v/>
      </c>
      <c r="K14" s="251"/>
      <c r="L14" s="306"/>
      <c r="S14" s="251"/>
      <c r="T14" s="251"/>
      <c r="U14" s="251"/>
      <c r="V14" s="251"/>
      <c r="W14" s="251"/>
      <c r="X14" s="251"/>
      <c r="Y14" s="251"/>
      <c r="Z14" s="251"/>
      <c r="AA14" s="251"/>
      <c r="AB14" s="251"/>
      <c r="AC14" s="251"/>
      <c r="AD14" s="251"/>
      <c r="AE14" s="251"/>
    </row>
    <row r="15" spans="1:31" s="307" customFormat="1" ht="18" customHeight="1">
      <c r="A15" s="251"/>
      <c r="B15" s="27"/>
      <c r="C15" s="251"/>
      <c r="D15" s="251"/>
      <c r="E15" s="246" t="str">
        <f>IF('Rekapitulace stavby'!E11="","",'Rekapitulace stavby'!E11)</f>
        <v>Město Nový Bor</v>
      </c>
      <c r="F15" s="251"/>
      <c r="G15" s="251"/>
      <c r="H15" s="251"/>
      <c r="I15" s="250" t="s">
        <v>32</v>
      </c>
      <c r="J15" s="246" t="str">
        <f>IF('Rekapitulace stavby'!AN11="","",'Rekapitulace stavby'!AN11)</f>
        <v/>
      </c>
      <c r="K15" s="251"/>
      <c r="L15" s="306"/>
      <c r="S15" s="251"/>
      <c r="T15" s="251"/>
      <c r="U15" s="251"/>
      <c r="V15" s="251"/>
      <c r="W15" s="251"/>
      <c r="X15" s="251"/>
      <c r="Y15" s="251"/>
      <c r="Z15" s="251"/>
      <c r="AA15" s="251"/>
      <c r="AB15" s="251"/>
      <c r="AC15" s="251"/>
      <c r="AD15" s="251"/>
      <c r="AE15" s="251"/>
    </row>
    <row r="16" spans="1:31" s="307" customFormat="1" ht="6.95" customHeight="1">
      <c r="A16" s="251"/>
      <c r="B16" s="27"/>
      <c r="C16" s="251"/>
      <c r="D16" s="251"/>
      <c r="E16" s="251"/>
      <c r="F16" s="251"/>
      <c r="G16" s="251"/>
      <c r="H16" s="251"/>
      <c r="I16" s="251"/>
      <c r="J16" s="251"/>
      <c r="K16" s="251"/>
      <c r="L16" s="306"/>
      <c r="S16" s="251"/>
      <c r="T16" s="251"/>
      <c r="U16" s="251"/>
      <c r="V16" s="251"/>
      <c r="W16" s="251"/>
      <c r="X16" s="251"/>
      <c r="Y16" s="251"/>
      <c r="Z16" s="251"/>
      <c r="AA16" s="251"/>
      <c r="AB16" s="251"/>
      <c r="AC16" s="251"/>
      <c r="AD16" s="251"/>
      <c r="AE16" s="251"/>
    </row>
    <row r="17" spans="1:31" s="307" customFormat="1" ht="12" customHeight="1">
      <c r="A17" s="251"/>
      <c r="B17" s="27"/>
      <c r="C17" s="251"/>
      <c r="D17" s="250" t="s">
        <v>33</v>
      </c>
      <c r="E17" s="251"/>
      <c r="F17" s="251"/>
      <c r="G17" s="251"/>
      <c r="H17" s="251"/>
      <c r="I17" s="250" t="s">
        <v>30</v>
      </c>
      <c r="J17" s="308" t="str">
        <f>'Rekapitulace stavby'!AN13</f>
        <v>Vyplň údaj</v>
      </c>
      <c r="K17" s="251"/>
      <c r="L17" s="306"/>
      <c r="S17" s="251"/>
      <c r="T17" s="251"/>
      <c r="U17" s="251"/>
      <c r="V17" s="251"/>
      <c r="W17" s="251"/>
      <c r="X17" s="251"/>
      <c r="Y17" s="251"/>
      <c r="Z17" s="251"/>
      <c r="AA17" s="251"/>
      <c r="AB17" s="251"/>
      <c r="AC17" s="251"/>
      <c r="AD17" s="251"/>
      <c r="AE17" s="251"/>
    </row>
    <row r="18" spans="1:31" s="307" customFormat="1" ht="18" customHeight="1">
      <c r="A18" s="251"/>
      <c r="B18" s="27"/>
      <c r="C18" s="251"/>
      <c r="D18" s="251"/>
      <c r="E18" s="309" t="str">
        <f>'Rekapitulace stavby'!E14</f>
        <v>Vyplň údaj</v>
      </c>
      <c r="F18" s="263"/>
      <c r="G18" s="263"/>
      <c r="H18" s="263"/>
      <c r="I18" s="250" t="s">
        <v>32</v>
      </c>
      <c r="J18" s="308" t="str">
        <f>'Rekapitulace stavby'!AN14</f>
        <v>Vyplň údaj</v>
      </c>
      <c r="K18" s="251"/>
      <c r="L18" s="306"/>
      <c r="S18" s="251"/>
      <c r="T18" s="251"/>
      <c r="U18" s="251"/>
      <c r="V18" s="251"/>
      <c r="W18" s="251"/>
      <c r="X18" s="251"/>
      <c r="Y18" s="251"/>
      <c r="Z18" s="251"/>
      <c r="AA18" s="251"/>
      <c r="AB18" s="251"/>
      <c r="AC18" s="251"/>
      <c r="AD18" s="251"/>
      <c r="AE18" s="251"/>
    </row>
    <row r="19" spans="1:31" s="307" customFormat="1" ht="6.95" customHeight="1">
      <c r="A19" s="251"/>
      <c r="B19" s="27"/>
      <c r="C19" s="251"/>
      <c r="D19" s="251"/>
      <c r="E19" s="251"/>
      <c r="F19" s="251"/>
      <c r="G19" s="251"/>
      <c r="H19" s="251"/>
      <c r="I19" s="251"/>
      <c r="J19" s="251"/>
      <c r="K19" s="251"/>
      <c r="L19" s="306"/>
      <c r="S19" s="251"/>
      <c r="T19" s="251"/>
      <c r="U19" s="251"/>
      <c r="V19" s="251"/>
      <c r="W19" s="251"/>
      <c r="X19" s="251"/>
      <c r="Y19" s="251"/>
      <c r="Z19" s="251"/>
      <c r="AA19" s="251"/>
      <c r="AB19" s="251"/>
      <c r="AC19" s="251"/>
      <c r="AD19" s="251"/>
      <c r="AE19" s="251"/>
    </row>
    <row r="20" spans="1:31" s="307" customFormat="1" ht="12" customHeight="1">
      <c r="A20" s="251"/>
      <c r="B20" s="27"/>
      <c r="C20" s="251"/>
      <c r="D20" s="250" t="s">
        <v>35</v>
      </c>
      <c r="E20" s="251"/>
      <c r="F20" s="251"/>
      <c r="G20" s="251"/>
      <c r="H20" s="251"/>
      <c r="I20" s="250" t="s">
        <v>30</v>
      </c>
      <c r="J20" s="246" t="str">
        <f>IF('Rekapitulace stavby'!AN16="","",'Rekapitulace stavby'!AN16)</f>
        <v/>
      </c>
      <c r="K20" s="251"/>
      <c r="L20" s="306"/>
      <c r="S20" s="251"/>
      <c r="T20" s="251"/>
      <c r="U20" s="251"/>
      <c r="V20" s="251"/>
      <c r="W20" s="251"/>
      <c r="X20" s="251"/>
      <c r="Y20" s="251"/>
      <c r="Z20" s="251"/>
      <c r="AA20" s="251"/>
      <c r="AB20" s="251"/>
      <c r="AC20" s="251"/>
      <c r="AD20" s="251"/>
      <c r="AE20" s="251"/>
    </row>
    <row r="21" spans="1:31" s="307" customFormat="1" ht="18" customHeight="1">
      <c r="A21" s="251"/>
      <c r="B21" s="27"/>
      <c r="C21" s="251"/>
      <c r="D21" s="251"/>
      <c r="E21" s="246" t="str">
        <f>IF('Rekapitulace stavby'!E17="","",'Rekapitulace stavby'!E17)</f>
        <v xml:space="preserve"> </v>
      </c>
      <c r="F21" s="251"/>
      <c r="G21" s="251"/>
      <c r="H21" s="251"/>
      <c r="I21" s="250" t="s">
        <v>32</v>
      </c>
      <c r="J21" s="246" t="str">
        <f>IF('Rekapitulace stavby'!AN17="","",'Rekapitulace stavby'!AN17)</f>
        <v/>
      </c>
      <c r="K21" s="251"/>
      <c r="L21" s="306"/>
      <c r="S21" s="251"/>
      <c r="T21" s="251"/>
      <c r="U21" s="251"/>
      <c r="V21" s="251"/>
      <c r="W21" s="251"/>
      <c r="X21" s="251"/>
      <c r="Y21" s="251"/>
      <c r="Z21" s="251"/>
      <c r="AA21" s="251"/>
      <c r="AB21" s="251"/>
      <c r="AC21" s="251"/>
      <c r="AD21" s="251"/>
      <c r="AE21" s="251"/>
    </row>
    <row r="22" spans="1:31" s="307" customFormat="1" ht="6.95" customHeight="1">
      <c r="A22" s="251"/>
      <c r="B22" s="27"/>
      <c r="C22" s="251"/>
      <c r="D22" s="251"/>
      <c r="E22" s="251"/>
      <c r="F22" s="251"/>
      <c r="G22" s="251"/>
      <c r="H22" s="251"/>
      <c r="I22" s="251"/>
      <c r="J22" s="251"/>
      <c r="K22" s="251"/>
      <c r="L22" s="306"/>
      <c r="S22" s="251"/>
      <c r="T22" s="251"/>
      <c r="U22" s="251"/>
      <c r="V22" s="251"/>
      <c r="W22" s="251"/>
      <c r="X22" s="251"/>
      <c r="Y22" s="251"/>
      <c r="Z22" s="251"/>
      <c r="AA22" s="251"/>
      <c r="AB22" s="251"/>
      <c r="AC22" s="251"/>
      <c r="AD22" s="251"/>
      <c r="AE22" s="251"/>
    </row>
    <row r="23" spans="1:31" s="307" customFormat="1" ht="12" customHeight="1">
      <c r="A23" s="251"/>
      <c r="B23" s="27"/>
      <c r="C23" s="251"/>
      <c r="D23" s="250" t="s">
        <v>37</v>
      </c>
      <c r="E23" s="251"/>
      <c r="F23" s="251"/>
      <c r="G23" s="251"/>
      <c r="H23" s="251"/>
      <c r="I23" s="250" t="s">
        <v>30</v>
      </c>
      <c r="J23" s="246" t="str">
        <f>IF('Rekapitulace stavby'!AN19="","",'Rekapitulace stavby'!AN19)</f>
        <v/>
      </c>
      <c r="K23" s="251"/>
      <c r="L23" s="306"/>
      <c r="S23" s="251"/>
      <c r="T23" s="251"/>
      <c r="U23" s="251"/>
      <c r="V23" s="251"/>
      <c r="W23" s="251"/>
      <c r="X23" s="251"/>
      <c r="Y23" s="251"/>
      <c r="Z23" s="251"/>
      <c r="AA23" s="251"/>
      <c r="AB23" s="251"/>
      <c r="AC23" s="251"/>
      <c r="AD23" s="251"/>
      <c r="AE23" s="251"/>
    </row>
    <row r="24" spans="1:31" s="307" customFormat="1" ht="18" customHeight="1">
      <c r="A24" s="251"/>
      <c r="B24" s="27"/>
      <c r="C24" s="251"/>
      <c r="D24" s="251"/>
      <c r="E24" s="246" t="str">
        <f>IF('Rekapitulace stavby'!E20="","",'Rekapitulace stavby'!E20)</f>
        <v xml:space="preserve"> </v>
      </c>
      <c r="F24" s="251"/>
      <c r="G24" s="251"/>
      <c r="H24" s="251"/>
      <c r="I24" s="250" t="s">
        <v>32</v>
      </c>
      <c r="J24" s="246" t="str">
        <f>IF('Rekapitulace stavby'!AN20="","",'Rekapitulace stavby'!AN20)</f>
        <v/>
      </c>
      <c r="K24" s="251"/>
      <c r="L24" s="306"/>
      <c r="S24" s="251"/>
      <c r="T24" s="251"/>
      <c r="U24" s="251"/>
      <c r="V24" s="251"/>
      <c r="W24" s="251"/>
      <c r="X24" s="251"/>
      <c r="Y24" s="251"/>
      <c r="Z24" s="251"/>
      <c r="AA24" s="251"/>
      <c r="AB24" s="251"/>
      <c r="AC24" s="251"/>
      <c r="AD24" s="251"/>
      <c r="AE24" s="251"/>
    </row>
    <row r="25" spans="1:31" s="307" customFormat="1" ht="6.95" customHeight="1">
      <c r="A25" s="251"/>
      <c r="B25" s="27"/>
      <c r="C25" s="251"/>
      <c r="D25" s="251"/>
      <c r="E25" s="251"/>
      <c r="F25" s="251"/>
      <c r="G25" s="251"/>
      <c r="H25" s="251"/>
      <c r="I25" s="251"/>
      <c r="J25" s="251"/>
      <c r="K25" s="251"/>
      <c r="L25" s="306"/>
      <c r="S25" s="251"/>
      <c r="T25" s="251"/>
      <c r="U25" s="251"/>
      <c r="V25" s="251"/>
      <c r="W25" s="251"/>
      <c r="X25" s="251"/>
      <c r="Y25" s="251"/>
      <c r="Z25" s="251"/>
      <c r="AA25" s="251"/>
      <c r="AB25" s="251"/>
      <c r="AC25" s="251"/>
      <c r="AD25" s="251"/>
      <c r="AE25" s="251"/>
    </row>
    <row r="26" spans="1:31" s="307" customFormat="1" ht="12" customHeight="1">
      <c r="A26" s="251"/>
      <c r="B26" s="27"/>
      <c r="C26" s="251"/>
      <c r="D26" s="250" t="s">
        <v>39</v>
      </c>
      <c r="E26" s="251"/>
      <c r="F26" s="251"/>
      <c r="G26" s="251"/>
      <c r="H26" s="251"/>
      <c r="I26" s="251"/>
      <c r="J26" s="251"/>
      <c r="K26" s="251"/>
      <c r="L26" s="306"/>
      <c r="S26" s="251"/>
      <c r="T26" s="251"/>
      <c r="U26" s="251"/>
      <c r="V26" s="251"/>
      <c r="W26" s="251"/>
      <c r="X26" s="251"/>
      <c r="Y26" s="251"/>
      <c r="Z26" s="251"/>
      <c r="AA26" s="251"/>
      <c r="AB26" s="251"/>
      <c r="AC26" s="251"/>
      <c r="AD26" s="251"/>
      <c r="AE26" s="251"/>
    </row>
    <row r="27" spans="1:31" s="313" customFormat="1" ht="16.5" customHeight="1">
      <c r="A27" s="310"/>
      <c r="B27" s="311"/>
      <c r="C27" s="310"/>
      <c r="D27" s="310"/>
      <c r="E27" s="267" t="s">
        <v>20</v>
      </c>
      <c r="F27" s="267"/>
      <c r="G27" s="267"/>
      <c r="H27" s="267"/>
      <c r="I27" s="310"/>
      <c r="J27" s="310"/>
      <c r="K27" s="310"/>
      <c r="L27" s="312"/>
      <c r="S27" s="310"/>
      <c r="T27" s="310"/>
      <c r="U27" s="310"/>
      <c r="V27" s="310"/>
      <c r="W27" s="310"/>
      <c r="X27" s="310"/>
      <c r="Y27" s="310"/>
      <c r="Z27" s="310"/>
      <c r="AA27" s="310"/>
      <c r="AB27" s="310"/>
      <c r="AC27" s="310"/>
      <c r="AD27" s="310"/>
      <c r="AE27" s="310"/>
    </row>
    <row r="28" spans="1:31" s="307" customFormat="1" ht="6.95" customHeight="1">
      <c r="A28" s="251"/>
      <c r="B28" s="27"/>
      <c r="C28" s="251"/>
      <c r="D28" s="251"/>
      <c r="E28" s="251"/>
      <c r="F28" s="251"/>
      <c r="G28" s="251"/>
      <c r="H28" s="251"/>
      <c r="I28" s="251"/>
      <c r="J28" s="251"/>
      <c r="K28" s="251"/>
      <c r="L28" s="306"/>
      <c r="S28" s="251"/>
      <c r="T28" s="251"/>
      <c r="U28" s="251"/>
      <c r="V28" s="251"/>
      <c r="W28" s="251"/>
      <c r="X28" s="251"/>
      <c r="Y28" s="251"/>
      <c r="Z28" s="251"/>
      <c r="AA28" s="251"/>
      <c r="AB28" s="251"/>
      <c r="AC28" s="251"/>
      <c r="AD28" s="251"/>
      <c r="AE28" s="251"/>
    </row>
    <row r="29" spans="1:31" s="307" customFormat="1" ht="6.95" customHeight="1">
      <c r="A29" s="251"/>
      <c r="B29" s="27"/>
      <c r="C29" s="251"/>
      <c r="D29" s="63"/>
      <c r="E29" s="63"/>
      <c r="F29" s="63"/>
      <c r="G29" s="63"/>
      <c r="H29" s="63"/>
      <c r="I29" s="63"/>
      <c r="J29" s="63"/>
      <c r="K29" s="63"/>
      <c r="L29" s="306"/>
      <c r="S29" s="251"/>
      <c r="T29" s="251"/>
      <c r="U29" s="251"/>
      <c r="V29" s="251"/>
      <c r="W29" s="251"/>
      <c r="X29" s="251"/>
      <c r="Y29" s="251"/>
      <c r="Z29" s="251"/>
      <c r="AA29" s="251"/>
      <c r="AB29" s="251"/>
      <c r="AC29" s="251"/>
      <c r="AD29" s="251"/>
      <c r="AE29" s="251"/>
    </row>
    <row r="30" spans="1:31" s="307" customFormat="1" ht="25.35" customHeight="1">
      <c r="A30" s="251"/>
      <c r="B30" s="27"/>
      <c r="C30" s="251"/>
      <c r="D30" s="314" t="s">
        <v>41</v>
      </c>
      <c r="E30" s="251"/>
      <c r="F30" s="251"/>
      <c r="G30" s="251"/>
      <c r="H30" s="251"/>
      <c r="I30" s="251"/>
      <c r="J30" s="245">
        <f>ROUNDUP(J98,2)</f>
        <v>0</v>
      </c>
      <c r="K30" s="251"/>
      <c r="L30" s="306"/>
      <c r="S30" s="251"/>
      <c r="T30" s="251"/>
      <c r="U30" s="251"/>
      <c r="V30" s="251"/>
      <c r="W30" s="251"/>
      <c r="X30" s="251"/>
      <c r="Y30" s="251"/>
      <c r="Z30" s="251"/>
      <c r="AA30" s="251"/>
      <c r="AB30" s="251"/>
      <c r="AC30" s="251"/>
      <c r="AD30" s="251"/>
      <c r="AE30" s="251"/>
    </row>
    <row r="31" spans="1:31" s="307" customFormat="1" ht="6.95" customHeight="1">
      <c r="A31" s="251"/>
      <c r="B31" s="27"/>
      <c r="C31" s="251"/>
      <c r="D31" s="63"/>
      <c r="E31" s="63"/>
      <c r="F31" s="63"/>
      <c r="G31" s="63"/>
      <c r="H31" s="63"/>
      <c r="I31" s="63"/>
      <c r="J31" s="63"/>
      <c r="K31" s="63"/>
      <c r="L31" s="306"/>
      <c r="S31" s="251"/>
      <c r="T31" s="251"/>
      <c r="U31" s="251"/>
      <c r="V31" s="251"/>
      <c r="W31" s="251"/>
      <c r="X31" s="251"/>
      <c r="Y31" s="251"/>
      <c r="Z31" s="251"/>
      <c r="AA31" s="251"/>
      <c r="AB31" s="251"/>
      <c r="AC31" s="251"/>
      <c r="AD31" s="251"/>
      <c r="AE31" s="251"/>
    </row>
    <row r="32" spans="1:31" s="307" customFormat="1" ht="14.45" customHeight="1">
      <c r="A32" s="251"/>
      <c r="B32" s="27"/>
      <c r="C32" s="251"/>
      <c r="D32" s="251"/>
      <c r="E32" s="251"/>
      <c r="F32" s="249" t="s">
        <v>43</v>
      </c>
      <c r="G32" s="251"/>
      <c r="H32" s="251"/>
      <c r="I32" s="249" t="s">
        <v>42</v>
      </c>
      <c r="J32" s="249" t="s">
        <v>44</v>
      </c>
      <c r="K32" s="251"/>
      <c r="L32" s="306"/>
      <c r="S32" s="251"/>
      <c r="T32" s="251"/>
      <c r="U32" s="251"/>
      <c r="V32" s="251"/>
      <c r="W32" s="251"/>
      <c r="X32" s="251"/>
      <c r="Y32" s="251"/>
      <c r="Z32" s="251"/>
      <c r="AA32" s="251"/>
      <c r="AB32" s="251"/>
      <c r="AC32" s="251"/>
      <c r="AD32" s="251"/>
      <c r="AE32" s="251"/>
    </row>
    <row r="33" spans="1:31" s="307" customFormat="1" ht="14.45" customHeight="1">
      <c r="A33" s="251"/>
      <c r="B33" s="27"/>
      <c r="C33" s="251"/>
      <c r="D33" s="315" t="s">
        <v>45</v>
      </c>
      <c r="E33" s="250" t="s">
        <v>46</v>
      </c>
      <c r="F33" s="316">
        <f>ROUNDUP((SUM(BE98:BE1016)),2)</f>
        <v>0</v>
      </c>
      <c r="G33" s="251"/>
      <c r="H33" s="251"/>
      <c r="I33" s="317">
        <v>0.21</v>
      </c>
      <c r="J33" s="316">
        <f>ROUNDUP(((SUM(BE98:BE1016))*I33),2)</f>
        <v>0</v>
      </c>
      <c r="K33" s="251"/>
      <c r="L33" s="306"/>
      <c r="S33" s="251"/>
      <c r="T33" s="251"/>
      <c r="U33" s="251"/>
      <c r="V33" s="251"/>
      <c r="W33" s="251"/>
      <c r="X33" s="251"/>
      <c r="Y33" s="251"/>
      <c r="Z33" s="251"/>
      <c r="AA33" s="251"/>
      <c r="AB33" s="251"/>
      <c r="AC33" s="251"/>
      <c r="AD33" s="251"/>
      <c r="AE33" s="251"/>
    </row>
    <row r="34" spans="1:31" s="307" customFormat="1" ht="14.45" customHeight="1">
      <c r="A34" s="251"/>
      <c r="B34" s="27"/>
      <c r="C34" s="251"/>
      <c r="D34" s="251"/>
      <c r="E34" s="250" t="s">
        <v>47</v>
      </c>
      <c r="F34" s="316">
        <f>ROUNDUP((SUM(BF98:BF1016)),2)</f>
        <v>0</v>
      </c>
      <c r="G34" s="251"/>
      <c r="H34" s="251"/>
      <c r="I34" s="317">
        <v>0.15</v>
      </c>
      <c r="J34" s="316">
        <f>ROUNDUP(((SUM(BF98:BF1016))*I34),2)</f>
        <v>0</v>
      </c>
      <c r="K34" s="251"/>
      <c r="L34" s="306"/>
      <c r="S34" s="251"/>
      <c r="T34" s="251"/>
      <c r="U34" s="251"/>
      <c r="V34" s="251"/>
      <c r="W34" s="251"/>
      <c r="X34" s="251"/>
      <c r="Y34" s="251"/>
      <c r="Z34" s="251"/>
      <c r="AA34" s="251"/>
      <c r="AB34" s="251"/>
      <c r="AC34" s="251"/>
      <c r="AD34" s="251"/>
      <c r="AE34" s="251"/>
    </row>
    <row r="35" spans="1:31" s="307" customFormat="1" ht="14.45" customHeight="1" hidden="1">
      <c r="A35" s="251"/>
      <c r="B35" s="27"/>
      <c r="C35" s="251"/>
      <c r="D35" s="251"/>
      <c r="E35" s="250" t="s">
        <v>48</v>
      </c>
      <c r="F35" s="316">
        <f>ROUNDUP((SUM(BG98:BG1016)),2)</f>
        <v>0</v>
      </c>
      <c r="G35" s="251"/>
      <c r="H35" s="251"/>
      <c r="I35" s="317">
        <v>0.21</v>
      </c>
      <c r="J35" s="316">
        <f>0</f>
        <v>0</v>
      </c>
      <c r="K35" s="251"/>
      <c r="L35" s="306"/>
      <c r="S35" s="251"/>
      <c r="T35" s="251"/>
      <c r="U35" s="251"/>
      <c r="V35" s="251"/>
      <c r="W35" s="251"/>
      <c r="X35" s="251"/>
      <c r="Y35" s="251"/>
      <c r="Z35" s="251"/>
      <c r="AA35" s="251"/>
      <c r="AB35" s="251"/>
      <c r="AC35" s="251"/>
      <c r="AD35" s="251"/>
      <c r="AE35" s="251"/>
    </row>
    <row r="36" spans="1:31" s="307" customFormat="1" ht="14.45" customHeight="1" hidden="1">
      <c r="A36" s="251"/>
      <c r="B36" s="27"/>
      <c r="C36" s="251"/>
      <c r="D36" s="251"/>
      <c r="E36" s="250" t="s">
        <v>49</v>
      </c>
      <c r="F36" s="316">
        <f>ROUNDUP((SUM(BH98:BH1016)),2)</f>
        <v>0</v>
      </c>
      <c r="G36" s="251"/>
      <c r="H36" s="251"/>
      <c r="I36" s="317">
        <v>0.15</v>
      </c>
      <c r="J36" s="316">
        <f>0</f>
        <v>0</v>
      </c>
      <c r="K36" s="251"/>
      <c r="L36" s="306"/>
      <c r="S36" s="251"/>
      <c r="T36" s="251"/>
      <c r="U36" s="251"/>
      <c r="V36" s="251"/>
      <c r="W36" s="251"/>
      <c r="X36" s="251"/>
      <c r="Y36" s="251"/>
      <c r="Z36" s="251"/>
      <c r="AA36" s="251"/>
      <c r="AB36" s="251"/>
      <c r="AC36" s="251"/>
      <c r="AD36" s="251"/>
      <c r="AE36" s="251"/>
    </row>
    <row r="37" spans="1:31" s="307" customFormat="1" ht="14.45" customHeight="1" hidden="1">
      <c r="A37" s="251"/>
      <c r="B37" s="27"/>
      <c r="C37" s="251"/>
      <c r="D37" s="251"/>
      <c r="E37" s="250" t="s">
        <v>50</v>
      </c>
      <c r="F37" s="316">
        <f>ROUNDUP((SUM(BI98:BI1016)),2)</f>
        <v>0</v>
      </c>
      <c r="G37" s="251"/>
      <c r="H37" s="251"/>
      <c r="I37" s="317">
        <v>0</v>
      </c>
      <c r="J37" s="316">
        <f>0</f>
        <v>0</v>
      </c>
      <c r="K37" s="251"/>
      <c r="L37" s="306"/>
      <c r="S37" s="251"/>
      <c r="T37" s="251"/>
      <c r="U37" s="251"/>
      <c r="V37" s="251"/>
      <c r="W37" s="251"/>
      <c r="X37" s="251"/>
      <c r="Y37" s="251"/>
      <c r="Z37" s="251"/>
      <c r="AA37" s="251"/>
      <c r="AB37" s="251"/>
      <c r="AC37" s="251"/>
      <c r="AD37" s="251"/>
      <c r="AE37" s="251"/>
    </row>
    <row r="38" spans="1:31" s="307" customFormat="1" ht="6.95" customHeight="1">
      <c r="A38" s="251"/>
      <c r="B38" s="27"/>
      <c r="C38" s="251"/>
      <c r="D38" s="251"/>
      <c r="E38" s="251"/>
      <c r="F38" s="251"/>
      <c r="G38" s="251"/>
      <c r="H38" s="251"/>
      <c r="I38" s="251"/>
      <c r="J38" s="251"/>
      <c r="K38" s="251"/>
      <c r="L38" s="306"/>
      <c r="S38" s="251"/>
      <c r="T38" s="251"/>
      <c r="U38" s="251"/>
      <c r="V38" s="251"/>
      <c r="W38" s="251"/>
      <c r="X38" s="251"/>
      <c r="Y38" s="251"/>
      <c r="Z38" s="251"/>
      <c r="AA38" s="251"/>
      <c r="AB38" s="251"/>
      <c r="AC38" s="251"/>
      <c r="AD38" s="251"/>
      <c r="AE38" s="251"/>
    </row>
    <row r="39" spans="1:31" s="307" customFormat="1" ht="25.35" customHeight="1">
      <c r="A39" s="251"/>
      <c r="B39" s="27"/>
      <c r="C39" s="92"/>
      <c r="D39" s="318" t="s">
        <v>51</v>
      </c>
      <c r="E39" s="57"/>
      <c r="F39" s="57"/>
      <c r="G39" s="319" t="s">
        <v>52</v>
      </c>
      <c r="H39" s="320" t="s">
        <v>53</v>
      </c>
      <c r="I39" s="57"/>
      <c r="J39" s="321">
        <f>SUM(J30:J37)</f>
        <v>0</v>
      </c>
      <c r="K39" s="322"/>
      <c r="L39" s="306"/>
      <c r="S39" s="251"/>
      <c r="T39" s="251"/>
      <c r="U39" s="251"/>
      <c r="V39" s="251"/>
      <c r="W39" s="251"/>
      <c r="X39" s="251"/>
      <c r="Y39" s="251"/>
      <c r="Z39" s="251"/>
      <c r="AA39" s="251"/>
      <c r="AB39" s="251"/>
      <c r="AC39" s="251"/>
      <c r="AD39" s="251"/>
      <c r="AE39" s="251"/>
    </row>
    <row r="40" spans="1:31" s="307" customFormat="1" ht="14.45" customHeight="1">
      <c r="A40" s="251"/>
      <c r="B40" s="39"/>
      <c r="C40" s="40"/>
      <c r="D40" s="40"/>
      <c r="E40" s="40"/>
      <c r="F40" s="40"/>
      <c r="G40" s="40"/>
      <c r="H40" s="40"/>
      <c r="I40" s="40"/>
      <c r="J40" s="40"/>
      <c r="K40" s="40"/>
      <c r="L40" s="306"/>
      <c r="S40" s="251"/>
      <c r="T40" s="251"/>
      <c r="U40" s="251"/>
      <c r="V40" s="251"/>
      <c r="W40" s="251"/>
      <c r="X40" s="251"/>
      <c r="Y40" s="251"/>
      <c r="Z40" s="251"/>
      <c r="AA40" s="251"/>
      <c r="AB40" s="251"/>
      <c r="AC40" s="251"/>
      <c r="AD40" s="251"/>
      <c r="AE40" s="251"/>
    </row>
    <row r="44" spans="1:31" s="307" customFormat="1" ht="6.95" customHeight="1">
      <c r="A44" s="251"/>
      <c r="B44" s="41"/>
      <c r="C44" s="42"/>
      <c r="D44" s="42"/>
      <c r="E44" s="42"/>
      <c r="F44" s="42"/>
      <c r="G44" s="42"/>
      <c r="H44" s="42"/>
      <c r="I44" s="42"/>
      <c r="J44" s="42"/>
      <c r="K44" s="42"/>
      <c r="L44" s="306"/>
      <c r="S44" s="251"/>
      <c r="T44" s="251"/>
      <c r="U44" s="251"/>
      <c r="V44" s="251"/>
      <c r="W44" s="251"/>
      <c r="X44" s="251"/>
      <c r="Y44" s="251"/>
      <c r="Z44" s="251"/>
      <c r="AA44" s="251"/>
      <c r="AB44" s="251"/>
      <c r="AC44" s="251"/>
      <c r="AD44" s="251"/>
      <c r="AE44" s="251"/>
    </row>
    <row r="45" spans="1:31" s="307" customFormat="1" ht="24.95" customHeight="1">
      <c r="A45" s="251"/>
      <c r="B45" s="27"/>
      <c r="C45" s="16" t="s">
        <v>109</v>
      </c>
      <c r="D45" s="251"/>
      <c r="E45" s="251"/>
      <c r="F45" s="251"/>
      <c r="G45" s="251"/>
      <c r="H45" s="251"/>
      <c r="I45" s="251"/>
      <c r="J45" s="251"/>
      <c r="K45" s="251"/>
      <c r="L45" s="306"/>
      <c r="S45" s="251"/>
      <c r="T45" s="251"/>
      <c r="U45" s="251"/>
      <c r="V45" s="251"/>
      <c r="W45" s="251"/>
      <c r="X45" s="251"/>
      <c r="Y45" s="251"/>
      <c r="Z45" s="251"/>
      <c r="AA45" s="251"/>
      <c r="AB45" s="251"/>
      <c r="AC45" s="251"/>
      <c r="AD45" s="251"/>
      <c r="AE45" s="251"/>
    </row>
    <row r="46" spans="1:31" s="307" customFormat="1" ht="6.95" customHeight="1">
      <c r="A46" s="251"/>
      <c r="B46" s="27"/>
      <c r="C46" s="251"/>
      <c r="D46" s="251"/>
      <c r="E46" s="251"/>
      <c r="F46" s="251"/>
      <c r="G46" s="251"/>
      <c r="H46" s="251"/>
      <c r="I46" s="251"/>
      <c r="J46" s="251"/>
      <c r="K46" s="251"/>
      <c r="L46" s="306"/>
      <c r="S46" s="251"/>
      <c r="T46" s="251"/>
      <c r="U46" s="251"/>
      <c r="V46" s="251"/>
      <c r="W46" s="251"/>
      <c r="X46" s="251"/>
      <c r="Y46" s="251"/>
      <c r="Z46" s="251"/>
      <c r="AA46" s="251"/>
      <c r="AB46" s="251"/>
      <c r="AC46" s="251"/>
      <c r="AD46" s="251"/>
      <c r="AE46" s="251"/>
    </row>
    <row r="47" spans="1:31" s="307" customFormat="1" ht="12" customHeight="1">
      <c r="A47" s="251"/>
      <c r="B47" s="27"/>
      <c r="C47" s="250" t="s">
        <v>16</v>
      </c>
      <c r="D47" s="251"/>
      <c r="E47" s="251"/>
      <c r="F47" s="251"/>
      <c r="G47" s="251"/>
      <c r="H47" s="251"/>
      <c r="I47" s="251"/>
      <c r="J47" s="251"/>
      <c r="K47" s="251"/>
      <c r="L47" s="306"/>
      <c r="S47" s="251"/>
      <c r="T47" s="251"/>
      <c r="U47" s="251"/>
      <c r="V47" s="251"/>
      <c r="W47" s="251"/>
      <c r="X47" s="251"/>
      <c r="Y47" s="251"/>
      <c r="Z47" s="251"/>
      <c r="AA47" s="251"/>
      <c r="AB47" s="251"/>
      <c r="AC47" s="251"/>
      <c r="AD47" s="251"/>
      <c r="AE47" s="251"/>
    </row>
    <row r="48" spans="1:31" s="307" customFormat="1" ht="16.5" customHeight="1">
      <c r="A48" s="251"/>
      <c r="B48" s="27"/>
      <c r="C48" s="251"/>
      <c r="D48" s="251"/>
      <c r="E48" s="292" t="str">
        <f>E7</f>
        <v>Rekonstrukce MŠ Srdíčko_objekt A, B</v>
      </c>
      <c r="F48" s="293"/>
      <c r="G48" s="293"/>
      <c r="H48" s="293"/>
      <c r="I48" s="251"/>
      <c r="J48" s="251"/>
      <c r="K48" s="251"/>
      <c r="L48" s="306"/>
      <c r="S48" s="251"/>
      <c r="T48" s="251"/>
      <c r="U48" s="251"/>
      <c r="V48" s="251"/>
      <c r="W48" s="251"/>
      <c r="X48" s="251"/>
      <c r="Y48" s="251"/>
      <c r="Z48" s="251"/>
      <c r="AA48" s="251"/>
      <c r="AB48" s="251"/>
      <c r="AC48" s="251"/>
      <c r="AD48" s="251"/>
      <c r="AE48" s="251"/>
    </row>
    <row r="49" spans="1:31" s="307" customFormat="1" ht="12" customHeight="1">
      <c r="A49" s="251"/>
      <c r="B49" s="27"/>
      <c r="C49" s="250" t="s">
        <v>107</v>
      </c>
      <c r="D49" s="251"/>
      <c r="E49" s="251"/>
      <c r="F49" s="251"/>
      <c r="G49" s="251"/>
      <c r="H49" s="251"/>
      <c r="I49" s="251"/>
      <c r="J49" s="251"/>
      <c r="K49" s="251"/>
      <c r="L49" s="306"/>
      <c r="S49" s="251"/>
      <c r="T49" s="251"/>
      <c r="U49" s="251"/>
      <c r="V49" s="251"/>
      <c r="W49" s="251"/>
      <c r="X49" s="251"/>
      <c r="Y49" s="251"/>
      <c r="Z49" s="251"/>
      <c r="AA49" s="251"/>
      <c r="AB49" s="251"/>
      <c r="AC49" s="251"/>
      <c r="AD49" s="251"/>
      <c r="AE49" s="251"/>
    </row>
    <row r="50" spans="1:31" s="307" customFormat="1" ht="16.5" customHeight="1">
      <c r="A50" s="251"/>
      <c r="B50" s="27"/>
      <c r="C50" s="251"/>
      <c r="D50" s="251"/>
      <c r="E50" s="280" t="str">
        <f>E9</f>
        <v>003 - Stavební práce_objekt B</v>
      </c>
      <c r="F50" s="291"/>
      <c r="G50" s="291"/>
      <c r="H50" s="291"/>
      <c r="I50" s="251"/>
      <c r="J50" s="251"/>
      <c r="K50" s="251"/>
      <c r="L50" s="306"/>
      <c r="S50" s="251"/>
      <c r="T50" s="251"/>
      <c r="U50" s="251"/>
      <c r="V50" s="251"/>
      <c r="W50" s="251"/>
      <c r="X50" s="251"/>
      <c r="Y50" s="251"/>
      <c r="Z50" s="251"/>
      <c r="AA50" s="251"/>
      <c r="AB50" s="251"/>
      <c r="AC50" s="251"/>
      <c r="AD50" s="251"/>
      <c r="AE50" s="251"/>
    </row>
    <row r="51" spans="1:31" s="307" customFormat="1" ht="6.95" customHeight="1">
      <c r="A51" s="251"/>
      <c r="B51" s="27"/>
      <c r="C51" s="251"/>
      <c r="D51" s="251"/>
      <c r="E51" s="251"/>
      <c r="F51" s="251"/>
      <c r="G51" s="251"/>
      <c r="H51" s="251"/>
      <c r="I51" s="251"/>
      <c r="J51" s="251"/>
      <c r="K51" s="251"/>
      <c r="L51" s="306"/>
      <c r="S51" s="251"/>
      <c r="T51" s="251"/>
      <c r="U51" s="251"/>
      <c r="V51" s="251"/>
      <c r="W51" s="251"/>
      <c r="X51" s="251"/>
      <c r="Y51" s="251"/>
      <c r="Z51" s="251"/>
      <c r="AA51" s="251"/>
      <c r="AB51" s="251"/>
      <c r="AC51" s="251"/>
      <c r="AD51" s="251"/>
      <c r="AE51" s="251"/>
    </row>
    <row r="52" spans="1:31" s="307" customFormat="1" ht="12" customHeight="1">
      <c r="A52" s="251"/>
      <c r="B52" s="27"/>
      <c r="C52" s="250" t="s">
        <v>23</v>
      </c>
      <c r="D52" s="251"/>
      <c r="E52" s="251"/>
      <c r="F52" s="246" t="str">
        <f>F12</f>
        <v xml:space="preserve"> </v>
      </c>
      <c r="G52" s="251"/>
      <c r="H52" s="251"/>
      <c r="I52" s="250" t="s">
        <v>25</v>
      </c>
      <c r="J52" s="244" t="str">
        <f>IF(J12="","",J12)</f>
        <v>19. 3. 2020</v>
      </c>
      <c r="K52" s="251"/>
      <c r="L52" s="306"/>
      <c r="S52" s="251"/>
      <c r="T52" s="251"/>
      <c r="U52" s="251"/>
      <c r="V52" s="251"/>
      <c r="W52" s="251"/>
      <c r="X52" s="251"/>
      <c r="Y52" s="251"/>
      <c r="Z52" s="251"/>
      <c r="AA52" s="251"/>
      <c r="AB52" s="251"/>
      <c r="AC52" s="251"/>
      <c r="AD52" s="251"/>
      <c r="AE52" s="251"/>
    </row>
    <row r="53" spans="1:31" s="307" customFormat="1" ht="6.95" customHeight="1">
      <c r="A53" s="251"/>
      <c r="B53" s="27"/>
      <c r="C53" s="251"/>
      <c r="D53" s="251"/>
      <c r="E53" s="251"/>
      <c r="F53" s="251"/>
      <c r="G53" s="251"/>
      <c r="H53" s="251"/>
      <c r="I53" s="251"/>
      <c r="J53" s="251"/>
      <c r="K53" s="251"/>
      <c r="L53" s="306"/>
      <c r="S53" s="251"/>
      <c r="T53" s="251"/>
      <c r="U53" s="251"/>
      <c r="V53" s="251"/>
      <c r="W53" s="251"/>
      <c r="X53" s="251"/>
      <c r="Y53" s="251"/>
      <c r="Z53" s="251"/>
      <c r="AA53" s="251"/>
      <c r="AB53" s="251"/>
      <c r="AC53" s="251"/>
      <c r="AD53" s="251"/>
      <c r="AE53" s="251"/>
    </row>
    <row r="54" spans="1:31" s="307" customFormat="1" ht="15.2" customHeight="1">
      <c r="A54" s="251"/>
      <c r="B54" s="27"/>
      <c r="C54" s="250" t="s">
        <v>29</v>
      </c>
      <c r="D54" s="251"/>
      <c r="E54" s="251"/>
      <c r="F54" s="246" t="str">
        <f>E15</f>
        <v>Město Nový Bor</v>
      </c>
      <c r="G54" s="251"/>
      <c r="H54" s="251"/>
      <c r="I54" s="250" t="s">
        <v>35</v>
      </c>
      <c r="J54" s="248" t="str">
        <f>E21</f>
        <v xml:space="preserve"> </v>
      </c>
      <c r="K54" s="251"/>
      <c r="L54" s="306"/>
      <c r="S54" s="251"/>
      <c r="T54" s="251"/>
      <c r="U54" s="251"/>
      <c r="V54" s="251"/>
      <c r="W54" s="251"/>
      <c r="X54" s="251"/>
      <c r="Y54" s="251"/>
      <c r="Z54" s="251"/>
      <c r="AA54" s="251"/>
      <c r="AB54" s="251"/>
      <c r="AC54" s="251"/>
      <c r="AD54" s="251"/>
      <c r="AE54" s="251"/>
    </row>
    <row r="55" spans="1:31" s="307" customFormat="1" ht="15.2" customHeight="1">
      <c r="A55" s="251"/>
      <c r="B55" s="27"/>
      <c r="C55" s="250" t="s">
        <v>33</v>
      </c>
      <c r="D55" s="251"/>
      <c r="E55" s="251"/>
      <c r="F55" s="246" t="str">
        <f>IF(E18="","",E18)</f>
        <v>Vyplň údaj</v>
      </c>
      <c r="G55" s="251"/>
      <c r="H55" s="251"/>
      <c r="I55" s="250" t="s">
        <v>37</v>
      </c>
      <c r="J55" s="248" t="str">
        <f>E24</f>
        <v xml:space="preserve"> </v>
      </c>
      <c r="K55" s="251"/>
      <c r="L55" s="306"/>
      <c r="S55" s="251"/>
      <c r="T55" s="251"/>
      <c r="U55" s="251"/>
      <c r="V55" s="251"/>
      <c r="W55" s="251"/>
      <c r="X55" s="251"/>
      <c r="Y55" s="251"/>
      <c r="Z55" s="251"/>
      <c r="AA55" s="251"/>
      <c r="AB55" s="251"/>
      <c r="AC55" s="251"/>
      <c r="AD55" s="251"/>
      <c r="AE55" s="251"/>
    </row>
    <row r="56" spans="1:31" s="307" customFormat="1" ht="10.35" customHeight="1">
      <c r="A56" s="251"/>
      <c r="B56" s="27"/>
      <c r="C56" s="251"/>
      <c r="D56" s="251"/>
      <c r="E56" s="251"/>
      <c r="F56" s="251"/>
      <c r="G56" s="251"/>
      <c r="H56" s="251"/>
      <c r="I56" s="251"/>
      <c r="J56" s="251"/>
      <c r="K56" s="251"/>
      <c r="L56" s="306"/>
      <c r="S56" s="251"/>
      <c r="T56" s="251"/>
      <c r="U56" s="251"/>
      <c r="V56" s="251"/>
      <c r="W56" s="251"/>
      <c r="X56" s="251"/>
      <c r="Y56" s="251"/>
      <c r="Z56" s="251"/>
      <c r="AA56" s="251"/>
      <c r="AB56" s="251"/>
      <c r="AC56" s="251"/>
      <c r="AD56" s="251"/>
      <c r="AE56" s="251"/>
    </row>
    <row r="57" spans="1:31" s="307" customFormat="1" ht="29.25" customHeight="1">
      <c r="A57" s="251"/>
      <c r="B57" s="27"/>
      <c r="C57" s="91" t="s">
        <v>110</v>
      </c>
      <c r="D57" s="92"/>
      <c r="E57" s="92"/>
      <c r="F57" s="92"/>
      <c r="G57" s="92"/>
      <c r="H57" s="92"/>
      <c r="I57" s="92"/>
      <c r="J57" s="93" t="s">
        <v>111</v>
      </c>
      <c r="K57" s="92"/>
      <c r="L57" s="306"/>
      <c r="S57" s="251"/>
      <c r="T57" s="251"/>
      <c r="U57" s="251"/>
      <c r="V57" s="251"/>
      <c r="W57" s="251"/>
      <c r="X57" s="251"/>
      <c r="Y57" s="251"/>
      <c r="Z57" s="251"/>
      <c r="AA57" s="251"/>
      <c r="AB57" s="251"/>
      <c r="AC57" s="251"/>
      <c r="AD57" s="251"/>
      <c r="AE57" s="251"/>
    </row>
    <row r="58" spans="1:31" s="307" customFormat="1" ht="10.35" customHeight="1">
      <c r="A58" s="251"/>
      <c r="B58" s="27"/>
      <c r="C58" s="251"/>
      <c r="D58" s="251"/>
      <c r="E58" s="251"/>
      <c r="F58" s="251"/>
      <c r="G58" s="251"/>
      <c r="H58" s="251"/>
      <c r="I58" s="251"/>
      <c r="J58" s="251"/>
      <c r="K58" s="251"/>
      <c r="L58" s="306"/>
      <c r="S58" s="251"/>
      <c r="T58" s="251"/>
      <c r="U58" s="251"/>
      <c r="V58" s="251"/>
      <c r="W58" s="251"/>
      <c r="X58" s="251"/>
      <c r="Y58" s="251"/>
      <c r="Z58" s="251"/>
      <c r="AA58" s="251"/>
      <c r="AB58" s="251"/>
      <c r="AC58" s="251"/>
      <c r="AD58" s="251"/>
      <c r="AE58" s="251"/>
    </row>
    <row r="59" spans="1:47" s="307" customFormat="1" ht="22.9" customHeight="1">
      <c r="A59" s="251"/>
      <c r="B59" s="27"/>
      <c r="C59" s="94" t="s">
        <v>73</v>
      </c>
      <c r="D59" s="251"/>
      <c r="E59" s="251"/>
      <c r="F59" s="251"/>
      <c r="G59" s="251"/>
      <c r="H59" s="251"/>
      <c r="I59" s="251"/>
      <c r="J59" s="245">
        <f>J98</f>
        <v>0</v>
      </c>
      <c r="K59" s="251"/>
      <c r="L59" s="306"/>
      <c r="S59" s="251"/>
      <c r="T59" s="251"/>
      <c r="U59" s="251"/>
      <c r="V59" s="251"/>
      <c r="W59" s="251"/>
      <c r="X59" s="251"/>
      <c r="Y59" s="251"/>
      <c r="Z59" s="251"/>
      <c r="AA59" s="251"/>
      <c r="AB59" s="251"/>
      <c r="AC59" s="251"/>
      <c r="AD59" s="251"/>
      <c r="AE59" s="251"/>
      <c r="AU59" s="304" t="s">
        <v>112</v>
      </c>
    </row>
    <row r="60" spans="2:12" s="96" customFormat="1" ht="24.95" customHeight="1">
      <c r="B60" s="95"/>
      <c r="D60" s="97" t="s">
        <v>639</v>
      </c>
      <c r="E60" s="98"/>
      <c r="F60" s="98"/>
      <c r="G60" s="98"/>
      <c r="H60" s="98"/>
      <c r="I60" s="98"/>
      <c r="J60" s="99">
        <f>J99</f>
        <v>0</v>
      </c>
      <c r="L60" s="95"/>
    </row>
    <row r="61" spans="2:12" s="96" customFormat="1" ht="24.95" customHeight="1">
      <c r="B61" s="95"/>
      <c r="D61" s="97" t="s">
        <v>640</v>
      </c>
      <c r="E61" s="98"/>
      <c r="F61" s="98"/>
      <c r="G61" s="98"/>
      <c r="H61" s="98"/>
      <c r="I61" s="98"/>
      <c r="J61" s="99">
        <f>J170</f>
        <v>0</v>
      </c>
      <c r="L61" s="95"/>
    </row>
    <row r="62" spans="2:12" s="96" customFormat="1" ht="24.95" customHeight="1">
      <c r="B62" s="95"/>
      <c r="D62" s="97" t="s">
        <v>641</v>
      </c>
      <c r="E62" s="98"/>
      <c r="F62" s="98"/>
      <c r="G62" s="98"/>
      <c r="H62" s="98"/>
      <c r="I62" s="98"/>
      <c r="J62" s="99">
        <f>J343</f>
        <v>0</v>
      </c>
      <c r="L62" s="95"/>
    </row>
    <row r="63" spans="2:12" s="96" customFormat="1" ht="24.95" customHeight="1">
      <c r="B63" s="95"/>
      <c r="D63" s="97" t="s">
        <v>642</v>
      </c>
      <c r="E63" s="98"/>
      <c r="F63" s="98"/>
      <c r="G63" s="98"/>
      <c r="H63" s="98"/>
      <c r="I63" s="98"/>
      <c r="J63" s="99">
        <f>J362</f>
        <v>0</v>
      </c>
      <c r="L63" s="95"/>
    </row>
    <row r="64" spans="2:12" s="96" customFormat="1" ht="24.95" customHeight="1">
      <c r="B64" s="95"/>
      <c r="D64" s="97" t="s">
        <v>643</v>
      </c>
      <c r="E64" s="98"/>
      <c r="F64" s="98"/>
      <c r="G64" s="98"/>
      <c r="H64" s="98"/>
      <c r="I64" s="98"/>
      <c r="J64" s="99">
        <f>J407</f>
        <v>0</v>
      </c>
      <c r="L64" s="95"/>
    </row>
    <row r="65" spans="2:12" s="96" customFormat="1" ht="24.95" customHeight="1">
      <c r="B65" s="95"/>
      <c r="D65" s="97" t="s">
        <v>173</v>
      </c>
      <c r="E65" s="98"/>
      <c r="F65" s="98"/>
      <c r="G65" s="98"/>
      <c r="H65" s="98"/>
      <c r="I65" s="98"/>
      <c r="J65" s="99">
        <f>J415</f>
        <v>0</v>
      </c>
      <c r="L65" s="95"/>
    </row>
    <row r="66" spans="2:12" s="96" customFormat="1" ht="24.95" customHeight="1">
      <c r="B66" s="95"/>
      <c r="D66" s="97" t="s">
        <v>644</v>
      </c>
      <c r="E66" s="98"/>
      <c r="F66" s="98"/>
      <c r="G66" s="98"/>
      <c r="H66" s="98"/>
      <c r="I66" s="98"/>
      <c r="J66" s="99">
        <f>J492</f>
        <v>0</v>
      </c>
      <c r="L66" s="95"/>
    </row>
    <row r="67" spans="2:12" s="96" customFormat="1" ht="24.95" customHeight="1">
      <c r="B67" s="95"/>
      <c r="D67" s="97" t="s">
        <v>645</v>
      </c>
      <c r="E67" s="98"/>
      <c r="F67" s="98"/>
      <c r="G67" s="98"/>
      <c r="H67" s="98"/>
      <c r="I67" s="98"/>
      <c r="J67" s="99">
        <f>J500</f>
        <v>0</v>
      </c>
      <c r="L67" s="95"/>
    </row>
    <row r="68" spans="2:12" s="96" customFormat="1" ht="24.95" customHeight="1">
      <c r="B68" s="95"/>
      <c r="D68" s="97" t="s">
        <v>646</v>
      </c>
      <c r="E68" s="98"/>
      <c r="F68" s="98"/>
      <c r="G68" s="98"/>
      <c r="H68" s="98"/>
      <c r="I68" s="98"/>
      <c r="J68" s="99">
        <f>J503</f>
        <v>0</v>
      </c>
      <c r="L68" s="95"/>
    </row>
    <row r="69" spans="2:12" s="96" customFormat="1" ht="24.95" customHeight="1">
      <c r="B69" s="95"/>
      <c r="D69" s="97" t="s">
        <v>647</v>
      </c>
      <c r="E69" s="98"/>
      <c r="F69" s="98"/>
      <c r="G69" s="98"/>
      <c r="H69" s="98"/>
      <c r="I69" s="98"/>
      <c r="J69" s="99">
        <f>J516</f>
        <v>0</v>
      </c>
      <c r="L69" s="95"/>
    </row>
    <row r="70" spans="2:12" s="96" customFormat="1" ht="24.95" customHeight="1">
      <c r="B70" s="95"/>
      <c r="D70" s="97" t="s">
        <v>648</v>
      </c>
      <c r="E70" s="98"/>
      <c r="F70" s="98"/>
      <c r="G70" s="98"/>
      <c r="H70" s="98"/>
      <c r="I70" s="98"/>
      <c r="J70" s="99">
        <f>J578</f>
        <v>0</v>
      </c>
      <c r="L70" s="95"/>
    </row>
    <row r="71" spans="2:12" s="96" customFormat="1" ht="24.95" customHeight="1">
      <c r="B71" s="95"/>
      <c r="D71" s="97" t="s">
        <v>649</v>
      </c>
      <c r="E71" s="98"/>
      <c r="F71" s="98"/>
      <c r="G71" s="98"/>
      <c r="H71" s="98"/>
      <c r="I71" s="98"/>
      <c r="J71" s="99">
        <f>J591</f>
        <v>0</v>
      </c>
      <c r="L71" s="95"/>
    </row>
    <row r="72" spans="2:12" s="96" customFormat="1" ht="24.95" customHeight="1">
      <c r="B72" s="95"/>
      <c r="D72" s="97" t="s">
        <v>650</v>
      </c>
      <c r="E72" s="98"/>
      <c r="F72" s="98"/>
      <c r="G72" s="98"/>
      <c r="H72" s="98"/>
      <c r="I72" s="98"/>
      <c r="J72" s="99">
        <f>J640</f>
        <v>0</v>
      </c>
      <c r="L72" s="95"/>
    </row>
    <row r="73" spans="2:12" s="96" customFormat="1" ht="24.95" customHeight="1">
      <c r="B73" s="95"/>
      <c r="D73" s="97" t="s">
        <v>651</v>
      </c>
      <c r="E73" s="98"/>
      <c r="F73" s="98"/>
      <c r="G73" s="98"/>
      <c r="H73" s="98"/>
      <c r="I73" s="98"/>
      <c r="J73" s="99">
        <f>J766</f>
        <v>0</v>
      </c>
      <c r="L73" s="95"/>
    </row>
    <row r="74" spans="2:12" s="96" customFormat="1" ht="24.95" customHeight="1">
      <c r="B74" s="95"/>
      <c r="D74" s="97" t="s">
        <v>652</v>
      </c>
      <c r="E74" s="98"/>
      <c r="F74" s="98"/>
      <c r="G74" s="98"/>
      <c r="H74" s="98"/>
      <c r="I74" s="98"/>
      <c r="J74" s="99">
        <f>J783</f>
        <v>0</v>
      </c>
      <c r="L74" s="95"/>
    </row>
    <row r="75" spans="2:12" s="96" customFormat="1" ht="24.95" customHeight="1">
      <c r="B75" s="95"/>
      <c r="D75" s="97" t="s">
        <v>653</v>
      </c>
      <c r="E75" s="98"/>
      <c r="F75" s="98"/>
      <c r="G75" s="98"/>
      <c r="H75" s="98"/>
      <c r="I75" s="98"/>
      <c r="J75" s="99">
        <f>J830</f>
        <v>0</v>
      </c>
      <c r="L75" s="95"/>
    </row>
    <row r="76" spans="2:12" s="96" customFormat="1" ht="24.95" customHeight="1">
      <c r="B76" s="95"/>
      <c r="D76" s="97" t="s">
        <v>654</v>
      </c>
      <c r="E76" s="98"/>
      <c r="F76" s="98"/>
      <c r="G76" s="98"/>
      <c r="H76" s="98"/>
      <c r="I76" s="98"/>
      <c r="J76" s="99">
        <f>J860</f>
        <v>0</v>
      </c>
      <c r="L76" s="95"/>
    </row>
    <row r="77" spans="2:12" s="96" customFormat="1" ht="24.95" customHeight="1">
      <c r="B77" s="95"/>
      <c r="D77" s="97" t="s">
        <v>655</v>
      </c>
      <c r="E77" s="98"/>
      <c r="F77" s="98"/>
      <c r="G77" s="98"/>
      <c r="H77" s="98"/>
      <c r="I77" s="98"/>
      <c r="J77" s="99">
        <f>J986</f>
        <v>0</v>
      </c>
      <c r="L77" s="95"/>
    </row>
    <row r="78" spans="2:12" s="96" customFormat="1" ht="24.95" customHeight="1">
      <c r="B78" s="95"/>
      <c r="D78" s="97" t="s">
        <v>656</v>
      </c>
      <c r="E78" s="98"/>
      <c r="F78" s="98"/>
      <c r="G78" s="98"/>
      <c r="H78" s="98"/>
      <c r="I78" s="98"/>
      <c r="J78" s="99">
        <f>J998</f>
        <v>0</v>
      </c>
      <c r="L78" s="95"/>
    </row>
    <row r="79" spans="1:31" s="307" customFormat="1" ht="21.75" customHeight="1">
      <c r="A79" s="251"/>
      <c r="B79" s="27"/>
      <c r="C79" s="251"/>
      <c r="D79" s="251"/>
      <c r="E79" s="251"/>
      <c r="F79" s="251"/>
      <c r="G79" s="251"/>
      <c r="H79" s="251"/>
      <c r="I79" s="251"/>
      <c r="J79" s="251"/>
      <c r="K79" s="251"/>
      <c r="L79" s="306"/>
      <c r="S79" s="251"/>
      <c r="T79" s="251"/>
      <c r="U79" s="251"/>
      <c r="V79" s="251"/>
      <c r="W79" s="251"/>
      <c r="X79" s="251"/>
      <c r="Y79" s="251"/>
      <c r="Z79" s="251"/>
      <c r="AA79" s="251"/>
      <c r="AB79" s="251"/>
      <c r="AC79" s="251"/>
      <c r="AD79" s="251"/>
      <c r="AE79" s="251"/>
    </row>
    <row r="80" spans="1:31" s="307" customFormat="1" ht="6.95" customHeight="1">
      <c r="A80" s="251"/>
      <c r="B80" s="39"/>
      <c r="C80" s="40"/>
      <c r="D80" s="40"/>
      <c r="E80" s="40"/>
      <c r="F80" s="40"/>
      <c r="G80" s="40"/>
      <c r="H80" s="40"/>
      <c r="I80" s="40"/>
      <c r="J80" s="40"/>
      <c r="K80" s="40"/>
      <c r="L80" s="306"/>
      <c r="S80" s="251"/>
      <c r="T80" s="251"/>
      <c r="U80" s="251"/>
      <c r="V80" s="251"/>
      <c r="W80" s="251"/>
      <c r="X80" s="251"/>
      <c r="Y80" s="251"/>
      <c r="Z80" s="251"/>
      <c r="AA80" s="251"/>
      <c r="AB80" s="251"/>
      <c r="AC80" s="251"/>
      <c r="AD80" s="251"/>
      <c r="AE80" s="251"/>
    </row>
    <row r="84" spans="1:31" s="307" customFormat="1" ht="6.95" customHeight="1">
      <c r="A84" s="251"/>
      <c r="B84" s="41"/>
      <c r="C84" s="42"/>
      <c r="D84" s="42"/>
      <c r="E84" s="42"/>
      <c r="F84" s="42"/>
      <c r="G84" s="42"/>
      <c r="H84" s="42"/>
      <c r="I84" s="42"/>
      <c r="J84" s="42"/>
      <c r="K84" s="42"/>
      <c r="L84" s="306"/>
      <c r="S84" s="251"/>
      <c r="T84" s="251"/>
      <c r="U84" s="251"/>
      <c r="V84" s="251"/>
      <c r="W84" s="251"/>
      <c r="X84" s="251"/>
      <c r="Y84" s="251"/>
      <c r="Z84" s="251"/>
      <c r="AA84" s="251"/>
      <c r="AB84" s="251"/>
      <c r="AC84" s="251"/>
      <c r="AD84" s="251"/>
      <c r="AE84" s="251"/>
    </row>
    <row r="85" spans="1:31" s="307" customFormat="1" ht="24.95" customHeight="1">
      <c r="A85" s="251"/>
      <c r="B85" s="27"/>
      <c r="C85" s="16" t="s">
        <v>115</v>
      </c>
      <c r="D85" s="251"/>
      <c r="E85" s="251"/>
      <c r="F85" s="251"/>
      <c r="G85" s="251"/>
      <c r="H85" s="251"/>
      <c r="I85" s="251"/>
      <c r="J85" s="251"/>
      <c r="K85" s="251"/>
      <c r="L85" s="306"/>
      <c r="S85" s="251"/>
      <c r="T85" s="251"/>
      <c r="U85" s="251"/>
      <c r="V85" s="251"/>
      <c r="W85" s="251"/>
      <c r="X85" s="251"/>
      <c r="Y85" s="251"/>
      <c r="Z85" s="251"/>
      <c r="AA85" s="251"/>
      <c r="AB85" s="251"/>
      <c r="AC85" s="251"/>
      <c r="AD85" s="251"/>
      <c r="AE85" s="251"/>
    </row>
    <row r="86" spans="1:31" s="307" customFormat="1" ht="6.95" customHeight="1">
      <c r="A86" s="251"/>
      <c r="B86" s="27"/>
      <c r="C86" s="251"/>
      <c r="D86" s="251"/>
      <c r="E86" s="251"/>
      <c r="F86" s="251"/>
      <c r="G86" s="251"/>
      <c r="H86" s="251"/>
      <c r="I86" s="251"/>
      <c r="J86" s="251"/>
      <c r="K86" s="251"/>
      <c r="L86" s="306"/>
      <c r="S86" s="251"/>
      <c r="T86" s="251"/>
      <c r="U86" s="251"/>
      <c r="V86" s="251"/>
      <c r="W86" s="251"/>
      <c r="X86" s="251"/>
      <c r="Y86" s="251"/>
      <c r="Z86" s="251"/>
      <c r="AA86" s="251"/>
      <c r="AB86" s="251"/>
      <c r="AC86" s="251"/>
      <c r="AD86" s="251"/>
      <c r="AE86" s="251"/>
    </row>
    <row r="87" spans="1:31" s="307" customFormat="1" ht="12" customHeight="1">
      <c r="A87" s="251"/>
      <c r="B87" s="27"/>
      <c r="C87" s="250" t="s">
        <v>16</v>
      </c>
      <c r="D87" s="251"/>
      <c r="E87" s="251"/>
      <c r="F87" s="251"/>
      <c r="G87" s="251"/>
      <c r="H87" s="251"/>
      <c r="I87" s="251"/>
      <c r="J87" s="251"/>
      <c r="K87" s="251"/>
      <c r="L87" s="306"/>
      <c r="S87" s="251"/>
      <c r="T87" s="251"/>
      <c r="U87" s="251"/>
      <c r="V87" s="251"/>
      <c r="W87" s="251"/>
      <c r="X87" s="251"/>
      <c r="Y87" s="251"/>
      <c r="Z87" s="251"/>
      <c r="AA87" s="251"/>
      <c r="AB87" s="251"/>
      <c r="AC87" s="251"/>
      <c r="AD87" s="251"/>
      <c r="AE87" s="251"/>
    </row>
    <row r="88" spans="1:31" s="307" customFormat="1" ht="16.5" customHeight="1">
      <c r="A88" s="251"/>
      <c r="B88" s="27"/>
      <c r="C88" s="251"/>
      <c r="D88" s="251"/>
      <c r="E88" s="292" t="str">
        <f>E7</f>
        <v>Rekonstrukce MŠ Srdíčko_objekt A, B</v>
      </c>
      <c r="F88" s="293"/>
      <c r="G88" s="293"/>
      <c r="H88" s="293"/>
      <c r="I88" s="251"/>
      <c r="J88" s="251"/>
      <c r="K88" s="251"/>
      <c r="L88" s="306"/>
      <c r="S88" s="251"/>
      <c r="T88" s="251"/>
      <c r="U88" s="251"/>
      <c r="V88" s="251"/>
      <c r="W88" s="251"/>
      <c r="X88" s="251"/>
      <c r="Y88" s="251"/>
      <c r="Z88" s="251"/>
      <c r="AA88" s="251"/>
      <c r="AB88" s="251"/>
      <c r="AC88" s="251"/>
      <c r="AD88" s="251"/>
      <c r="AE88" s="251"/>
    </row>
    <row r="89" spans="1:31" s="307" customFormat="1" ht="12" customHeight="1">
      <c r="A89" s="251"/>
      <c r="B89" s="27"/>
      <c r="C89" s="250" t="s">
        <v>107</v>
      </c>
      <c r="D89" s="251"/>
      <c r="E89" s="251"/>
      <c r="F89" s="251"/>
      <c r="G89" s="251"/>
      <c r="H89" s="251"/>
      <c r="I89" s="251"/>
      <c r="J89" s="251"/>
      <c r="K89" s="251"/>
      <c r="L89" s="306"/>
      <c r="S89" s="251"/>
      <c r="T89" s="251"/>
      <c r="U89" s="251"/>
      <c r="V89" s="251"/>
      <c r="W89" s="251"/>
      <c r="X89" s="251"/>
      <c r="Y89" s="251"/>
      <c r="Z89" s="251"/>
      <c r="AA89" s="251"/>
      <c r="AB89" s="251"/>
      <c r="AC89" s="251"/>
      <c r="AD89" s="251"/>
      <c r="AE89" s="251"/>
    </row>
    <row r="90" spans="1:31" s="307" customFormat="1" ht="16.5" customHeight="1">
      <c r="A90" s="251"/>
      <c r="B90" s="27"/>
      <c r="C90" s="251"/>
      <c r="D90" s="251"/>
      <c r="E90" s="280" t="str">
        <f>E9</f>
        <v>003 - Stavební práce_objekt B</v>
      </c>
      <c r="F90" s="291"/>
      <c r="G90" s="291"/>
      <c r="H90" s="291"/>
      <c r="I90" s="251"/>
      <c r="J90" s="251"/>
      <c r="K90" s="251"/>
      <c r="L90" s="306"/>
      <c r="S90" s="251"/>
      <c r="T90" s="251"/>
      <c r="U90" s="251"/>
      <c r="V90" s="251"/>
      <c r="W90" s="251"/>
      <c r="X90" s="251"/>
      <c r="Y90" s="251"/>
      <c r="Z90" s="251"/>
      <c r="AA90" s="251"/>
      <c r="AB90" s="251"/>
      <c r="AC90" s="251"/>
      <c r="AD90" s="251"/>
      <c r="AE90" s="251"/>
    </row>
    <row r="91" spans="1:31" s="307" customFormat="1" ht="6.95" customHeight="1">
      <c r="A91" s="251"/>
      <c r="B91" s="27"/>
      <c r="C91" s="251"/>
      <c r="D91" s="251"/>
      <c r="E91" s="251"/>
      <c r="F91" s="251"/>
      <c r="G91" s="251"/>
      <c r="H91" s="251"/>
      <c r="I91" s="251"/>
      <c r="J91" s="251"/>
      <c r="K91" s="251"/>
      <c r="L91" s="306"/>
      <c r="S91" s="251"/>
      <c r="T91" s="251"/>
      <c r="U91" s="251"/>
      <c r="V91" s="251"/>
      <c r="W91" s="251"/>
      <c r="X91" s="251"/>
      <c r="Y91" s="251"/>
      <c r="Z91" s="251"/>
      <c r="AA91" s="251"/>
      <c r="AB91" s="251"/>
      <c r="AC91" s="251"/>
      <c r="AD91" s="251"/>
      <c r="AE91" s="251"/>
    </row>
    <row r="92" spans="1:31" s="307" customFormat="1" ht="12" customHeight="1">
      <c r="A92" s="251"/>
      <c r="B92" s="27"/>
      <c r="C92" s="250" t="s">
        <v>23</v>
      </c>
      <c r="D92" s="251"/>
      <c r="E92" s="251"/>
      <c r="F92" s="246" t="str">
        <f>F12</f>
        <v xml:space="preserve"> </v>
      </c>
      <c r="G92" s="251"/>
      <c r="H92" s="251"/>
      <c r="I92" s="250" t="s">
        <v>25</v>
      </c>
      <c r="J92" s="244" t="str">
        <f>IF(J12="","",J12)</f>
        <v>19. 3. 2020</v>
      </c>
      <c r="K92" s="251"/>
      <c r="L92" s="306"/>
      <c r="S92" s="251"/>
      <c r="T92" s="251"/>
      <c r="U92" s="251"/>
      <c r="V92" s="251"/>
      <c r="W92" s="251"/>
      <c r="X92" s="251"/>
      <c r="Y92" s="251"/>
      <c r="Z92" s="251"/>
      <c r="AA92" s="251"/>
      <c r="AB92" s="251"/>
      <c r="AC92" s="251"/>
      <c r="AD92" s="251"/>
      <c r="AE92" s="251"/>
    </row>
    <row r="93" spans="1:31" s="307" customFormat="1" ht="6.95" customHeight="1">
      <c r="A93" s="251"/>
      <c r="B93" s="27"/>
      <c r="C93" s="251"/>
      <c r="D93" s="251"/>
      <c r="E93" s="251"/>
      <c r="F93" s="251"/>
      <c r="G93" s="251"/>
      <c r="H93" s="251"/>
      <c r="I93" s="251"/>
      <c r="J93" s="251"/>
      <c r="K93" s="251"/>
      <c r="L93" s="306"/>
      <c r="S93" s="251"/>
      <c r="T93" s="251"/>
      <c r="U93" s="251"/>
      <c r="V93" s="251"/>
      <c r="W93" s="251"/>
      <c r="X93" s="251"/>
      <c r="Y93" s="251"/>
      <c r="Z93" s="251"/>
      <c r="AA93" s="251"/>
      <c r="AB93" s="251"/>
      <c r="AC93" s="251"/>
      <c r="AD93" s="251"/>
      <c r="AE93" s="251"/>
    </row>
    <row r="94" spans="1:31" s="307" customFormat="1" ht="15.2" customHeight="1">
      <c r="A94" s="251"/>
      <c r="B94" s="27"/>
      <c r="C94" s="250" t="s">
        <v>29</v>
      </c>
      <c r="D94" s="251"/>
      <c r="E94" s="251"/>
      <c r="F94" s="246" t="str">
        <f>E15</f>
        <v>Město Nový Bor</v>
      </c>
      <c r="G94" s="251"/>
      <c r="H94" s="251"/>
      <c r="I94" s="250" t="s">
        <v>35</v>
      </c>
      <c r="J94" s="248" t="str">
        <f>E21</f>
        <v xml:space="preserve"> </v>
      </c>
      <c r="K94" s="251"/>
      <c r="L94" s="306"/>
      <c r="S94" s="251"/>
      <c r="T94" s="251"/>
      <c r="U94" s="251"/>
      <c r="V94" s="251"/>
      <c r="W94" s="251"/>
      <c r="X94" s="251"/>
      <c r="Y94" s="251"/>
      <c r="Z94" s="251"/>
      <c r="AA94" s="251"/>
      <c r="AB94" s="251"/>
      <c r="AC94" s="251"/>
      <c r="AD94" s="251"/>
      <c r="AE94" s="251"/>
    </row>
    <row r="95" spans="1:31" s="307" customFormat="1" ht="15.2" customHeight="1">
      <c r="A95" s="251"/>
      <c r="B95" s="27"/>
      <c r="C95" s="250" t="s">
        <v>33</v>
      </c>
      <c r="D95" s="251"/>
      <c r="E95" s="251"/>
      <c r="F95" s="246" t="str">
        <f>IF(E18="","",E18)</f>
        <v>Vyplň údaj</v>
      </c>
      <c r="G95" s="251"/>
      <c r="H95" s="251"/>
      <c r="I95" s="250" t="s">
        <v>37</v>
      </c>
      <c r="J95" s="248" t="str">
        <f>E24</f>
        <v xml:space="preserve"> </v>
      </c>
      <c r="K95" s="251"/>
      <c r="L95" s="306"/>
      <c r="S95" s="251"/>
      <c r="T95" s="251"/>
      <c r="U95" s="251"/>
      <c r="V95" s="251"/>
      <c r="W95" s="251"/>
      <c r="X95" s="251"/>
      <c r="Y95" s="251"/>
      <c r="Z95" s="251"/>
      <c r="AA95" s="251"/>
      <c r="AB95" s="251"/>
      <c r="AC95" s="251"/>
      <c r="AD95" s="251"/>
      <c r="AE95" s="251"/>
    </row>
    <row r="96" spans="1:31" s="307" customFormat="1" ht="10.35" customHeight="1">
      <c r="A96" s="251"/>
      <c r="B96" s="27"/>
      <c r="C96" s="251"/>
      <c r="D96" s="251"/>
      <c r="E96" s="251"/>
      <c r="F96" s="251"/>
      <c r="G96" s="251"/>
      <c r="H96" s="251"/>
      <c r="I96" s="251"/>
      <c r="J96" s="251"/>
      <c r="K96" s="251"/>
      <c r="L96" s="306"/>
      <c r="S96" s="251"/>
      <c r="T96" s="251"/>
      <c r="U96" s="251"/>
      <c r="V96" s="251"/>
      <c r="W96" s="251"/>
      <c r="X96" s="251"/>
      <c r="Y96" s="251"/>
      <c r="Z96" s="251"/>
      <c r="AA96" s="251"/>
      <c r="AB96" s="251"/>
      <c r="AC96" s="251"/>
      <c r="AD96" s="251"/>
      <c r="AE96" s="251"/>
    </row>
    <row r="97" spans="1:31" s="325" customFormat="1" ht="29.25" customHeight="1">
      <c r="A97" s="323"/>
      <c r="B97" s="100"/>
      <c r="C97" s="101" t="s">
        <v>116</v>
      </c>
      <c r="D97" s="102" t="s">
        <v>60</v>
      </c>
      <c r="E97" s="102" t="s">
        <v>56</v>
      </c>
      <c r="F97" s="102" t="s">
        <v>57</v>
      </c>
      <c r="G97" s="102" t="s">
        <v>117</v>
      </c>
      <c r="H97" s="102" t="s">
        <v>118</v>
      </c>
      <c r="I97" s="102" t="s">
        <v>119</v>
      </c>
      <c r="J97" s="102" t="s">
        <v>111</v>
      </c>
      <c r="K97" s="103" t="s">
        <v>120</v>
      </c>
      <c r="L97" s="324"/>
      <c r="M97" s="59" t="s">
        <v>20</v>
      </c>
      <c r="N97" s="60" t="s">
        <v>45</v>
      </c>
      <c r="O97" s="60" t="s">
        <v>121</v>
      </c>
      <c r="P97" s="60" t="s">
        <v>122</v>
      </c>
      <c r="Q97" s="60" t="s">
        <v>123</v>
      </c>
      <c r="R97" s="60" t="s">
        <v>124</v>
      </c>
      <c r="S97" s="60" t="s">
        <v>125</v>
      </c>
      <c r="T97" s="61" t="s">
        <v>126</v>
      </c>
      <c r="U97" s="323"/>
      <c r="V97" s="323"/>
      <c r="W97" s="323"/>
      <c r="X97" s="323"/>
      <c r="Y97" s="323"/>
      <c r="Z97" s="323"/>
      <c r="AA97" s="323"/>
      <c r="AB97" s="323"/>
      <c r="AC97" s="323"/>
      <c r="AD97" s="323"/>
      <c r="AE97" s="323"/>
    </row>
    <row r="98" spans="1:63" s="307" customFormat="1" ht="22.9" customHeight="1">
      <c r="A98" s="251"/>
      <c r="B98" s="27"/>
      <c r="C98" s="66" t="s">
        <v>127</v>
      </c>
      <c r="D98" s="251"/>
      <c r="E98" s="251"/>
      <c r="F98" s="251"/>
      <c r="G98" s="251"/>
      <c r="H98" s="251"/>
      <c r="I98" s="251"/>
      <c r="J98" s="104">
        <f>BK98</f>
        <v>0</v>
      </c>
      <c r="K98" s="251"/>
      <c r="L98" s="27"/>
      <c r="M98" s="62"/>
      <c r="N98" s="105"/>
      <c r="O98" s="63"/>
      <c r="P98" s="106">
        <f>P99+P170+P343+P362+P407+P415+P492+P500+P503+P516+P578+P591+P640+P766+P783+P830+P860+P986+P998</f>
        <v>0</v>
      </c>
      <c r="Q98" s="63"/>
      <c r="R98" s="106">
        <f>R99+R170+R343+R362+R407+R415+R492+R500+R503+R516+R578+R591+R640+R766+R783+R830+R860+R986+R998</f>
        <v>32.81605871656936</v>
      </c>
      <c r="S98" s="63"/>
      <c r="T98" s="107">
        <f>T99+T170+T343+T362+T407+T415+T492+T500+T503+T516+T578+T591+T640+T766+T783+T830+T860+T986+T998</f>
        <v>0</v>
      </c>
      <c r="U98" s="251"/>
      <c r="V98" s="251"/>
      <c r="W98" s="251"/>
      <c r="X98" s="251"/>
      <c r="Y98" s="251"/>
      <c r="Z98" s="251"/>
      <c r="AA98" s="251"/>
      <c r="AB98" s="251"/>
      <c r="AC98" s="251"/>
      <c r="AD98" s="251"/>
      <c r="AE98" s="251"/>
      <c r="AT98" s="304" t="s">
        <v>74</v>
      </c>
      <c r="AU98" s="304" t="s">
        <v>112</v>
      </c>
      <c r="BK98" s="326">
        <f>BK99+BK170+BK343+BK362+BK407+BK415+BK492+BK500+BK503+BK516+BK578+BK591+BK640+BK766+BK783+BK830+BK860+BK986+BK998</f>
        <v>0</v>
      </c>
    </row>
    <row r="99" spans="2:63" s="109" customFormat="1" ht="25.9" customHeight="1">
      <c r="B99" s="108"/>
      <c r="D99" s="110" t="s">
        <v>74</v>
      </c>
      <c r="E99" s="111" t="s">
        <v>139</v>
      </c>
      <c r="F99" s="111" t="s">
        <v>657</v>
      </c>
      <c r="J99" s="112">
        <f>BK99</f>
        <v>0</v>
      </c>
      <c r="L99" s="108"/>
      <c r="M99" s="113"/>
      <c r="N99" s="114"/>
      <c r="O99" s="114"/>
      <c r="P99" s="115">
        <f>SUM(P100:P169)</f>
        <v>0</v>
      </c>
      <c r="Q99" s="114"/>
      <c r="R99" s="115">
        <f>SUM(R100:R169)</f>
        <v>7.780707229999999</v>
      </c>
      <c r="S99" s="114"/>
      <c r="T99" s="116">
        <f>SUM(T100:T169)</f>
        <v>0</v>
      </c>
      <c r="AR99" s="110" t="s">
        <v>22</v>
      </c>
      <c r="AT99" s="327" t="s">
        <v>74</v>
      </c>
      <c r="AU99" s="327" t="s">
        <v>75</v>
      </c>
      <c r="AY99" s="110" t="s">
        <v>130</v>
      </c>
      <c r="BK99" s="328">
        <f>SUM(BK100:BK169)</f>
        <v>0</v>
      </c>
    </row>
    <row r="100" spans="1:65" s="307" customFormat="1" ht="21.75" customHeight="1">
      <c r="A100" s="251"/>
      <c r="B100" s="27"/>
      <c r="C100" s="117" t="s">
        <v>22</v>
      </c>
      <c r="D100" s="117" t="s">
        <v>131</v>
      </c>
      <c r="E100" s="118" t="s">
        <v>658</v>
      </c>
      <c r="F100" s="119" t="s">
        <v>659</v>
      </c>
      <c r="G100" s="120" t="s">
        <v>208</v>
      </c>
      <c r="H100" s="121">
        <v>0.47</v>
      </c>
      <c r="I100" s="122"/>
      <c r="J100" s="123">
        <f>ROUND(I100*H100,2)</f>
        <v>0</v>
      </c>
      <c r="K100" s="119" t="s">
        <v>135</v>
      </c>
      <c r="L100" s="27"/>
      <c r="M100" s="329" t="s">
        <v>20</v>
      </c>
      <c r="N100" s="124" t="s">
        <v>46</v>
      </c>
      <c r="O100" s="55"/>
      <c r="P100" s="125">
        <f>O100*H100</f>
        <v>0</v>
      </c>
      <c r="Q100" s="125">
        <v>1.63743</v>
      </c>
      <c r="R100" s="125">
        <f>Q100*H100</f>
        <v>0.7695920999999999</v>
      </c>
      <c r="S100" s="125">
        <v>0</v>
      </c>
      <c r="T100" s="126">
        <f>S100*H100</f>
        <v>0</v>
      </c>
      <c r="U100" s="251"/>
      <c r="V100" s="251"/>
      <c r="W100" s="251"/>
      <c r="X100" s="251"/>
      <c r="Y100" s="251"/>
      <c r="Z100" s="251"/>
      <c r="AA100" s="251"/>
      <c r="AB100" s="251"/>
      <c r="AC100" s="251"/>
      <c r="AD100" s="251"/>
      <c r="AE100" s="251"/>
      <c r="AR100" s="330" t="s">
        <v>136</v>
      </c>
      <c r="AT100" s="330" t="s">
        <v>131</v>
      </c>
      <c r="AU100" s="330" t="s">
        <v>22</v>
      </c>
      <c r="AY100" s="304" t="s">
        <v>130</v>
      </c>
      <c r="BE100" s="331">
        <f>IF(N100="základní",J100,0)</f>
        <v>0</v>
      </c>
      <c r="BF100" s="331">
        <f>IF(N100="snížená",J100,0)</f>
        <v>0</v>
      </c>
      <c r="BG100" s="331">
        <f>IF(N100="zákl. přenesená",J100,0)</f>
        <v>0</v>
      </c>
      <c r="BH100" s="331">
        <f>IF(N100="sníž. přenesená",J100,0)</f>
        <v>0</v>
      </c>
      <c r="BI100" s="331">
        <f>IF(N100="nulová",J100,0)</f>
        <v>0</v>
      </c>
      <c r="BJ100" s="304" t="s">
        <v>22</v>
      </c>
      <c r="BK100" s="331">
        <f>ROUND(I100*H100,2)</f>
        <v>0</v>
      </c>
      <c r="BL100" s="304" t="s">
        <v>136</v>
      </c>
      <c r="BM100" s="330" t="s">
        <v>84</v>
      </c>
    </row>
    <row r="101" spans="1:47" s="307" customFormat="1" ht="19.5">
      <c r="A101" s="251"/>
      <c r="B101" s="27"/>
      <c r="C101" s="251"/>
      <c r="D101" s="127" t="s">
        <v>137</v>
      </c>
      <c r="E101" s="251"/>
      <c r="F101" s="128" t="s">
        <v>659</v>
      </c>
      <c r="G101" s="251"/>
      <c r="H101" s="251"/>
      <c r="I101" s="251"/>
      <c r="J101" s="251"/>
      <c r="K101" s="251"/>
      <c r="L101" s="27"/>
      <c r="M101" s="129"/>
      <c r="N101" s="130"/>
      <c r="O101" s="55"/>
      <c r="P101" s="55"/>
      <c r="Q101" s="55"/>
      <c r="R101" s="55"/>
      <c r="S101" s="55"/>
      <c r="T101" s="56"/>
      <c r="U101" s="251"/>
      <c r="V101" s="251"/>
      <c r="W101" s="251"/>
      <c r="X101" s="251"/>
      <c r="Y101" s="251"/>
      <c r="Z101" s="251"/>
      <c r="AA101" s="251"/>
      <c r="AB101" s="251"/>
      <c r="AC101" s="251"/>
      <c r="AD101" s="251"/>
      <c r="AE101" s="251"/>
      <c r="AT101" s="304" t="s">
        <v>137</v>
      </c>
      <c r="AU101" s="304" t="s">
        <v>22</v>
      </c>
    </row>
    <row r="102" spans="2:51" s="136" customFormat="1" ht="12">
      <c r="B102" s="135"/>
      <c r="D102" s="127" t="s">
        <v>660</v>
      </c>
      <c r="E102" s="137" t="s">
        <v>20</v>
      </c>
      <c r="F102" s="138" t="s">
        <v>661</v>
      </c>
      <c r="H102" s="137" t="s">
        <v>20</v>
      </c>
      <c r="L102" s="135"/>
      <c r="M102" s="139"/>
      <c r="N102" s="140"/>
      <c r="O102" s="140"/>
      <c r="P102" s="140"/>
      <c r="Q102" s="140"/>
      <c r="R102" s="140"/>
      <c r="S102" s="140"/>
      <c r="T102" s="141"/>
      <c r="AT102" s="137" t="s">
        <v>660</v>
      </c>
      <c r="AU102" s="137" t="s">
        <v>22</v>
      </c>
      <c r="AV102" s="136" t="s">
        <v>22</v>
      </c>
      <c r="AW102" s="136" t="s">
        <v>38</v>
      </c>
      <c r="AX102" s="136" t="s">
        <v>75</v>
      </c>
      <c r="AY102" s="137" t="s">
        <v>130</v>
      </c>
    </row>
    <row r="103" spans="2:51" s="143" customFormat="1" ht="12">
      <c r="B103" s="142"/>
      <c r="D103" s="127" t="s">
        <v>660</v>
      </c>
      <c r="E103" s="144" t="s">
        <v>20</v>
      </c>
      <c r="F103" s="145" t="s">
        <v>662</v>
      </c>
      <c r="H103" s="146">
        <v>0.47025</v>
      </c>
      <c r="L103" s="142"/>
      <c r="M103" s="147"/>
      <c r="N103" s="148"/>
      <c r="O103" s="148"/>
      <c r="P103" s="148"/>
      <c r="Q103" s="148"/>
      <c r="R103" s="148"/>
      <c r="S103" s="148"/>
      <c r="T103" s="149"/>
      <c r="AT103" s="144" t="s">
        <v>660</v>
      </c>
      <c r="AU103" s="144" t="s">
        <v>22</v>
      </c>
      <c r="AV103" s="143" t="s">
        <v>84</v>
      </c>
      <c r="AW103" s="143" t="s">
        <v>38</v>
      </c>
      <c r="AX103" s="143" t="s">
        <v>75</v>
      </c>
      <c r="AY103" s="144" t="s">
        <v>130</v>
      </c>
    </row>
    <row r="104" spans="2:51" s="151" customFormat="1" ht="12">
      <c r="B104" s="150"/>
      <c r="D104" s="127" t="s">
        <v>660</v>
      </c>
      <c r="E104" s="152" t="s">
        <v>20</v>
      </c>
      <c r="F104" s="153" t="s">
        <v>663</v>
      </c>
      <c r="H104" s="154">
        <v>0.47025</v>
      </c>
      <c r="L104" s="150"/>
      <c r="M104" s="155"/>
      <c r="N104" s="156"/>
      <c r="O104" s="156"/>
      <c r="P104" s="156"/>
      <c r="Q104" s="156"/>
      <c r="R104" s="156"/>
      <c r="S104" s="156"/>
      <c r="T104" s="157"/>
      <c r="AT104" s="152" t="s">
        <v>660</v>
      </c>
      <c r="AU104" s="152" t="s">
        <v>22</v>
      </c>
      <c r="AV104" s="151" t="s">
        <v>136</v>
      </c>
      <c r="AW104" s="151" t="s">
        <v>38</v>
      </c>
      <c r="AX104" s="151" t="s">
        <v>22</v>
      </c>
      <c r="AY104" s="152" t="s">
        <v>130</v>
      </c>
    </row>
    <row r="105" spans="1:65" s="307" customFormat="1" ht="16.5" customHeight="1">
      <c r="A105" s="251"/>
      <c r="B105" s="27"/>
      <c r="C105" s="117" t="s">
        <v>84</v>
      </c>
      <c r="D105" s="117" t="s">
        <v>131</v>
      </c>
      <c r="E105" s="118" t="s">
        <v>664</v>
      </c>
      <c r="F105" s="119" t="s">
        <v>665</v>
      </c>
      <c r="G105" s="120" t="s">
        <v>208</v>
      </c>
      <c r="H105" s="121">
        <v>0.527</v>
      </c>
      <c r="I105" s="122"/>
      <c r="J105" s="123">
        <f>ROUND(I105*H105,2)</f>
        <v>0</v>
      </c>
      <c r="K105" s="119" t="s">
        <v>135</v>
      </c>
      <c r="L105" s="27"/>
      <c r="M105" s="329" t="s">
        <v>20</v>
      </c>
      <c r="N105" s="124" t="s">
        <v>46</v>
      </c>
      <c r="O105" s="55"/>
      <c r="P105" s="125">
        <f>O105*H105</f>
        <v>0</v>
      </c>
      <c r="Q105" s="125">
        <v>1.69041</v>
      </c>
      <c r="R105" s="125">
        <f>Q105*H105</f>
        <v>0.89084607</v>
      </c>
      <c r="S105" s="125">
        <v>0</v>
      </c>
      <c r="T105" s="126">
        <f>S105*H105</f>
        <v>0</v>
      </c>
      <c r="U105" s="251"/>
      <c r="V105" s="251"/>
      <c r="W105" s="251"/>
      <c r="X105" s="251"/>
      <c r="Y105" s="251"/>
      <c r="Z105" s="251"/>
      <c r="AA105" s="251"/>
      <c r="AB105" s="251"/>
      <c r="AC105" s="251"/>
      <c r="AD105" s="251"/>
      <c r="AE105" s="251"/>
      <c r="AR105" s="330" t="s">
        <v>136</v>
      </c>
      <c r="AT105" s="330" t="s">
        <v>131</v>
      </c>
      <c r="AU105" s="330" t="s">
        <v>22</v>
      </c>
      <c r="AY105" s="304" t="s">
        <v>130</v>
      </c>
      <c r="BE105" s="331">
        <f>IF(N105="základní",J105,0)</f>
        <v>0</v>
      </c>
      <c r="BF105" s="331">
        <f>IF(N105="snížená",J105,0)</f>
        <v>0</v>
      </c>
      <c r="BG105" s="331">
        <f>IF(N105="zákl. přenesená",J105,0)</f>
        <v>0</v>
      </c>
      <c r="BH105" s="331">
        <f>IF(N105="sníž. přenesená",J105,0)</f>
        <v>0</v>
      </c>
      <c r="BI105" s="331">
        <f>IF(N105="nulová",J105,0)</f>
        <v>0</v>
      </c>
      <c r="BJ105" s="304" t="s">
        <v>22</v>
      </c>
      <c r="BK105" s="331">
        <f>ROUND(I105*H105,2)</f>
        <v>0</v>
      </c>
      <c r="BL105" s="304" t="s">
        <v>136</v>
      </c>
      <c r="BM105" s="330" t="s">
        <v>136</v>
      </c>
    </row>
    <row r="106" spans="1:47" s="307" customFormat="1" ht="12">
      <c r="A106" s="251"/>
      <c r="B106" s="27"/>
      <c r="C106" s="251"/>
      <c r="D106" s="127" t="s">
        <v>137</v>
      </c>
      <c r="E106" s="251"/>
      <c r="F106" s="128" t="s">
        <v>665</v>
      </c>
      <c r="G106" s="251"/>
      <c r="H106" s="251"/>
      <c r="I106" s="251"/>
      <c r="J106" s="251"/>
      <c r="K106" s="251"/>
      <c r="L106" s="27"/>
      <c r="M106" s="129"/>
      <c r="N106" s="130"/>
      <c r="O106" s="55"/>
      <c r="P106" s="55"/>
      <c r="Q106" s="55"/>
      <c r="R106" s="55"/>
      <c r="S106" s="55"/>
      <c r="T106" s="56"/>
      <c r="U106" s="251"/>
      <c r="V106" s="251"/>
      <c r="W106" s="251"/>
      <c r="X106" s="251"/>
      <c r="Y106" s="251"/>
      <c r="Z106" s="251"/>
      <c r="AA106" s="251"/>
      <c r="AB106" s="251"/>
      <c r="AC106" s="251"/>
      <c r="AD106" s="251"/>
      <c r="AE106" s="251"/>
      <c r="AT106" s="304" t="s">
        <v>137</v>
      </c>
      <c r="AU106" s="304" t="s">
        <v>22</v>
      </c>
    </row>
    <row r="107" spans="2:51" s="136" customFormat="1" ht="12">
      <c r="B107" s="135"/>
      <c r="D107" s="127" t="s">
        <v>660</v>
      </c>
      <c r="E107" s="137" t="s">
        <v>20</v>
      </c>
      <c r="F107" s="138" t="s">
        <v>666</v>
      </c>
      <c r="H107" s="137" t="s">
        <v>20</v>
      </c>
      <c r="L107" s="135"/>
      <c r="M107" s="139"/>
      <c r="N107" s="140"/>
      <c r="O107" s="140"/>
      <c r="P107" s="140"/>
      <c r="Q107" s="140"/>
      <c r="R107" s="140"/>
      <c r="S107" s="140"/>
      <c r="T107" s="141"/>
      <c r="AT107" s="137" t="s">
        <v>660</v>
      </c>
      <c r="AU107" s="137" t="s">
        <v>22</v>
      </c>
      <c r="AV107" s="136" t="s">
        <v>22</v>
      </c>
      <c r="AW107" s="136" t="s">
        <v>38</v>
      </c>
      <c r="AX107" s="136" t="s">
        <v>75</v>
      </c>
      <c r="AY107" s="137" t="s">
        <v>130</v>
      </c>
    </row>
    <row r="108" spans="2:51" s="143" customFormat="1" ht="12">
      <c r="B108" s="142"/>
      <c r="D108" s="127" t="s">
        <v>660</v>
      </c>
      <c r="E108" s="144" t="s">
        <v>20</v>
      </c>
      <c r="F108" s="145" t="s">
        <v>667</v>
      </c>
      <c r="H108" s="146">
        <v>0.32625</v>
      </c>
      <c r="L108" s="142"/>
      <c r="M108" s="147"/>
      <c r="N108" s="148"/>
      <c r="O108" s="148"/>
      <c r="P108" s="148"/>
      <c r="Q108" s="148"/>
      <c r="R108" s="148"/>
      <c r="S108" s="148"/>
      <c r="T108" s="149"/>
      <c r="AT108" s="144" t="s">
        <v>660</v>
      </c>
      <c r="AU108" s="144" t="s">
        <v>22</v>
      </c>
      <c r="AV108" s="143" t="s">
        <v>84</v>
      </c>
      <c r="AW108" s="143" t="s">
        <v>38</v>
      </c>
      <c r="AX108" s="143" t="s">
        <v>75</v>
      </c>
      <c r="AY108" s="144" t="s">
        <v>130</v>
      </c>
    </row>
    <row r="109" spans="2:51" s="136" customFormat="1" ht="12">
      <c r="B109" s="135"/>
      <c r="D109" s="127" t="s">
        <v>660</v>
      </c>
      <c r="E109" s="137" t="s">
        <v>20</v>
      </c>
      <c r="F109" s="138" t="s">
        <v>668</v>
      </c>
      <c r="H109" s="137" t="s">
        <v>20</v>
      </c>
      <c r="L109" s="135"/>
      <c r="M109" s="139"/>
      <c r="N109" s="140"/>
      <c r="O109" s="140"/>
      <c r="P109" s="140"/>
      <c r="Q109" s="140"/>
      <c r="R109" s="140"/>
      <c r="S109" s="140"/>
      <c r="T109" s="141"/>
      <c r="AT109" s="137" t="s">
        <v>660</v>
      </c>
      <c r="AU109" s="137" t="s">
        <v>22</v>
      </c>
      <c r="AV109" s="136" t="s">
        <v>22</v>
      </c>
      <c r="AW109" s="136" t="s">
        <v>38</v>
      </c>
      <c r="AX109" s="136" t="s">
        <v>75</v>
      </c>
      <c r="AY109" s="137" t="s">
        <v>130</v>
      </c>
    </row>
    <row r="110" spans="2:51" s="143" customFormat="1" ht="12">
      <c r="B110" s="142"/>
      <c r="D110" s="127" t="s">
        <v>660</v>
      </c>
      <c r="E110" s="144" t="s">
        <v>20</v>
      </c>
      <c r="F110" s="145" t="s">
        <v>669</v>
      </c>
      <c r="H110" s="146">
        <v>0.0855</v>
      </c>
      <c r="L110" s="142"/>
      <c r="M110" s="147"/>
      <c r="N110" s="148"/>
      <c r="O110" s="148"/>
      <c r="P110" s="148"/>
      <c r="Q110" s="148"/>
      <c r="R110" s="148"/>
      <c r="S110" s="148"/>
      <c r="T110" s="149"/>
      <c r="AT110" s="144" t="s">
        <v>660</v>
      </c>
      <c r="AU110" s="144" t="s">
        <v>22</v>
      </c>
      <c r="AV110" s="143" t="s">
        <v>84</v>
      </c>
      <c r="AW110" s="143" t="s">
        <v>38</v>
      </c>
      <c r="AX110" s="143" t="s">
        <v>75</v>
      </c>
      <c r="AY110" s="144" t="s">
        <v>130</v>
      </c>
    </row>
    <row r="111" spans="2:51" s="136" customFormat="1" ht="12">
      <c r="B111" s="135"/>
      <c r="D111" s="127" t="s">
        <v>660</v>
      </c>
      <c r="E111" s="137" t="s">
        <v>20</v>
      </c>
      <c r="F111" s="138" t="s">
        <v>670</v>
      </c>
      <c r="H111" s="137" t="s">
        <v>20</v>
      </c>
      <c r="L111" s="135"/>
      <c r="M111" s="139"/>
      <c r="N111" s="140"/>
      <c r="O111" s="140"/>
      <c r="P111" s="140"/>
      <c r="Q111" s="140"/>
      <c r="R111" s="140"/>
      <c r="S111" s="140"/>
      <c r="T111" s="141"/>
      <c r="AT111" s="137" t="s">
        <v>660</v>
      </c>
      <c r="AU111" s="137" t="s">
        <v>22</v>
      </c>
      <c r="AV111" s="136" t="s">
        <v>22</v>
      </c>
      <c r="AW111" s="136" t="s">
        <v>38</v>
      </c>
      <c r="AX111" s="136" t="s">
        <v>75</v>
      </c>
      <c r="AY111" s="137" t="s">
        <v>130</v>
      </c>
    </row>
    <row r="112" spans="2:51" s="143" customFormat="1" ht="12">
      <c r="B112" s="142"/>
      <c r="D112" s="127" t="s">
        <v>660</v>
      </c>
      <c r="E112" s="144" t="s">
        <v>20</v>
      </c>
      <c r="F112" s="145" t="s">
        <v>671</v>
      </c>
      <c r="H112" s="146">
        <v>0.11475</v>
      </c>
      <c r="L112" s="142"/>
      <c r="M112" s="147"/>
      <c r="N112" s="148"/>
      <c r="O112" s="148"/>
      <c r="P112" s="148"/>
      <c r="Q112" s="148"/>
      <c r="R112" s="148"/>
      <c r="S112" s="148"/>
      <c r="T112" s="149"/>
      <c r="AT112" s="144" t="s">
        <v>660</v>
      </c>
      <c r="AU112" s="144" t="s">
        <v>22</v>
      </c>
      <c r="AV112" s="143" t="s">
        <v>84</v>
      </c>
      <c r="AW112" s="143" t="s">
        <v>38</v>
      </c>
      <c r="AX112" s="143" t="s">
        <v>75</v>
      </c>
      <c r="AY112" s="144" t="s">
        <v>130</v>
      </c>
    </row>
    <row r="113" spans="2:51" s="151" customFormat="1" ht="12">
      <c r="B113" s="150"/>
      <c r="D113" s="127" t="s">
        <v>660</v>
      </c>
      <c r="E113" s="152" t="s">
        <v>20</v>
      </c>
      <c r="F113" s="153" t="s">
        <v>663</v>
      </c>
      <c r="H113" s="154">
        <v>0.5265</v>
      </c>
      <c r="L113" s="150"/>
      <c r="M113" s="155"/>
      <c r="N113" s="156"/>
      <c r="O113" s="156"/>
      <c r="P113" s="156"/>
      <c r="Q113" s="156"/>
      <c r="R113" s="156"/>
      <c r="S113" s="156"/>
      <c r="T113" s="157"/>
      <c r="AT113" s="152" t="s">
        <v>660</v>
      </c>
      <c r="AU113" s="152" t="s">
        <v>22</v>
      </c>
      <c r="AV113" s="151" t="s">
        <v>136</v>
      </c>
      <c r="AW113" s="151" t="s">
        <v>38</v>
      </c>
      <c r="AX113" s="151" t="s">
        <v>22</v>
      </c>
      <c r="AY113" s="152" t="s">
        <v>130</v>
      </c>
    </row>
    <row r="114" spans="1:65" s="307" customFormat="1" ht="21.75" customHeight="1">
      <c r="A114" s="251"/>
      <c r="B114" s="27"/>
      <c r="C114" s="117" t="s">
        <v>139</v>
      </c>
      <c r="D114" s="117" t="s">
        <v>131</v>
      </c>
      <c r="E114" s="118" t="s">
        <v>672</v>
      </c>
      <c r="F114" s="119" t="s">
        <v>673</v>
      </c>
      <c r="G114" s="120" t="s">
        <v>231</v>
      </c>
      <c r="H114" s="121">
        <v>0.046</v>
      </c>
      <c r="I114" s="122"/>
      <c r="J114" s="123">
        <f>ROUND(I114*H114,2)</f>
        <v>0</v>
      </c>
      <c r="K114" s="119" t="s">
        <v>135</v>
      </c>
      <c r="L114" s="27"/>
      <c r="M114" s="329" t="s">
        <v>20</v>
      </c>
      <c r="N114" s="124" t="s">
        <v>46</v>
      </c>
      <c r="O114" s="55"/>
      <c r="P114" s="125">
        <f>O114*H114</f>
        <v>0</v>
      </c>
      <c r="Q114" s="125">
        <v>1.09266</v>
      </c>
      <c r="R114" s="125">
        <f>Q114*H114</f>
        <v>0.05026236</v>
      </c>
      <c r="S114" s="125">
        <v>0</v>
      </c>
      <c r="T114" s="126">
        <f>S114*H114</f>
        <v>0</v>
      </c>
      <c r="U114" s="251"/>
      <c r="V114" s="251"/>
      <c r="W114" s="251"/>
      <c r="X114" s="251"/>
      <c r="Y114" s="251"/>
      <c r="Z114" s="251"/>
      <c r="AA114" s="251"/>
      <c r="AB114" s="251"/>
      <c r="AC114" s="251"/>
      <c r="AD114" s="251"/>
      <c r="AE114" s="251"/>
      <c r="AR114" s="330" t="s">
        <v>136</v>
      </c>
      <c r="AT114" s="330" t="s">
        <v>131</v>
      </c>
      <c r="AU114" s="330" t="s">
        <v>22</v>
      </c>
      <c r="AY114" s="304" t="s">
        <v>130</v>
      </c>
      <c r="BE114" s="331">
        <f>IF(N114="základní",J114,0)</f>
        <v>0</v>
      </c>
      <c r="BF114" s="331">
        <f>IF(N114="snížená",J114,0)</f>
        <v>0</v>
      </c>
      <c r="BG114" s="331">
        <f>IF(N114="zákl. přenesená",J114,0)</f>
        <v>0</v>
      </c>
      <c r="BH114" s="331">
        <f>IF(N114="sníž. přenesená",J114,0)</f>
        <v>0</v>
      </c>
      <c r="BI114" s="331">
        <f>IF(N114="nulová",J114,0)</f>
        <v>0</v>
      </c>
      <c r="BJ114" s="304" t="s">
        <v>22</v>
      </c>
      <c r="BK114" s="331">
        <f>ROUND(I114*H114,2)</f>
        <v>0</v>
      </c>
      <c r="BL114" s="304" t="s">
        <v>136</v>
      </c>
      <c r="BM114" s="330" t="s">
        <v>142</v>
      </c>
    </row>
    <row r="115" spans="1:47" s="307" customFormat="1" ht="12">
      <c r="A115" s="251"/>
      <c r="B115" s="27"/>
      <c r="C115" s="251"/>
      <c r="D115" s="127" t="s">
        <v>137</v>
      </c>
      <c r="E115" s="251"/>
      <c r="F115" s="128" t="s">
        <v>674</v>
      </c>
      <c r="G115" s="251"/>
      <c r="H115" s="251"/>
      <c r="I115" s="251"/>
      <c r="J115" s="251"/>
      <c r="K115" s="251"/>
      <c r="L115" s="27"/>
      <c r="M115" s="129"/>
      <c r="N115" s="130"/>
      <c r="O115" s="55"/>
      <c r="P115" s="55"/>
      <c r="Q115" s="55"/>
      <c r="R115" s="55"/>
      <c r="S115" s="55"/>
      <c r="T115" s="56"/>
      <c r="U115" s="251"/>
      <c r="V115" s="251"/>
      <c r="W115" s="251"/>
      <c r="X115" s="251"/>
      <c r="Y115" s="251"/>
      <c r="Z115" s="251"/>
      <c r="AA115" s="251"/>
      <c r="AB115" s="251"/>
      <c r="AC115" s="251"/>
      <c r="AD115" s="251"/>
      <c r="AE115" s="251"/>
      <c r="AT115" s="304" t="s">
        <v>137</v>
      </c>
      <c r="AU115" s="304" t="s">
        <v>22</v>
      </c>
    </row>
    <row r="116" spans="2:51" s="136" customFormat="1" ht="12">
      <c r="B116" s="135"/>
      <c r="D116" s="127" t="s">
        <v>660</v>
      </c>
      <c r="E116" s="137" t="s">
        <v>20</v>
      </c>
      <c r="F116" s="138" t="s">
        <v>668</v>
      </c>
      <c r="H116" s="137" t="s">
        <v>20</v>
      </c>
      <c r="L116" s="135"/>
      <c r="M116" s="139"/>
      <c r="N116" s="140"/>
      <c r="O116" s="140"/>
      <c r="P116" s="140"/>
      <c r="Q116" s="140"/>
      <c r="R116" s="140"/>
      <c r="S116" s="140"/>
      <c r="T116" s="141"/>
      <c r="AT116" s="137" t="s">
        <v>660</v>
      </c>
      <c r="AU116" s="137" t="s">
        <v>22</v>
      </c>
      <c r="AV116" s="136" t="s">
        <v>22</v>
      </c>
      <c r="AW116" s="136" t="s">
        <v>38</v>
      </c>
      <c r="AX116" s="136" t="s">
        <v>75</v>
      </c>
      <c r="AY116" s="137" t="s">
        <v>130</v>
      </c>
    </row>
    <row r="117" spans="2:51" s="143" customFormat="1" ht="12">
      <c r="B117" s="142"/>
      <c r="D117" s="127" t="s">
        <v>660</v>
      </c>
      <c r="E117" s="144" t="s">
        <v>20</v>
      </c>
      <c r="F117" s="145" t="s">
        <v>675</v>
      </c>
      <c r="H117" s="146">
        <v>0.02431</v>
      </c>
      <c r="L117" s="142"/>
      <c r="M117" s="147"/>
      <c r="N117" s="148"/>
      <c r="O117" s="148"/>
      <c r="P117" s="148"/>
      <c r="Q117" s="148"/>
      <c r="R117" s="148"/>
      <c r="S117" s="148"/>
      <c r="T117" s="149"/>
      <c r="AT117" s="144" t="s">
        <v>660</v>
      </c>
      <c r="AU117" s="144" t="s">
        <v>22</v>
      </c>
      <c r="AV117" s="143" t="s">
        <v>84</v>
      </c>
      <c r="AW117" s="143" t="s">
        <v>38</v>
      </c>
      <c r="AX117" s="143" t="s">
        <v>75</v>
      </c>
      <c r="AY117" s="144" t="s">
        <v>130</v>
      </c>
    </row>
    <row r="118" spans="2:51" s="136" customFormat="1" ht="12">
      <c r="B118" s="135"/>
      <c r="D118" s="127" t="s">
        <v>660</v>
      </c>
      <c r="E118" s="137" t="s">
        <v>20</v>
      </c>
      <c r="F118" s="138" t="s">
        <v>670</v>
      </c>
      <c r="H118" s="137" t="s">
        <v>20</v>
      </c>
      <c r="L118" s="135"/>
      <c r="M118" s="139"/>
      <c r="N118" s="140"/>
      <c r="O118" s="140"/>
      <c r="P118" s="140"/>
      <c r="Q118" s="140"/>
      <c r="R118" s="140"/>
      <c r="S118" s="140"/>
      <c r="T118" s="141"/>
      <c r="AT118" s="137" t="s">
        <v>660</v>
      </c>
      <c r="AU118" s="137" t="s">
        <v>22</v>
      </c>
      <c r="AV118" s="136" t="s">
        <v>22</v>
      </c>
      <c r="AW118" s="136" t="s">
        <v>38</v>
      </c>
      <c r="AX118" s="136" t="s">
        <v>75</v>
      </c>
      <c r="AY118" s="137" t="s">
        <v>130</v>
      </c>
    </row>
    <row r="119" spans="2:51" s="143" customFormat="1" ht="12">
      <c r="B119" s="142"/>
      <c r="D119" s="127" t="s">
        <v>660</v>
      </c>
      <c r="E119" s="144" t="s">
        <v>20</v>
      </c>
      <c r="F119" s="145" t="s">
        <v>676</v>
      </c>
      <c r="H119" s="146">
        <v>0.02145</v>
      </c>
      <c r="L119" s="142"/>
      <c r="M119" s="147"/>
      <c r="N119" s="148"/>
      <c r="O119" s="148"/>
      <c r="P119" s="148"/>
      <c r="Q119" s="148"/>
      <c r="R119" s="148"/>
      <c r="S119" s="148"/>
      <c r="T119" s="149"/>
      <c r="AT119" s="144" t="s">
        <v>660</v>
      </c>
      <c r="AU119" s="144" t="s">
        <v>22</v>
      </c>
      <c r="AV119" s="143" t="s">
        <v>84</v>
      </c>
      <c r="AW119" s="143" t="s">
        <v>38</v>
      </c>
      <c r="AX119" s="143" t="s">
        <v>75</v>
      </c>
      <c r="AY119" s="144" t="s">
        <v>130</v>
      </c>
    </row>
    <row r="120" spans="2:51" s="151" customFormat="1" ht="12">
      <c r="B120" s="150"/>
      <c r="D120" s="127" t="s">
        <v>660</v>
      </c>
      <c r="E120" s="152" t="s">
        <v>20</v>
      </c>
      <c r="F120" s="153" t="s">
        <v>663</v>
      </c>
      <c r="H120" s="154">
        <v>0.04576</v>
      </c>
      <c r="L120" s="150"/>
      <c r="M120" s="155"/>
      <c r="N120" s="156"/>
      <c r="O120" s="156"/>
      <c r="P120" s="156"/>
      <c r="Q120" s="156"/>
      <c r="R120" s="156"/>
      <c r="S120" s="156"/>
      <c r="T120" s="157"/>
      <c r="AT120" s="152" t="s">
        <v>660</v>
      </c>
      <c r="AU120" s="152" t="s">
        <v>22</v>
      </c>
      <c r="AV120" s="151" t="s">
        <v>136</v>
      </c>
      <c r="AW120" s="151" t="s">
        <v>4</v>
      </c>
      <c r="AX120" s="151" t="s">
        <v>22</v>
      </c>
      <c r="AY120" s="152" t="s">
        <v>130</v>
      </c>
    </row>
    <row r="121" spans="1:65" s="307" customFormat="1" ht="21.75" customHeight="1">
      <c r="A121" s="251"/>
      <c r="B121" s="27"/>
      <c r="C121" s="117" t="s">
        <v>136</v>
      </c>
      <c r="D121" s="117" t="s">
        <v>131</v>
      </c>
      <c r="E121" s="118" t="s">
        <v>677</v>
      </c>
      <c r="F121" s="119" t="s">
        <v>678</v>
      </c>
      <c r="G121" s="120" t="s">
        <v>231</v>
      </c>
      <c r="H121" s="121">
        <v>0.129</v>
      </c>
      <c r="I121" s="122"/>
      <c r="J121" s="123">
        <f>ROUND(I121*H121,2)</f>
        <v>0</v>
      </c>
      <c r="K121" s="119" t="s">
        <v>135</v>
      </c>
      <c r="L121" s="27"/>
      <c r="M121" s="329" t="s">
        <v>20</v>
      </c>
      <c r="N121" s="124" t="s">
        <v>46</v>
      </c>
      <c r="O121" s="55"/>
      <c r="P121" s="125">
        <f>O121*H121</f>
        <v>0</v>
      </c>
      <c r="Q121" s="125">
        <v>1.08468</v>
      </c>
      <c r="R121" s="125">
        <f>Q121*H121</f>
        <v>0.13992372</v>
      </c>
      <c r="S121" s="125">
        <v>0</v>
      </c>
      <c r="T121" s="126">
        <f>S121*H121</f>
        <v>0</v>
      </c>
      <c r="U121" s="251"/>
      <c r="V121" s="251"/>
      <c r="W121" s="251"/>
      <c r="X121" s="251"/>
      <c r="Y121" s="251"/>
      <c r="Z121" s="251"/>
      <c r="AA121" s="251"/>
      <c r="AB121" s="251"/>
      <c r="AC121" s="251"/>
      <c r="AD121" s="251"/>
      <c r="AE121" s="251"/>
      <c r="AR121" s="330" t="s">
        <v>136</v>
      </c>
      <c r="AT121" s="330" t="s">
        <v>131</v>
      </c>
      <c r="AU121" s="330" t="s">
        <v>22</v>
      </c>
      <c r="AY121" s="304" t="s">
        <v>130</v>
      </c>
      <c r="BE121" s="331">
        <f>IF(N121="základní",J121,0)</f>
        <v>0</v>
      </c>
      <c r="BF121" s="331">
        <f>IF(N121="snížená",J121,0)</f>
        <v>0</v>
      </c>
      <c r="BG121" s="331">
        <f>IF(N121="zákl. přenesená",J121,0)</f>
        <v>0</v>
      </c>
      <c r="BH121" s="331">
        <f>IF(N121="sníž. přenesená",J121,0)</f>
        <v>0</v>
      </c>
      <c r="BI121" s="331">
        <f>IF(N121="nulová",J121,0)</f>
        <v>0</v>
      </c>
      <c r="BJ121" s="304" t="s">
        <v>22</v>
      </c>
      <c r="BK121" s="331">
        <f>ROUND(I121*H121,2)</f>
        <v>0</v>
      </c>
      <c r="BL121" s="304" t="s">
        <v>136</v>
      </c>
      <c r="BM121" s="330" t="s">
        <v>147</v>
      </c>
    </row>
    <row r="122" spans="1:47" s="307" customFormat="1" ht="12">
      <c r="A122" s="251"/>
      <c r="B122" s="27"/>
      <c r="C122" s="251"/>
      <c r="D122" s="127" t="s">
        <v>137</v>
      </c>
      <c r="E122" s="251"/>
      <c r="F122" s="128" t="s">
        <v>674</v>
      </c>
      <c r="G122" s="251"/>
      <c r="H122" s="251"/>
      <c r="I122" s="251"/>
      <c r="J122" s="251"/>
      <c r="K122" s="251"/>
      <c r="L122" s="27"/>
      <c r="M122" s="129"/>
      <c r="N122" s="130"/>
      <c r="O122" s="55"/>
      <c r="P122" s="55"/>
      <c r="Q122" s="55"/>
      <c r="R122" s="55"/>
      <c r="S122" s="55"/>
      <c r="T122" s="56"/>
      <c r="U122" s="251"/>
      <c r="V122" s="251"/>
      <c r="W122" s="251"/>
      <c r="X122" s="251"/>
      <c r="Y122" s="251"/>
      <c r="Z122" s="251"/>
      <c r="AA122" s="251"/>
      <c r="AB122" s="251"/>
      <c r="AC122" s="251"/>
      <c r="AD122" s="251"/>
      <c r="AE122" s="251"/>
      <c r="AT122" s="304" t="s">
        <v>137</v>
      </c>
      <c r="AU122" s="304" t="s">
        <v>22</v>
      </c>
    </row>
    <row r="123" spans="2:51" s="136" customFormat="1" ht="12">
      <c r="B123" s="135"/>
      <c r="D123" s="127" t="s">
        <v>660</v>
      </c>
      <c r="E123" s="137" t="s">
        <v>20</v>
      </c>
      <c r="F123" s="138" t="s">
        <v>679</v>
      </c>
      <c r="H123" s="137" t="s">
        <v>20</v>
      </c>
      <c r="L123" s="135"/>
      <c r="M123" s="139"/>
      <c r="N123" s="140"/>
      <c r="O123" s="140"/>
      <c r="P123" s="140"/>
      <c r="Q123" s="140"/>
      <c r="R123" s="140"/>
      <c r="S123" s="140"/>
      <c r="T123" s="141"/>
      <c r="AT123" s="137" t="s">
        <v>660</v>
      </c>
      <c r="AU123" s="137" t="s">
        <v>22</v>
      </c>
      <c r="AV123" s="136" t="s">
        <v>22</v>
      </c>
      <c r="AW123" s="136" t="s">
        <v>38</v>
      </c>
      <c r="AX123" s="136" t="s">
        <v>75</v>
      </c>
      <c r="AY123" s="137" t="s">
        <v>130</v>
      </c>
    </row>
    <row r="124" spans="2:51" s="143" customFormat="1" ht="12">
      <c r="B124" s="142"/>
      <c r="D124" s="127" t="s">
        <v>660</v>
      </c>
      <c r="E124" s="144" t="s">
        <v>20</v>
      </c>
      <c r="F124" s="145" t="s">
        <v>680</v>
      </c>
      <c r="H124" s="146">
        <v>0.129065</v>
      </c>
      <c r="L124" s="142"/>
      <c r="M124" s="147"/>
      <c r="N124" s="148"/>
      <c r="O124" s="148"/>
      <c r="P124" s="148"/>
      <c r="Q124" s="148"/>
      <c r="R124" s="148"/>
      <c r="S124" s="148"/>
      <c r="T124" s="149"/>
      <c r="AT124" s="144" t="s">
        <v>660</v>
      </c>
      <c r="AU124" s="144" t="s">
        <v>22</v>
      </c>
      <c r="AV124" s="143" t="s">
        <v>84</v>
      </c>
      <c r="AW124" s="143" t="s">
        <v>38</v>
      </c>
      <c r="AX124" s="143" t="s">
        <v>75</v>
      </c>
      <c r="AY124" s="144" t="s">
        <v>130</v>
      </c>
    </row>
    <row r="125" spans="2:51" s="151" customFormat="1" ht="12">
      <c r="B125" s="150"/>
      <c r="D125" s="127" t="s">
        <v>660</v>
      </c>
      <c r="E125" s="152" t="s">
        <v>20</v>
      </c>
      <c r="F125" s="153" t="s">
        <v>663</v>
      </c>
      <c r="H125" s="154">
        <v>0.129065</v>
      </c>
      <c r="L125" s="150"/>
      <c r="M125" s="155"/>
      <c r="N125" s="156"/>
      <c r="O125" s="156"/>
      <c r="P125" s="156"/>
      <c r="Q125" s="156"/>
      <c r="R125" s="156"/>
      <c r="S125" s="156"/>
      <c r="T125" s="157"/>
      <c r="AT125" s="152" t="s">
        <v>660</v>
      </c>
      <c r="AU125" s="152" t="s">
        <v>22</v>
      </c>
      <c r="AV125" s="151" t="s">
        <v>136</v>
      </c>
      <c r="AW125" s="151" t="s">
        <v>38</v>
      </c>
      <c r="AX125" s="151" t="s">
        <v>22</v>
      </c>
      <c r="AY125" s="152" t="s">
        <v>130</v>
      </c>
    </row>
    <row r="126" spans="1:65" s="307" customFormat="1" ht="21.75" customHeight="1">
      <c r="A126" s="251"/>
      <c r="B126" s="27"/>
      <c r="C126" s="117" t="s">
        <v>194</v>
      </c>
      <c r="D126" s="117" t="s">
        <v>131</v>
      </c>
      <c r="E126" s="118" t="s">
        <v>681</v>
      </c>
      <c r="F126" s="119" t="s">
        <v>682</v>
      </c>
      <c r="G126" s="120" t="s">
        <v>185</v>
      </c>
      <c r="H126" s="121">
        <v>1.258</v>
      </c>
      <c r="I126" s="122"/>
      <c r="J126" s="123">
        <f>ROUND(I126*H126,2)</f>
        <v>0</v>
      </c>
      <c r="K126" s="119" t="s">
        <v>135</v>
      </c>
      <c r="L126" s="27"/>
      <c r="M126" s="329" t="s">
        <v>20</v>
      </c>
      <c r="N126" s="124" t="s">
        <v>46</v>
      </c>
      <c r="O126" s="55"/>
      <c r="P126" s="125">
        <f>O126*H126</f>
        <v>0</v>
      </c>
      <c r="Q126" s="125">
        <v>0.23847</v>
      </c>
      <c r="R126" s="125">
        <f>Q126*H126</f>
        <v>0.29999526</v>
      </c>
      <c r="S126" s="125">
        <v>0</v>
      </c>
      <c r="T126" s="126">
        <f>S126*H126</f>
        <v>0</v>
      </c>
      <c r="U126" s="251"/>
      <c r="V126" s="251"/>
      <c r="W126" s="251"/>
      <c r="X126" s="251"/>
      <c r="Y126" s="251"/>
      <c r="Z126" s="251"/>
      <c r="AA126" s="251"/>
      <c r="AB126" s="251"/>
      <c r="AC126" s="251"/>
      <c r="AD126" s="251"/>
      <c r="AE126" s="251"/>
      <c r="AR126" s="330" t="s">
        <v>136</v>
      </c>
      <c r="AT126" s="330" t="s">
        <v>131</v>
      </c>
      <c r="AU126" s="330" t="s">
        <v>22</v>
      </c>
      <c r="AY126" s="304" t="s">
        <v>130</v>
      </c>
      <c r="BE126" s="331">
        <f>IF(N126="základní",J126,0)</f>
        <v>0</v>
      </c>
      <c r="BF126" s="331">
        <f>IF(N126="snížená",J126,0)</f>
        <v>0</v>
      </c>
      <c r="BG126" s="331">
        <f>IF(N126="zákl. přenesená",J126,0)</f>
        <v>0</v>
      </c>
      <c r="BH126" s="331">
        <f>IF(N126="sníž. přenesená",J126,0)</f>
        <v>0</v>
      </c>
      <c r="BI126" s="331">
        <f>IF(N126="nulová",J126,0)</f>
        <v>0</v>
      </c>
      <c r="BJ126" s="304" t="s">
        <v>22</v>
      </c>
      <c r="BK126" s="331">
        <f>ROUND(I126*H126,2)</f>
        <v>0</v>
      </c>
      <c r="BL126" s="304" t="s">
        <v>136</v>
      </c>
      <c r="BM126" s="330" t="s">
        <v>27</v>
      </c>
    </row>
    <row r="127" spans="1:47" s="307" customFormat="1" ht="19.5">
      <c r="A127" s="251"/>
      <c r="B127" s="27"/>
      <c r="C127" s="251"/>
      <c r="D127" s="127" t="s">
        <v>137</v>
      </c>
      <c r="E127" s="251"/>
      <c r="F127" s="128" t="s">
        <v>683</v>
      </c>
      <c r="G127" s="251"/>
      <c r="H127" s="251"/>
      <c r="I127" s="251"/>
      <c r="J127" s="251"/>
      <c r="K127" s="251"/>
      <c r="L127" s="27"/>
      <c r="M127" s="129"/>
      <c r="N127" s="130"/>
      <c r="O127" s="55"/>
      <c r="P127" s="55"/>
      <c r="Q127" s="55"/>
      <c r="R127" s="55"/>
      <c r="S127" s="55"/>
      <c r="T127" s="56"/>
      <c r="U127" s="251"/>
      <c r="V127" s="251"/>
      <c r="W127" s="251"/>
      <c r="X127" s="251"/>
      <c r="Y127" s="251"/>
      <c r="Z127" s="251"/>
      <c r="AA127" s="251"/>
      <c r="AB127" s="251"/>
      <c r="AC127" s="251"/>
      <c r="AD127" s="251"/>
      <c r="AE127" s="251"/>
      <c r="AT127" s="304" t="s">
        <v>137</v>
      </c>
      <c r="AU127" s="304" t="s">
        <v>22</v>
      </c>
    </row>
    <row r="128" spans="2:51" s="136" customFormat="1" ht="12">
      <c r="B128" s="135"/>
      <c r="D128" s="127" t="s">
        <v>660</v>
      </c>
      <c r="E128" s="137" t="s">
        <v>20</v>
      </c>
      <c r="F128" s="138" t="s">
        <v>684</v>
      </c>
      <c r="H128" s="137" t="s">
        <v>20</v>
      </c>
      <c r="L128" s="135"/>
      <c r="M128" s="139"/>
      <c r="N128" s="140"/>
      <c r="O128" s="140"/>
      <c r="P128" s="140"/>
      <c r="Q128" s="140"/>
      <c r="R128" s="140"/>
      <c r="S128" s="140"/>
      <c r="T128" s="141"/>
      <c r="AT128" s="137" t="s">
        <v>660</v>
      </c>
      <c r="AU128" s="137" t="s">
        <v>22</v>
      </c>
      <c r="AV128" s="136" t="s">
        <v>22</v>
      </c>
      <c r="AW128" s="136" t="s">
        <v>38</v>
      </c>
      <c r="AX128" s="136" t="s">
        <v>75</v>
      </c>
      <c r="AY128" s="137" t="s">
        <v>130</v>
      </c>
    </row>
    <row r="129" spans="2:51" s="143" customFormat="1" ht="12">
      <c r="B129" s="142"/>
      <c r="D129" s="127" t="s">
        <v>660</v>
      </c>
      <c r="E129" s="144" t="s">
        <v>20</v>
      </c>
      <c r="F129" s="145" t="s">
        <v>685</v>
      </c>
      <c r="H129" s="146">
        <v>1.258</v>
      </c>
      <c r="L129" s="142"/>
      <c r="M129" s="147"/>
      <c r="N129" s="148"/>
      <c r="O129" s="148"/>
      <c r="P129" s="148"/>
      <c r="Q129" s="148"/>
      <c r="R129" s="148"/>
      <c r="S129" s="148"/>
      <c r="T129" s="149"/>
      <c r="AT129" s="144" t="s">
        <v>660</v>
      </c>
      <c r="AU129" s="144" t="s">
        <v>22</v>
      </c>
      <c r="AV129" s="143" t="s">
        <v>84</v>
      </c>
      <c r="AW129" s="143" t="s">
        <v>38</v>
      </c>
      <c r="AX129" s="143" t="s">
        <v>75</v>
      </c>
      <c r="AY129" s="144" t="s">
        <v>130</v>
      </c>
    </row>
    <row r="130" spans="2:51" s="151" customFormat="1" ht="12">
      <c r="B130" s="150"/>
      <c r="D130" s="127" t="s">
        <v>660</v>
      </c>
      <c r="E130" s="152" t="s">
        <v>20</v>
      </c>
      <c r="F130" s="153" t="s">
        <v>663</v>
      </c>
      <c r="H130" s="154">
        <v>1.258</v>
      </c>
      <c r="L130" s="150"/>
      <c r="M130" s="155"/>
      <c r="N130" s="156"/>
      <c r="O130" s="156"/>
      <c r="P130" s="156"/>
      <c r="Q130" s="156"/>
      <c r="R130" s="156"/>
      <c r="S130" s="156"/>
      <c r="T130" s="157"/>
      <c r="AT130" s="152" t="s">
        <v>660</v>
      </c>
      <c r="AU130" s="152" t="s">
        <v>22</v>
      </c>
      <c r="AV130" s="151" t="s">
        <v>136</v>
      </c>
      <c r="AW130" s="151" t="s">
        <v>38</v>
      </c>
      <c r="AX130" s="151" t="s">
        <v>22</v>
      </c>
      <c r="AY130" s="152" t="s">
        <v>130</v>
      </c>
    </row>
    <row r="131" spans="1:65" s="307" customFormat="1" ht="21.75" customHeight="1">
      <c r="A131" s="251"/>
      <c r="B131" s="27"/>
      <c r="C131" s="117" t="s">
        <v>142</v>
      </c>
      <c r="D131" s="117" t="s">
        <v>131</v>
      </c>
      <c r="E131" s="118" t="s">
        <v>686</v>
      </c>
      <c r="F131" s="119" t="s">
        <v>687</v>
      </c>
      <c r="G131" s="120" t="s">
        <v>185</v>
      </c>
      <c r="H131" s="121">
        <v>1.94</v>
      </c>
      <c r="I131" s="122"/>
      <c r="J131" s="123">
        <f>ROUND(I131*H131,2)</f>
        <v>0</v>
      </c>
      <c r="K131" s="119" t="s">
        <v>135</v>
      </c>
      <c r="L131" s="27"/>
      <c r="M131" s="329" t="s">
        <v>20</v>
      </c>
      <c r="N131" s="124" t="s">
        <v>46</v>
      </c>
      <c r="O131" s="55"/>
      <c r="P131" s="125">
        <f>O131*H131</f>
        <v>0</v>
      </c>
      <c r="Q131" s="125">
        <v>0.23717</v>
      </c>
      <c r="R131" s="125">
        <f>Q131*H131</f>
        <v>0.46010979999999996</v>
      </c>
      <c r="S131" s="125">
        <v>0</v>
      </c>
      <c r="T131" s="126">
        <f>S131*H131</f>
        <v>0</v>
      </c>
      <c r="U131" s="251"/>
      <c r="V131" s="251"/>
      <c r="W131" s="251"/>
      <c r="X131" s="251"/>
      <c r="Y131" s="251"/>
      <c r="Z131" s="251"/>
      <c r="AA131" s="251"/>
      <c r="AB131" s="251"/>
      <c r="AC131" s="251"/>
      <c r="AD131" s="251"/>
      <c r="AE131" s="251"/>
      <c r="AR131" s="330" t="s">
        <v>136</v>
      </c>
      <c r="AT131" s="330" t="s">
        <v>131</v>
      </c>
      <c r="AU131" s="330" t="s">
        <v>22</v>
      </c>
      <c r="AY131" s="304" t="s">
        <v>130</v>
      </c>
      <c r="BE131" s="331">
        <f>IF(N131="základní",J131,0)</f>
        <v>0</v>
      </c>
      <c r="BF131" s="331">
        <f>IF(N131="snížená",J131,0)</f>
        <v>0</v>
      </c>
      <c r="BG131" s="331">
        <f>IF(N131="zákl. přenesená",J131,0)</f>
        <v>0</v>
      </c>
      <c r="BH131" s="331">
        <f>IF(N131="sníž. přenesená",J131,0)</f>
        <v>0</v>
      </c>
      <c r="BI131" s="331">
        <f>IF(N131="nulová",J131,0)</f>
        <v>0</v>
      </c>
      <c r="BJ131" s="304" t="s">
        <v>22</v>
      </c>
      <c r="BK131" s="331">
        <f>ROUND(I131*H131,2)</f>
        <v>0</v>
      </c>
      <c r="BL131" s="304" t="s">
        <v>136</v>
      </c>
      <c r="BM131" s="330" t="s">
        <v>153</v>
      </c>
    </row>
    <row r="132" spans="1:47" s="307" customFormat="1" ht="19.5">
      <c r="A132" s="251"/>
      <c r="B132" s="27"/>
      <c r="C132" s="251"/>
      <c r="D132" s="127" t="s">
        <v>137</v>
      </c>
      <c r="E132" s="251"/>
      <c r="F132" s="128" t="s">
        <v>688</v>
      </c>
      <c r="G132" s="251"/>
      <c r="H132" s="251"/>
      <c r="I132" s="251"/>
      <c r="J132" s="251"/>
      <c r="K132" s="251"/>
      <c r="L132" s="27"/>
      <c r="M132" s="129"/>
      <c r="N132" s="130"/>
      <c r="O132" s="55"/>
      <c r="P132" s="55"/>
      <c r="Q132" s="55"/>
      <c r="R132" s="55"/>
      <c r="S132" s="55"/>
      <c r="T132" s="56"/>
      <c r="U132" s="251"/>
      <c r="V132" s="251"/>
      <c r="W132" s="251"/>
      <c r="X132" s="251"/>
      <c r="Y132" s="251"/>
      <c r="Z132" s="251"/>
      <c r="AA132" s="251"/>
      <c r="AB132" s="251"/>
      <c r="AC132" s="251"/>
      <c r="AD132" s="251"/>
      <c r="AE132" s="251"/>
      <c r="AT132" s="304" t="s">
        <v>137</v>
      </c>
      <c r="AU132" s="304" t="s">
        <v>22</v>
      </c>
    </row>
    <row r="133" spans="2:51" s="136" customFormat="1" ht="12">
      <c r="B133" s="135"/>
      <c r="D133" s="127" t="s">
        <v>660</v>
      </c>
      <c r="E133" s="137" t="s">
        <v>20</v>
      </c>
      <c r="F133" s="138" t="s">
        <v>689</v>
      </c>
      <c r="H133" s="137" t="s">
        <v>20</v>
      </c>
      <c r="L133" s="135"/>
      <c r="M133" s="139"/>
      <c r="N133" s="140"/>
      <c r="O133" s="140"/>
      <c r="P133" s="140"/>
      <c r="Q133" s="140"/>
      <c r="R133" s="140"/>
      <c r="S133" s="140"/>
      <c r="T133" s="141"/>
      <c r="AT133" s="137" t="s">
        <v>660</v>
      </c>
      <c r="AU133" s="137" t="s">
        <v>22</v>
      </c>
      <c r="AV133" s="136" t="s">
        <v>22</v>
      </c>
      <c r="AW133" s="136" t="s">
        <v>38</v>
      </c>
      <c r="AX133" s="136" t="s">
        <v>75</v>
      </c>
      <c r="AY133" s="137" t="s">
        <v>130</v>
      </c>
    </row>
    <row r="134" spans="2:51" s="143" customFormat="1" ht="12">
      <c r="B134" s="142"/>
      <c r="D134" s="127" t="s">
        <v>660</v>
      </c>
      <c r="E134" s="144" t="s">
        <v>20</v>
      </c>
      <c r="F134" s="145" t="s">
        <v>690</v>
      </c>
      <c r="H134" s="146">
        <v>1.9395</v>
      </c>
      <c r="L134" s="142"/>
      <c r="M134" s="147"/>
      <c r="N134" s="148"/>
      <c r="O134" s="148"/>
      <c r="P134" s="148"/>
      <c r="Q134" s="148"/>
      <c r="R134" s="148"/>
      <c r="S134" s="148"/>
      <c r="T134" s="149"/>
      <c r="AT134" s="144" t="s">
        <v>660</v>
      </c>
      <c r="AU134" s="144" t="s">
        <v>22</v>
      </c>
      <c r="AV134" s="143" t="s">
        <v>84</v>
      </c>
      <c r="AW134" s="143" t="s">
        <v>38</v>
      </c>
      <c r="AX134" s="143" t="s">
        <v>75</v>
      </c>
      <c r="AY134" s="144" t="s">
        <v>130</v>
      </c>
    </row>
    <row r="135" spans="2:51" s="151" customFormat="1" ht="12">
      <c r="B135" s="150"/>
      <c r="D135" s="127" t="s">
        <v>660</v>
      </c>
      <c r="E135" s="152" t="s">
        <v>20</v>
      </c>
      <c r="F135" s="153" t="s">
        <v>663</v>
      </c>
      <c r="H135" s="154">
        <v>1.9395</v>
      </c>
      <c r="L135" s="150"/>
      <c r="M135" s="155"/>
      <c r="N135" s="156"/>
      <c r="O135" s="156"/>
      <c r="P135" s="156"/>
      <c r="Q135" s="156"/>
      <c r="R135" s="156"/>
      <c r="S135" s="156"/>
      <c r="T135" s="157"/>
      <c r="AT135" s="152" t="s">
        <v>660</v>
      </c>
      <c r="AU135" s="152" t="s">
        <v>22</v>
      </c>
      <c r="AV135" s="151" t="s">
        <v>136</v>
      </c>
      <c r="AW135" s="151" t="s">
        <v>38</v>
      </c>
      <c r="AX135" s="151" t="s">
        <v>22</v>
      </c>
      <c r="AY135" s="152" t="s">
        <v>130</v>
      </c>
    </row>
    <row r="136" spans="1:65" s="307" customFormat="1" ht="33" customHeight="1">
      <c r="A136" s="251"/>
      <c r="B136" s="27"/>
      <c r="C136" s="117" t="s">
        <v>155</v>
      </c>
      <c r="D136" s="117" t="s">
        <v>131</v>
      </c>
      <c r="E136" s="118" t="s">
        <v>691</v>
      </c>
      <c r="F136" s="119" t="s">
        <v>692</v>
      </c>
      <c r="G136" s="120" t="s">
        <v>185</v>
      </c>
      <c r="H136" s="121">
        <v>23.56</v>
      </c>
      <c r="I136" s="122"/>
      <c r="J136" s="123">
        <f>ROUND(I136*H136,2)</f>
        <v>0</v>
      </c>
      <c r="K136" s="119" t="s">
        <v>135</v>
      </c>
      <c r="L136" s="27"/>
      <c r="M136" s="329" t="s">
        <v>20</v>
      </c>
      <c r="N136" s="124" t="s">
        <v>46</v>
      </c>
      <c r="O136" s="55"/>
      <c r="P136" s="125">
        <f>O136*H136</f>
        <v>0</v>
      </c>
      <c r="Q136" s="125">
        <v>0.04244</v>
      </c>
      <c r="R136" s="125">
        <f>Q136*H136</f>
        <v>0.9998864</v>
      </c>
      <c r="S136" s="125">
        <v>0</v>
      </c>
      <c r="T136" s="126">
        <f>S136*H136</f>
        <v>0</v>
      </c>
      <c r="U136" s="251"/>
      <c r="V136" s="251"/>
      <c r="W136" s="251"/>
      <c r="X136" s="251"/>
      <c r="Y136" s="251"/>
      <c r="Z136" s="251"/>
      <c r="AA136" s="251"/>
      <c r="AB136" s="251"/>
      <c r="AC136" s="251"/>
      <c r="AD136" s="251"/>
      <c r="AE136" s="251"/>
      <c r="AR136" s="330" t="s">
        <v>136</v>
      </c>
      <c r="AT136" s="330" t="s">
        <v>131</v>
      </c>
      <c r="AU136" s="330" t="s">
        <v>22</v>
      </c>
      <c r="AY136" s="304" t="s">
        <v>130</v>
      </c>
      <c r="BE136" s="331">
        <f>IF(N136="základní",J136,0)</f>
        <v>0</v>
      </c>
      <c r="BF136" s="331">
        <f>IF(N136="snížená",J136,0)</f>
        <v>0</v>
      </c>
      <c r="BG136" s="331">
        <f>IF(N136="zákl. přenesená",J136,0)</f>
        <v>0</v>
      </c>
      <c r="BH136" s="331">
        <f>IF(N136="sníž. přenesená",J136,0)</f>
        <v>0</v>
      </c>
      <c r="BI136" s="331">
        <f>IF(N136="nulová",J136,0)</f>
        <v>0</v>
      </c>
      <c r="BJ136" s="304" t="s">
        <v>22</v>
      </c>
      <c r="BK136" s="331">
        <f>ROUND(I136*H136,2)</f>
        <v>0</v>
      </c>
      <c r="BL136" s="304" t="s">
        <v>136</v>
      </c>
      <c r="BM136" s="330" t="s">
        <v>158</v>
      </c>
    </row>
    <row r="137" spans="1:47" s="307" customFormat="1" ht="29.25">
      <c r="A137" s="251"/>
      <c r="B137" s="27"/>
      <c r="C137" s="251"/>
      <c r="D137" s="127" t="s">
        <v>137</v>
      </c>
      <c r="E137" s="251"/>
      <c r="F137" s="128" t="s">
        <v>693</v>
      </c>
      <c r="G137" s="251"/>
      <c r="H137" s="251"/>
      <c r="I137" s="251"/>
      <c r="J137" s="251"/>
      <c r="K137" s="251"/>
      <c r="L137" s="27"/>
      <c r="M137" s="129"/>
      <c r="N137" s="130"/>
      <c r="O137" s="55"/>
      <c r="P137" s="55"/>
      <c r="Q137" s="55"/>
      <c r="R137" s="55"/>
      <c r="S137" s="55"/>
      <c r="T137" s="56"/>
      <c r="U137" s="251"/>
      <c r="V137" s="251"/>
      <c r="W137" s="251"/>
      <c r="X137" s="251"/>
      <c r="Y137" s="251"/>
      <c r="Z137" s="251"/>
      <c r="AA137" s="251"/>
      <c r="AB137" s="251"/>
      <c r="AC137" s="251"/>
      <c r="AD137" s="251"/>
      <c r="AE137" s="251"/>
      <c r="AT137" s="304" t="s">
        <v>137</v>
      </c>
      <c r="AU137" s="304" t="s">
        <v>22</v>
      </c>
    </row>
    <row r="138" spans="2:51" s="136" customFormat="1" ht="12">
      <c r="B138" s="135"/>
      <c r="D138" s="127" t="s">
        <v>660</v>
      </c>
      <c r="E138" s="137" t="s">
        <v>20</v>
      </c>
      <c r="F138" s="138" t="s">
        <v>694</v>
      </c>
      <c r="H138" s="137" t="s">
        <v>20</v>
      </c>
      <c r="L138" s="135"/>
      <c r="M138" s="139"/>
      <c r="N138" s="140"/>
      <c r="O138" s="140"/>
      <c r="P138" s="140"/>
      <c r="Q138" s="140"/>
      <c r="R138" s="140"/>
      <c r="S138" s="140"/>
      <c r="T138" s="141"/>
      <c r="AT138" s="137" t="s">
        <v>660</v>
      </c>
      <c r="AU138" s="137" t="s">
        <v>22</v>
      </c>
      <c r="AV138" s="136" t="s">
        <v>22</v>
      </c>
      <c r="AW138" s="136" t="s">
        <v>38</v>
      </c>
      <c r="AX138" s="136" t="s">
        <v>75</v>
      </c>
      <c r="AY138" s="137" t="s">
        <v>130</v>
      </c>
    </row>
    <row r="139" spans="2:51" s="143" customFormat="1" ht="12">
      <c r="B139" s="142"/>
      <c r="D139" s="127" t="s">
        <v>660</v>
      </c>
      <c r="E139" s="144" t="s">
        <v>20</v>
      </c>
      <c r="F139" s="145" t="s">
        <v>695</v>
      </c>
      <c r="H139" s="146">
        <v>17.825</v>
      </c>
      <c r="L139" s="142"/>
      <c r="M139" s="147"/>
      <c r="N139" s="148"/>
      <c r="O139" s="148"/>
      <c r="P139" s="148"/>
      <c r="Q139" s="148"/>
      <c r="R139" s="148"/>
      <c r="S139" s="148"/>
      <c r="T139" s="149"/>
      <c r="AT139" s="144" t="s">
        <v>660</v>
      </c>
      <c r="AU139" s="144" t="s">
        <v>22</v>
      </c>
      <c r="AV139" s="143" t="s">
        <v>84</v>
      </c>
      <c r="AW139" s="143" t="s">
        <v>38</v>
      </c>
      <c r="AX139" s="143" t="s">
        <v>75</v>
      </c>
      <c r="AY139" s="144" t="s">
        <v>130</v>
      </c>
    </row>
    <row r="140" spans="2:51" s="136" customFormat="1" ht="12">
      <c r="B140" s="135"/>
      <c r="D140" s="127" t="s">
        <v>660</v>
      </c>
      <c r="E140" s="137" t="s">
        <v>20</v>
      </c>
      <c r="F140" s="138" t="s">
        <v>696</v>
      </c>
      <c r="H140" s="137" t="s">
        <v>20</v>
      </c>
      <c r="L140" s="135"/>
      <c r="M140" s="139"/>
      <c r="N140" s="140"/>
      <c r="O140" s="140"/>
      <c r="P140" s="140"/>
      <c r="Q140" s="140"/>
      <c r="R140" s="140"/>
      <c r="S140" s="140"/>
      <c r="T140" s="141"/>
      <c r="AT140" s="137" t="s">
        <v>660</v>
      </c>
      <c r="AU140" s="137" t="s">
        <v>22</v>
      </c>
      <c r="AV140" s="136" t="s">
        <v>22</v>
      </c>
      <c r="AW140" s="136" t="s">
        <v>38</v>
      </c>
      <c r="AX140" s="136" t="s">
        <v>75</v>
      </c>
      <c r="AY140" s="137" t="s">
        <v>130</v>
      </c>
    </row>
    <row r="141" spans="2:51" s="143" customFormat="1" ht="12">
      <c r="B141" s="142"/>
      <c r="D141" s="127" t="s">
        <v>660</v>
      </c>
      <c r="E141" s="144" t="s">
        <v>20</v>
      </c>
      <c r="F141" s="145" t="s">
        <v>697</v>
      </c>
      <c r="H141" s="146">
        <v>5.735</v>
      </c>
      <c r="L141" s="142"/>
      <c r="M141" s="147"/>
      <c r="N141" s="148"/>
      <c r="O141" s="148"/>
      <c r="P141" s="148"/>
      <c r="Q141" s="148"/>
      <c r="R141" s="148"/>
      <c r="S141" s="148"/>
      <c r="T141" s="149"/>
      <c r="AT141" s="144" t="s">
        <v>660</v>
      </c>
      <c r="AU141" s="144" t="s">
        <v>22</v>
      </c>
      <c r="AV141" s="143" t="s">
        <v>84</v>
      </c>
      <c r="AW141" s="143" t="s">
        <v>38</v>
      </c>
      <c r="AX141" s="143" t="s">
        <v>75</v>
      </c>
      <c r="AY141" s="144" t="s">
        <v>130</v>
      </c>
    </row>
    <row r="142" spans="2:51" s="151" customFormat="1" ht="12">
      <c r="B142" s="150"/>
      <c r="D142" s="127" t="s">
        <v>660</v>
      </c>
      <c r="E142" s="152" t="s">
        <v>20</v>
      </c>
      <c r="F142" s="153" t="s">
        <v>663</v>
      </c>
      <c r="H142" s="154">
        <v>23.56</v>
      </c>
      <c r="L142" s="150"/>
      <c r="M142" s="155"/>
      <c r="N142" s="156"/>
      <c r="O142" s="156"/>
      <c r="P142" s="156"/>
      <c r="Q142" s="156"/>
      <c r="R142" s="156"/>
      <c r="S142" s="156"/>
      <c r="T142" s="157"/>
      <c r="AT142" s="152" t="s">
        <v>660</v>
      </c>
      <c r="AU142" s="152" t="s">
        <v>22</v>
      </c>
      <c r="AV142" s="151" t="s">
        <v>136</v>
      </c>
      <c r="AW142" s="151" t="s">
        <v>38</v>
      </c>
      <c r="AX142" s="151" t="s">
        <v>22</v>
      </c>
      <c r="AY142" s="152" t="s">
        <v>130</v>
      </c>
    </row>
    <row r="143" spans="1:65" s="307" customFormat="1" ht="16.5" customHeight="1">
      <c r="A143" s="251"/>
      <c r="B143" s="27"/>
      <c r="C143" s="117" t="s">
        <v>147</v>
      </c>
      <c r="D143" s="117" t="s">
        <v>131</v>
      </c>
      <c r="E143" s="118" t="s">
        <v>698</v>
      </c>
      <c r="F143" s="119" t="s">
        <v>699</v>
      </c>
      <c r="G143" s="120" t="s">
        <v>185</v>
      </c>
      <c r="H143" s="121">
        <v>90.489</v>
      </c>
      <c r="I143" s="122"/>
      <c r="J143" s="123">
        <f>ROUND(I143*H143,2)</f>
        <v>0</v>
      </c>
      <c r="K143" s="119" t="s">
        <v>135</v>
      </c>
      <c r="L143" s="27"/>
      <c r="M143" s="329" t="s">
        <v>20</v>
      </c>
      <c r="N143" s="124" t="s">
        <v>46</v>
      </c>
      <c r="O143" s="55"/>
      <c r="P143" s="125">
        <f>O143*H143</f>
        <v>0</v>
      </c>
      <c r="Q143" s="125">
        <v>0.00895136425421874</v>
      </c>
      <c r="R143" s="125">
        <f>Q143*H143</f>
        <v>0.8099999999999996</v>
      </c>
      <c r="S143" s="125">
        <v>0</v>
      </c>
      <c r="T143" s="126">
        <f>S143*H143</f>
        <v>0</v>
      </c>
      <c r="U143" s="251"/>
      <c r="V143" s="251"/>
      <c r="W143" s="251"/>
      <c r="X143" s="251"/>
      <c r="Y143" s="251"/>
      <c r="Z143" s="251"/>
      <c r="AA143" s="251"/>
      <c r="AB143" s="251"/>
      <c r="AC143" s="251"/>
      <c r="AD143" s="251"/>
      <c r="AE143" s="251"/>
      <c r="AR143" s="330" t="s">
        <v>136</v>
      </c>
      <c r="AT143" s="330" t="s">
        <v>131</v>
      </c>
      <c r="AU143" s="330" t="s">
        <v>22</v>
      </c>
      <c r="AY143" s="304" t="s">
        <v>130</v>
      </c>
      <c r="BE143" s="331">
        <f>IF(N143="základní",J143,0)</f>
        <v>0</v>
      </c>
      <c r="BF143" s="331">
        <f>IF(N143="snížená",J143,0)</f>
        <v>0</v>
      </c>
      <c r="BG143" s="331">
        <f>IF(N143="zákl. přenesená",J143,0)</f>
        <v>0</v>
      </c>
      <c r="BH143" s="331">
        <f>IF(N143="sníž. přenesená",J143,0)</f>
        <v>0</v>
      </c>
      <c r="BI143" s="331">
        <f>IF(N143="nulová",J143,0)</f>
        <v>0</v>
      </c>
      <c r="BJ143" s="304" t="s">
        <v>22</v>
      </c>
      <c r="BK143" s="331">
        <f>ROUND(I143*H143,2)</f>
        <v>0</v>
      </c>
      <c r="BL143" s="304" t="s">
        <v>136</v>
      </c>
      <c r="BM143" s="330" t="s">
        <v>219</v>
      </c>
    </row>
    <row r="144" spans="1:47" s="307" customFormat="1" ht="12">
      <c r="A144" s="251"/>
      <c r="B144" s="27"/>
      <c r="C144" s="251"/>
      <c r="D144" s="127" t="s">
        <v>137</v>
      </c>
      <c r="E144" s="251"/>
      <c r="F144" s="128" t="s">
        <v>699</v>
      </c>
      <c r="G144" s="251"/>
      <c r="H144" s="251"/>
      <c r="I144" s="251"/>
      <c r="J144" s="251"/>
      <c r="K144" s="251"/>
      <c r="L144" s="27"/>
      <c r="M144" s="129"/>
      <c r="N144" s="130"/>
      <c r="O144" s="55"/>
      <c r="P144" s="55"/>
      <c r="Q144" s="55"/>
      <c r="R144" s="55"/>
      <c r="S144" s="55"/>
      <c r="T144" s="56"/>
      <c r="U144" s="251"/>
      <c r="V144" s="251"/>
      <c r="W144" s="251"/>
      <c r="X144" s="251"/>
      <c r="Y144" s="251"/>
      <c r="Z144" s="251"/>
      <c r="AA144" s="251"/>
      <c r="AB144" s="251"/>
      <c r="AC144" s="251"/>
      <c r="AD144" s="251"/>
      <c r="AE144" s="251"/>
      <c r="AT144" s="304" t="s">
        <v>137</v>
      </c>
      <c r="AU144" s="304" t="s">
        <v>22</v>
      </c>
    </row>
    <row r="145" spans="2:51" s="136" customFormat="1" ht="12">
      <c r="B145" s="135"/>
      <c r="D145" s="127" t="s">
        <v>660</v>
      </c>
      <c r="E145" s="137" t="s">
        <v>20</v>
      </c>
      <c r="F145" s="138" t="s">
        <v>700</v>
      </c>
      <c r="H145" s="137" t="s">
        <v>20</v>
      </c>
      <c r="L145" s="135"/>
      <c r="M145" s="139"/>
      <c r="N145" s="140"/>
      <c r="O145" s="140"/>
      <c r="P145" s="140"/>
      <c r="Q145" s="140"/>
      <c r="R145" s="140"/>
      <c r="S145" s="140"/>
      <c r="T145" s="141"/>
      <c r="AT145" s="137" t="s">
        <v>660</v>
      </c>
      <c r="AU145" s="137" t="s">
        <v>22</v>
      </c>
      <c r="AV145" s="136" t="s">
        <v>22</v>
      </c>
      <c r="AW145" s="136" t="s">
        <v>38</v>
      </c>
      <c r="AX145" s="136" t="s">
        <v>75</v>
      </c>
      <c r="AY145" s="137" t="s">
        <v>130</v>
      </c>
    </row>
    <row r="146" spans="2:51" s="136" customFormat="1" ht="12">
      <c r="B146" s="135"/>
      <c r="D146" s="127" t="s">
        <v>660</v>
      </c>
      <c r="E146" s="137" t="s">
        <v>20</v>
      </c>
      <c r="F146" s="138" t="s">
        <v>701</v>
      </c>
      <c r="H146" s="137" t="s">
        <v>20</v>
      </c>
      <c r="L146" s="135"/>
      <c r="M146" s="139"/>
      <c r="N146" s="140"/>
      <c r="O146" s="140"/>
      <c r="P146" s="140"/>
      <c r="Q146" s="140"/>
      <c r="R146" s="140"/>
      <c r="S146" s="140"/>
      <c r="T146" s="141"/>
      <c r="AT146" s="137" t="s">
        <v>660</v>
      </c>
      <c r="AU146" s="137" t="s">
        <v>22</v>
      </c>
      <c r="AV146" s="136" t="s">
        <v>22</v>
      </c>
      <c r="AW146" s="136" t="s">
        <v>38</v>
      </c>
      <c r="AX146" s="136" t="s">
        <v>75</v>
      </c>
      <c r="AY146" s="137" t="s">
        <v>130</v>
      </c>
    </row>
    <row r="147" spans="2:51" s="136" customFormat="1" ht="12">
      <c r="B147" s="135"/>
      <c r="D147" s="127" t="s">
        <v>660</v>
      </c>
      <c r="E147" s="137" t="s">
        <v>20</v>
      </c>
      <c r="F147" s="138" t="s">
        <v>702</v>
      </c>
      <c r="H147" s="137" t="s">
        <v>20</v>
      </c>
      <c r="L147" s="135"/>
      <c r="M147" s="139"/>
      <c r="N147" s="140"/>
      <c r="O147" s="140"/>
      <c r="P147" s="140"/>
      <c r="Q147" s="140"/>
      <c r="R147" s="140"/>
      <c r="S147" s="140"/>
      <c r="T147" s="141"/>
      <c r="AT147" s="137" t="s">
        <v>660</v>
      </c>
      <c r="AU147" s="137" t="s">
        <v>22</v>
      </c>
      <c r="AV147" s="136" t="s">
        <v>22</v>
      </c>
      <c r="AW147" s="136" t="s">
        <v>38</v>
      </c>
      <c r="AX147" s="136" t="s">
        <v>75</v>
      </c>
      <c r="AY147" s="137" t="s">
        <v>130</v>
      </c>
    </row>
    <row r="148" spans="2:51" s="136" customFormat="1" ht="12">
      <c r="B148" s="135"/>
      <c r="D148" s="127" t="s">
        <v>660</v>
      </c>
      <c r="E148" s="137" t="s">
        <v>20</v>
      </c>
      <c r="F148" s="138" t="s">
        <v>703</v>
      </c>
      <c r="H148" s="137" t="s">
        <v>20</v>
      </c>
      <c r="L148" s="135"/>
      <c r="M148" s="139"/>
      <c r="N148" s="140"/>
      <c r="O148" s="140"/>
      <c r="P148" s="140"/>
      <c r="Q148" s="140"/>
      <c r="R148" s="140"/>
      <c r="S148" s="140"/>
      <c r="T148" s="141"/>
      <c r="AT148" s="137" t="s">
        <v>660</v>
      </c>
      <c r="AU148" s="137" t="s">
        <v>22</v>
      </c>
      <c r="AV148" s="136" t="s">
        <v>22</v>
      </c>
      <c r="AW148" s="136" t="s">
        <v>38</v>
      </c>
      <c r="AX148" s="136" t="s">
        <v>75</v>
      </c>
      <c r="AY148" s="137" t="s">
        <v>130</v>
      </c>
    </row>
    <row r="149" spans="2:51" s="136" customFormat="1" ht="12">
      <c r="B149" s="135"/>
      <c r="D149" s="127" t="s">
        <v>660</v>
      </c>
      <c r="E149" s="137" t="s">
        <v>20</v>
      </c>
      <c r="F149" s="138" t="s">
        <v>704</v>
      </c>
      <c r="H149" s="137" t="s">
        <v>20</v>
      </c>
      <c r="L149" s="135"/>
      <c r="M149" s="139"/>
      <c r="N149" s="140"/>
      <c r="O149" s="140"/>
      <c r="P149" s="140"/>
      <c r="Q149" s="140"/>
      <c r="R149" s="140"/>
      <c r="S149" s="140"/>
      <c r="T149" s="141"/>
      <c r="AT149" s="137" t="s">
        <v>660</v>
      </c>
      <c r="AU149" s="137" t="s">
        <v>22</v>
      </c>
      <c r="AV149" s="136" t="s">
        <v>22</v>
      </c>
      <c r="AW149" s="136" t="s">
        <v>38</v>
      </c>
      <c r="AX149" s="136" t="s">
        <v>75</v>
      </c>
      <c r="AY149" s="137" t="s">
        <v>130</v>
      </c>
    </row>
    <row r="150" spans="2:51" s="136" customFormat="1" ht="12">
      <c r="B150" s="135"/>
      <c r="D150" s="127" t="s">
        <v>660</v>
      </c>
      <c r="E150" s="137" t="s">
        <v>20</v>
      </c>
      <c r="F150" s="138" t="s">
        <v>705</v>
      </c>
      <c r="H150" s="137" t="s">
        <v>20</v>
      </c>
      <c r="L150" s="135"/>
      <c r="M150" s="139"/>
      <c r="N150" s="140"/>
      <c r="O150" s="140"/>
      <c r="P150" s="140"/>
      <c r="Q150" s="140"/>
      <c r="R150" s="140"/>
      <c r="S150" s="140"/>
      <c r="T150" s="141"/>
      <c r="AT150" s="137" t="s">
        <v>660</v>
      </c>
      <c r="AU150" s="137" t="s">
        <v>22</v>
      </c>
      <c r="AV150" s="136" t="s">
        <v>22</v>
      </c>
      <c r="AW150" s="136" t="s">
        <v>38</v>
      </c>
      <c r="AX150" s="136" t="s">
        <v>75</v>
      </c>
      <c r="AY150" s="137" t="s">
        <v>130</v>
      </c>
    </row>
    <row r="151" spans="2:51" s="143" customFormat="1" ht="12">
      <c r="B151" s="142"/>
      <c r="D151" s="127" t="s">
        <v>660</v>
      </c>
      <c r="E151" s="144" t="s">
        <v>20</v>
      </c>
      <c r="F151" s="145" t="s">
        <v>706</v>
      </c>
      <c r="H151" s="146">
        <v>90.489</v>
      </c>
      <c r="L151" s="142"/>
      <c r="M151" s="147"/>
      <c r="N151" s="148"/>
      <c r="O151" s="148"/>
      <c r="P151" s="148"/>
      <c r="Q151" s="148"/>
      <c r="R151" s="148"/>
      <c r="S151" s="148"/>
      <c r="T151" s="149"/>
      <c r="AT151" s="144" t="s">
        <v>660</v>
      </c>
      <c r="AU151" s="144" t="s">
        <v>22</v>
      </c>
      <c r="AV151" s="143" t="s">
        <v>84</v>
      </c>
      <c r="AW151" s="143" t="s">
        <v>38</v>
      </c>
      <c r="AX151" s="143" t="s">
        <v>75</v>
      </c>
      <c r="AY151" s="144" t="s">
        <v>130</v>
      </c>
    </row>
    <row r="152" spans="2:51" s="151" customFormat="1" ht="12">
      <c r="B152" s="150"/>
      <c r="D152" s="127" t="s">
        <v>660</v>
      </c>
      <c r="E152" s="152" t="s">
        <v>20</v>
      </c>
      <c r="F152" s="153" t="s">
        <v>663</v>
      </c>
      <c r="H152" s="154">
        <v>90.489</v>
      </c>
      <c r="L152" s="150"/>
      <c r="M152" s="155"/>
      <c r="N152" s="156"/>
      <c r="O152" s="156"/>
      <c r="P152" s="156"/>
      <c r="Q152" s="156"/>
      <c r="R152" s="156"/>
      <c r="S152" s="156"/>
      <c r="T152" s="157"/>
      <c r="AT152" s="152" t="s">
        <v>660</v>
      </c>
      <c r="AU152" s="152" t="s">
        <v>22</v>
      </c>
      <c r="AV152" s="151" t="s">
        <v>136</v>
      </c>
      <c r="AW152" s="151" t="s">
        <v>38</v>
      </c>
      <c r="AX152" s="151" t="s">
        <v>22</v>
      </c>
      <c r="AY152" s="152" t="s">
        <v>130</v>
      </c>
    </row>
    <row r="153" spans="1:65" s="307" customFormat="1" ht="33" customHeight="1">
      <c r="A153" s="251"/>
      <c r="B153" s="27"/>
      <c r="C153" s="117" t="s">
        <v>165</v>
      </c>
      <c r="D153" s="117" t="s">
        <v>131</v>
      </c>
      <c r="E153" s="118" t="s">
        <v>707</v>
      </c>
      <c r="F153" s="119" t="s">
        <v>708</v>
      </c>
      <c r="G153" s="120" t="s">
        <v>185</v>
      </c>
      <c r="H153" s="121">
        <v>55.273</v>
      </c>
      <c r="I153" s="122"/>
      <c r="J153" s="123">
        <f>ROUND(I153*H153,2)</f>
        <v>0</v>
      </c>
      <c r="K153" s="119" t="s">
        <v>135</v>
      </c>
      <c r="L153" s="27"/>
      <c r="M153" s="329" t="s">
        <v>20</v>
      </c>
      <c r="N153" s="124" t="s">
        <v>46</v>
      </c>
      <c r="O153" s="55"/>
      <c r="P153" s="125">
        <f>O153*H153</f>
        <v>0</v>
      </c>
      <c r="Q153" s="125">
        <v>0.04324</v>
      </c>
      <c r="R153" s="125">
        <f>Q153*H153</f>
        <v>2.39000452</v>
      </c>
      <c r="S153" s="125">
        <v>0</v>
      </c>
      <c r="T153" s="126">
        <f>S153*H153</f>
        <v>0</v>
      </c>
      <c r="U153" s="251"/>
      <c r="V153" s="251"/>
      <c r="W153" s="251"/>
      <c r="X153" s="251"/>
      <c r="Y153" s="251"/>
      <c r="Z153" s="251"/>
      <c r="AA153" s="251"/>
      <c r="AB153" s="251"/>
      <c r="AC153" s="251"/>
      <c r="AD153" s="251"/>
      <c r="AE153" s="251"/>
      <c r="AR153" s="330" t="s">
        <v>136</v>
      </c>
      <c r="AT153" s="330" t="s">
        <v>131</v>
      </c>
      <c r="AU153" s="330" t="s">
        <v>22</v>
      </c>
      <c r="AY153" s="304" t="s">
        <v>130</v>
      </c>
      <c r="BE153" s="331">
        <f>IF(N153="základní",J153,0)</f>
        <v>0</v>
      </c>
      <c r="BF153" s="331">
        <f>IF(N153="snížená",J153,0)</f>
        <v>0</v>
      </c>
      <c r="BG153" s="331">
        <f>IF(N153="zákl. přenesená",J153,0)</f>
        <v>0</v>
      </c>
      <c r="BH153" s="331">
        <f>IF(N153="sníž. přenesená",J153,0)</f>
        <v>0</v>
      </c>
      <c r="BI153" s="331">
        <f>IF(N153="nulová",J153,0)</f>
        <v>0</v>
      </c>
      <c r="BJ153" s="304" t="s">
        <v>22</v>
      </c>
      <c r="BK153" s="331">
        <f>ROUND(I153*H153,2)</f>
        <v>0</v>
      </c>
      <c r="BL153" s="304" t="s">
        <v>136</v>
      </c>
      <c r="BM153" s="330" t="s">
        <v>163</v>
      </c>
    </row>
    <row r="154" spans="1:47" s="307" customFormat="1" ht="29.25">
      <c r="A154" s="251"/>
      <c r="B154" s="27"/>
      <c r="C154" s="251"/>
      <c r="D154" s="127" t="s">
        <v>137</v>
      </c>
      <c r="E154" s="251"/>
      <c r="F154" s="128" t="s">
        <v>709</v>
      </c>
      <c r="G154" s="251"/>
      <c r="H154" s="251"/>
      <c r="I154" s="251"/>
      <c r="J154" s="251"/>
      <c r="K154" s="251"/>
      <c r="L154" s="27"/>
      <c r="M154" s="129"/>
      <c r="N154" s="130"/>
      <c r="O154" s="55"/>
      <c r="P154" s="55"/>
      <c r="Q154" s="55"/>
      <c r="R154" s="55"/>
      <c r="S154" s="55"/>
      <c r="T154" s="56"/>
      <c r="U154" s="251"/>
      <c r="V154" s="251"/>
      <c r="W154" s="251"/>
      <c r="X154" s="251"/>
      <c r="Y154" s="251"/>
      <c r="Z154" s="251"/>
      <c r="AA154" s="251"/>
      <c r="AB154" s="251"/>
      <c r="AC154" s="251"/>
      <c r="AD154" s="251"/>
      <c r="AE154" s="251"/>
      <c r="AT154" s="304" t="s">
        <v>137</v>
      </c>
      <c r="AU154" s="304" t="s">
        <v>22</v>
      </c>
    </row>
    <row r="155" spans="2:51" s="136" customFormat="1" ht="12">
      <c r="B155" s="135"/>
      <c r="D155" s="127" t="s">
        <v>660</v>
      </c>
      <c r="E155" s="137" t="s">
        <v>20</v>
      </c>
      <c r="F155" s="138" t="s">
        <v>710</v>
      </c>
      <c r="H155" s="137" t="s">
        <v>20</v>
      </c>
      <c r="L155" s="135"/>
      <c r="M155" s="139"/>
      <c r="N155" s="140"/>
      <c r="O155" s="140"/>
      <c r="P155" s="140"/>
      <c r="Q155" s="140"/>
      <c r="R155" s="140"/>
      <c r="S155" s="140"/>
      <c r="T155" s="141"/>
      <c r="AT155" s="137" t="s">
        <v>660</v>
      </c>
      <c r="AU155" s="137" t="s">
        <v>22</v>
      </c>
      <c r="AV155" s="136" t="s">
        <v>22</v>
      </c>
      <c r="AW155" s="136" t="s">
        <v>38</v>
      </c>
      <c r="AX155" s="136" t="s">
        <v>75</v>
      </c>
      <c r="AY155" s="137" t="s">
        <v>130</v>
      </c>
    </row>
    <row r="156" spans="2:51" s="143" customFormat="1" ht="12">
      <c r="B156" s="142"/>
      <c r="D156" s="127" t="s">
        <v>660</v>
      </c>
      <c r="E156" s="144" t="s">
        <v>20</v>
      </c>
      <c r="F156" s="145" t="s">
        <v>711</v>
      </c>
      <c r="H156" s="146">
        <v>43.2605</v>
      </c>
      <c r="L156" s="142"/>
      <c r="M156" s="147"/>
      <c r="N156" s="148"/>
      <c r="O156" s="148"/>
      <c r="P156" s="148"/>
      <c r="Q156" s="148"/>
      <c r="R156" s="148"/>
      <c r="S156" s="148"/>
      <c r="T156" s="149"/>
      <c r="AT156" s="144" t="s">
        <v>660</v>
      </c>
      <c r="AU156" s="144" t="s">
        <v>22</v>
      </c>
      <c r="AV156" s="143" t="s">
        <v>84</v>
      </c>
      <c r="AW156" s="143" t="s">
        <v>38</v>
      </c>
      <c r="AX156" s="143" t="s">
        <v>75</v>
      </c>
      <c r="AY156" s="144" t="s">
        <v>130</v>
      </c>
    </row>
    <row r="157" spans="2:51" s="136" customFormat="1" ht="12">
      <c r="B157" s="135"/>
      <c r="D157" s="127" t="s">
        <v>660</v>
      </c>
      <c r="E157" s="137" t="s">
        <v>20</v>
      </c>
      <c r="F157" s="138" t="s">
        <v>712</v>
      </c>
      <c r="H157" s="137" t="s">
        <v>20</v>
      </c>
      <c r="L157" s="135"/>
      <c r="M157" s="139"/>
      <c r="N157" s="140"/>
      <c r="O157" s="140"/>
      <c r="P157" s="140"/>
      <c r="Q157" s="140"/>
      <c r="R157" s="140"/>
      <c r="S157" s="140"/>
      <c r="T157" s="141"/>
      <c r="AT157" s="137" t="s">
        <v>660</v>
      </c>
      <c r="AU157" s="137" t="s">
        <v>22</v>
      </c>
      <c r="AV157" s="136" t="s">
        <v>22</v>
      </c>
      <c r="AW157" s="136" t="s">
        <v>38</v>
      </c>
      <c r="AX157" s="136" t="s">
        <v>75</v>
      </c>
      <c r="AY157" s="137" t="s">
        <v>130</v>
      </c>
    </row>
    <row r="158" spans="2:51" s="143" customFormat="1" ht="12">
      <c r="B158" s="142"/>
      <c r="D158" s="127" t="s">
        <v>660</v>
      </c>
      <c r="E158" s="144" t="s">
        <v>20</v>
      </c>
      <c r="F158" s="145" t="s">
        <v>713</v>
      </c>
      <c r="H158" s="146">
        <v>12.0125</v>
      </c>
      <c r="L158" s="142"/>
      <c r="M158" s="147"/>
      <c r="N158" s="148"/>
      <c r="O158" s="148"/>
      <c r="P158" s="148"/>
      <c r="Q158" s="148"/>
      <c r="R158" s="148"/>
      <c r="S158" s="148"/>
      <c r="T158" s="149"/>
      <c r="AT158" s="144" t="s">
        <v>660</v>
      </c>
      <c r="AU158" s="144" t="s">
        <v>22</v>
      </c>
      <c r="AV158" s="143" t="s">
        <v>84</v>
      </c>
      <c r="AW158" s="143" t="s">
        <v>38</v>
      </c>
      <c r="AX158" s="143" t="s">
        <v>75</v>
      </c>
      <c r="AY158" s="144" t="s">
        <v>130</v>
      </c>
    </row>
    <row r="159" spans="2:51" s="151" customFormat="1" ht="12">
      <c r="B159" s="150"/>
      <c r="D159" s="127" t="s">
        <v>660</v>
      </c>
      <c r="E159" s="152" t="s">
        <v>20</v>
      </c>
      <c r="F159" s="153" t="s">
        <v>663</v>
      </c>
      <c r="H159" s="154">
        <v>55.273</v>
      </c>
      <c r="L159" s="150"/>
      <c r="M159" s="155"/>
      <c r="N159" s="156"/>
      <c r="O159" s="156"/>
      <c r="P159" s="156"/>
      <c r="Q159" s="156"/>
      <c r="R159" s="156"/>
      <c r="S159" s="156"/>
      <c r="T159" s="157"/>
      <c r="AT159" s="152" t="s">
        <v>660</v>
      </c>
      <c r="AU159" s="152" t="s">
        <v>22</v>
      </c>
      <c r="AV159" s="151" t="s">
        <v>136</v>
      </c>
      <c r="AW159" s="151" t="s">
        <v>38</v>
      </c>
      <c r="AX159" s="151" t="s">
        <v>22</v>
      </c>
      <c r="AY159" s="152" t="s">
        <v>130</v>
      </c>
    </row>
    <row r="160" spans="1:65" s="307" customFormat="1" ht="33" customHeight="1">
      <c r="A160" s="251"/>
      <c r="B160" s="27"/>
      <c r="C160" s="117" t="s">
        <v>27</v>
      </c>
      <c r="D160" s="117" t="s">
        <v>131</v>
      </c>
      <c r="E160" s="118" t="s">
        <v>714</v>
      </c>
      <c r="F160" s="119" t="s">
        <v>715</v>
      </c>
      <c r="G160" s="120" t="s">
        <v>185</v>
      </c>
      <c r="H160" s="121">
        <v>7.9</v>
      </c>
      <c r="I160" s="122"/>
      <c r="J160" s="123">
        <f>ROUND(I160*H160,2)</f>
        <v>0</v>
      </c>
      <c r="K160" s="119" t="s">
        <v>135</v>
      </c>
      <c r="L160" s="27"/>
      <c r="M160" s="329" t="s">
        <v>20</v>
      </c>
      <c r="N160" s="124" t="s">
        <v>46</v>
      </c>
      <c r="O160" s="55"/>
      <c r="P160" s="125">
        <f>O160*H160</f>
        <v>0</v>
      </c>
      <c r="Q160" s="125">
        <v>0.12153</v>
      </c>
      <c r="R160" s="125">
        <f>Q160*H160</f>
        <v>0.960087</v>
      </c>
      <c r="S160" s="125">
        <v>0</v>
      </c>
      <c r="T160" s="126">
        <f>S160*H160</f>
        <v>0</v>
      </c>
      <c r="U160" s="251"/>
      <c r="V160" s="251"/>
      <c r="W160" s="251"/>
      <c r="X160" s="251"/>
      <c r="Y160" s="251"/>
      <c r="Z160" s="251"/>
      <c r="AA160" s="251"/>
      <c r="AB160" s="251"/>
      <c r="AC160" s="251"/>
      <c r="AD160" s="251"/>
      <c r="AE160" s="251"/>
      <c r="AR160" s="330" t="s">
        <v>136</v>
      </c>
      <c r="AT160" s="330" t="s">
        <v>131</v>
      </c>
      <c r="AU160" s="330" t="s">
        <v>22</v>
      </c>
      <c r="AY160" s="304" t="s">
        <v>130</v>
      </c>
      <c r="BE160" s="331">
        <f>IF(N160="základní",J160,0)</f>
        <v>0</v>
      </c>
      <c r="BF160" s="331">
        <f>IF(N160="snížená",J160,0)</f>
        <v>0</v>
      </c>
      <c r="BG160" s="331">
        <f>IF(N160="zákl. přenesená",J160,0)</f>
        <v>0</v>
      </c>
      <c r="BH160" s="331">
        <f>IF(N160="sníž. přenesená",J160,0)</f>
        <v>0</v>
      </c>
      <c r="BI160" s="331">
        <f>IF(N160="nulová",J160,0)</f>
        <v>0</v>
      </c>
      <c r="BJ160" s="304" t="s">
        <v>22</v>
      </c>
      <c r="BK160" s="331">
        <f>ROUND(I160*H160,2)</f>
        <v>0</v>
      </c>
      <c r="BL160" s="304" t="s">
        <v>136</v>
      </c>
      <c r="BM160" s="330" t="s">
        <v>168</v>
      </c>
    </row>
    <row r="161" spans="1:47" s="307" customFormat="1" ht="29.25">
      <c r="A161" s="251"/>
      <c r="B161" s="27"/>
      <c r="C161" s="251"/>
      <c r="D161" s="127" t="s">
        <v>137</v>
      </c>
      <c r="E161" s="251"/>
      <c r="F161" s="128" t="s">
        <v>716</v>
      </c>
      <c r="G161" s="251"/>
      <c r="H161" s="251"/>
      <c r="I161" s="251"/>
      <c r="J161" s="251"/>
      <c r="K161" s="251"/>
      <c r="L161" s="27"/>
      <c r="M161" s="129"/>
      <c r="N161" s="130"/>
      <c r="O161" s="55"/>
      <c r="P161" s="55"/>
      <c r="Q161" s="55"/>
      <c r="R161" s="55"/>
      <c r="S161" s="55"/>
      <c r="T161" s="56"/>
      <c r="U161" s="251"/>
      <c r="V161" s="251"/>
      <c r="W161" s="251"/>
      <c r="X161" s="251"/>
      <c r="Y161" s="251"/>
      <c r="Z161" s="251"/>
      <c r="AA161" s="251"/>
      <c r="AB161" s="251"/>
      <c r="AC161" s="251"/>
      <c r="AD161" s="251"/>
      <c r="AE161" s="251"/>
      <c r="AT161" s="304" t="s">
        <v>137</v>
      </c>
      <c r="AU161" s="304" t="s">
        <v>22</v>
      </c>
    </row>
    <row r="162" spans="2:51" s="136" customFormat="1" ht="12">
      <c r="B162" s="135"/>
      <c r="D162" s="127" t="s">
        <v>660</v>
      </c>
      <c r="E162" s="137" t="s">
        <v>20</v>
      </c>
      <c r="F162" s="138" t="s">
        <v>717</v>
      </c>
      <c r="H162" s="137" t="s">
        <v>20</v>
      </c>
      <c r="L162" s="135"/>
      <c r="M162" s="139"/>
      <c r="N162" s="140"/>
      <c r="O162" s="140"/>
      <c r="P162" s="140"/>
      <c r="Q162" s="140"/>
      <c r="R162" s="140"/>
      <c r="S162" s="140"/>
      <c r="T162" s="141"/>
      <c r="AT162" s="137" t="s">
        <v>660</v>
      </c>
      <c r="AU162" s="137" t="s">
        <v>22</v>
      </c>
      <c r="AV162" s="136" t="s">
        <v>22</v>
      </c>
      <c r="AW162" s="136" t="s">
        <v>38</v>
      </c>
      <c r="AX162" s="136" t="s">
        <v>75</v>
      </c>
      <c r="AY162" s="137" t="s">
        <v>130</v>
      </c>
    </row>
    <row r="163" spans="2:51" s="143" customFormat="1" ht="12">
      <c r="B163" s="142"/>
      <c r="D163" s="127" t="s">
        <v>660</v>
      </c>
      <c r="E163" s="144" t="s">
        <v>20</v>
      </c>
      <c r="F163" s="145" t="s">
        <v>718</v>
      </c>
      <c r="H163" s="146">
        <v>7.8995</v>
      </c>
      <c r="L163" s="142"/>
      <c r="M163" s="147"/>
      <c r="N163" s="148"/>
      <c r="O163" s="148"/>
      <c r="P163" s="148"/>
      <c r="Q163" s="148"/>
      <c r="R163" s="148"/>
      <c r="S163" s="148"/>
      <c r="T163" s="149"/>
      <c r="AT163" s="144" t="s">
        <v>660</v>
      </c>
      <c r="AU163" s="144" t="s">
        <v>22</v>
      </c>
      <c r="AV163" s="143" t="s">
        <v>84</v>
      </c>
      <c r="AW163" s="143" t="s">
        <v>38</v>
      </c>
      <c r="AX163" s="143" t="s">
        <v>75</v>
      </c>
      <c r="AY163" s="144" t="s">
        <v>130</v>
      </c>
    </row>
    <row r="164" spans="2:51" s="151" customFormat="1" ht="12">
      <c r="B164" s="150"/>
      <c r="D164" s="127" t="s">
        <v>660</v>
      </c>
      <c r="E164" s="152" t="s">
        <v>20</v>
      </c>
      <c r="F164" s="153" t="s">
        <v>663</v>
      </c>
      <c r="H164" s="154">
        <v>7.8995</v>
      </c>
      <c r="L164" s="150"/>
      <c r="M164" s="155"/>
      <c r="N164" s="156"/>
      <c r="O164" s="156"/>
      <c r="P164" s="156"/>
      <c r="Q164" s="156"/>
      <c r="R164" s="156"/>
      <c r="S164" s="156"/>
      <c r="T164" s="157"/>
      <c r="AT164" s="152" t="s">
        <v>660</v>
      </c>
      <c r="AU164" s="152" t="s">
        <v>22</v>
      </c>
      <c r="AV164" s="151" t="s">
        <v>136</v>
      </c>
      <c r="AW164" s="151" t="s">
        <v>38</v>
      </c>
      <c r="AX164" s="151" t="s">
        <v>22</v>
      </c>
      <c r="AY164" s="152" t="s">
        <v>130</v>
      </c>
    </row>
    <row r="165" spans="1:65" s="307" customFormat="1" ht="16.5" customHeight="1">
      <c r="A165" s="251"/>
      <c r="B165" s="27"/>
      <c r="C165" s="117" t="s">
        <v>212</v>
      </c>
      <c r="D165" s="117" t="s">
        <v>131</v>
      </c>
      <c r="E165" s="118" t="s">
        <v>719</v>
      </c>
      <c r="F165" s="119" t="s">
        <v>720</v>
      </c>
      <c r="G165" s="120" t="s">
        <v>215</v>
      </c>
      <c r="H165" s="121">
        <v>5</v>
      </c>
      <c r="I165" s="122"/>
      <c r="J165" s="123">
        <f>ROUND(I165*H165,2)</f>
        <v>0</v>
      </c>
      <c r="K165" s="119" t="s">
        <v>135</v>
      </c>
      <c r="L165" s="27"/>
      <c r="M165" s="329" t="s">
        <v>20</v>
      </c>
      <c r="N165" s="124" t="s">
        <v>46</v>
      </c>
      <c r="O165" s="55"/>
      <c r="P165" s="125">
        <f>O165*H165</f>
        <v>0</v>
      </c>
      <c r="Q165" s="125">
        <v>0.002</v>
      </c>
      <c r="R165" s="125">
        <f>Q165*H165</f>
        <v>0.01</v>
      </c>
      <c r="S165" s="125">
        <v>0</v>
      </c>
      <c r="T165" s="126">
        <f>S165*H165</f>
        <v>0</v>
      </c>
      <c r="U165" s="251"/>
      <c r="V165" s="251"/>
      <c r="W165" s="251"/>
      <c r="X165" s="251"/>
      <c r="Y165" s="251"/>
      <c r="Z165" s="251"/>
      <c r="AA165" s="251"/>
      <c r="AB165" s="251"/>
      <c r="AC165" s="251"/>
      <c r="AD165" s="251"/>
      <c r="AE165" s="251"/>
      <c r="AR165" s="330" t="s">
        <v>136</v>
      </c>
      <c r="AT165" s="330" t="s">
        <v>131</v>
      </c>
      <c r="AU165" s="330" t="s">
        <v>22</v>
      </c>
      <c r="AY165" s="304" t="s">
        <v>130</v>
      </c>
      <c r="BE165" s="331">
        <f>IF(N165="základní",J165,0)</f>
        <v>0</v>
      </c>
      <c r="BF165" s="331">
        <f>IF(N165="snížená",J165,0)</f>
        <v>0</v>
      </c>
      <c r="BG165" s="331">
        <f>IF(N165="zákl. přenesená",J165,0)</f>
        <v>0</v>
      </c>
      <c r="BH165" s="331">
        <f>IF(N165="sníž. přenesená",J165,0)</f>
        <v>0</v>
      </c>
      <c r="BI165" s="331">
        <f>IF(N165="nulová",J165,0)</f>
        <v>0</v>
      </c>
      <c r="BJ165" s="304" t="s">
        <v>22</v>
      </c>
      <c r="BK165" s="331">
        <f>ROUND(I165*H165,2)</f>
        <v>0</v>
      </c>
      <c r="BL165" s="304" t="s">
        <v>136</v>
      </c>
      <c r="BM165" s="330" t="s">
        <v>211</v>
      </c>
    </row>
    <row r="166" spans="1:47" s="307" customFormat="1" ht="12">
      <c r="A166" s="251"/>
      <c r="B166" s="27"/>
      <c r="C166" s="251"/>
      <c r="D166" s="127" t="s">
        <v>137</v>
      </c>
      <c r="E166" s="251"/>
      <c r="F166" s="128" t="s">
        <v>721</v>
      </c>
      <c r="G166" s="251"/>
      <c r="H166" s="251"/>
      <c r="I166" s="251"/>
      <c r="J166" s="251"/>
      <c r="K166" s="251"/>
      <c r="L166" s="27"/>
      <c r="M166" s="129"/>
      <c r="N166" s="130"/>
      <c r="O166" s="55"/>
      <c r="P166" s="55"/>
      <c r="Q166" s="55"/>
      <c r="R166" s="55"/>
      <c r="S166" s="55"/>
      <c r="T166" s="56"/>
      <c r="U166" s="251"/>
      <c r="V166" s="251"/>
      <c r="W166" s="251"/>
      <c r="X166" s="251"/>
      <c r="Y166" s="251"/>
      <c r="Z166" s="251"/>
      <c r="AA166" s="251"/>
      <c r="AB166" s="251"/>
      <c r="AC166" s="251"/>
      <c r="AD166" s="251"/>
      <c r="AE166" s="251"/>
      <c r="AT166" s="304" t="s">
        <v>137</v>
      </c>
      <c r="AU166" s="304" t="s">
        <v>22</v>
      </c>
    </row>
    <row r="167" spans="2:51" s="136" customFormat="1" ht="12">
      <c r="B167" s="135"/>
      <c r="D167" s="127" t="s">
        <v>660</v>
      </c>
      <c r="E167" s="137" t="s">
        <v>20</v>
      </c>
      <c r="F167" s="138" t="s">
        <v>722</v>
      </c>
      <c r="H167" s="137" t="s">
        <v>20</v>
      </c>
      <c r="L167" s="135"/>
      <c r="M167" s="139"/>
      <c r="N167" s="140"/>
      <c r="O167" s="140"/>
      <c r="P167" s="140"/>
      <c r="Q167" s="140"/>
      <c r="R167" s="140"/>
      <c r="S167" s="140"/>
      <c r="T167" s="141"/>
      <c r="AT167" s="137" t="s">
        <v>660</v>
      </c>
      <c r="AU167" s="137" t="s">
        <v>22</v>
      </c>
      <c r="AV167" s="136" t="s">
        <v>22</v>
      </c>
      <c r="AW167" s="136" t="s">
        <v>38</v>
      </c>
      <c r="AX167" s="136" t="s">
        <v>75</v>
      </c>
      <c r="AY167" s="137" t="s">
        <v>130</v>
      </c>
    </row>
    <row r="168" spans="2:51" s="143" customFormat="1" ht="12">
      <c r="B168" s="142"/>
      <c r="D168" s="127" t="s">
        <v>660</v>
      </c>
      <c r="E168" s="144" t="s">
        <v>20</v>
      </c>
      <c r="F168" s="145" t="s">
        <v>723</v>
      </c>
      <c r="H168" s="146">
        <v>5</v>
      </c>
      <c r="L168" s="142"/>
      <c r="M168" s="147"/>
      <c r="N168" s="148"/>
      <c r="O168" s="148"/>
      <c r="P168" s="148"/>
      <c r="Q168" s="148"/>
      <c r="R168" s="148"/>
      <c r="S168" s="148"/>
      <c r="T168" s="149"/>
      <c r="AT168" s="144" t="s">
        <v>660</v>
      </c>
      <c r="AU168" s="144" t="s">
        <v>22</v>
      </c>
      <c r="AV168" s="143" t="s">
        <v>84</v>
      </c>
      <c r="AW168" s="143" t="s">
        <v>38</v>
      </c>
      <c r="AX168" s="143" t="s">
        <v>75</v>
      </c>
      <c r="AY168" s="144" t="s">
        <v>130</v>
      </c>
    </row>
    <row r="169" spans="2:51" s="151" customFormat="1" ht="12">
      <c r="B169" s="150"/>
      <c r="D169" s="127" t="s">
        <v>660</v>
      </c>
      <c r="E169" s="152" t="s">
        <v>20</v>
      </c>
      <c r="F169" s="153" t="s">
        <v>663</v>
      </c>
      <c r="H169" s="154">
        <v>5</v>
      </c>
      <c r="L169" s="150"/>
      <c r="M169" s="155"/>
      <c r="N169" s="156"/>
      <c r="O169" s="156"/>
      <c r="P169" s="156"/>
      <c r="Q169" s="156"/>
      <c r="R169" s="156"/>
      <c r="S169" s="156"/>
      <c r="T169" s="157"/>
      <c r="AT169" s="152" t="s">
        <v>660</v>
      </c>
      <c r="AU169" s="152" t="s">
        <v>22</v>
      </c>
      <c r="AV169" s="151" t="s">
        <v>136</v>
      </c>
      <c r="AW169" s="151" t="s">
        <v>38</v>
      </c>
      <c r="AX169" s="151" t="s">
        <v>22</v>
      </c>
      <c r="AY169" s="152" t="s">
        <v>130</v>
      </c>
    </row>
    <row r="170" spans="2:63" s="109" customFormat="1" ht="25.9" customHeight="1">
      <c r="B170" s="108"/>
      <c r="D170" s="110" t="s">
        <v>74</v>
      </c>
      <c r="E170" s="111" t="s">
        <v>390</v>
      </c>
      <c r="F170" s="111" t="s">
        <v>724</v>
      </c>
      <c r="J170" s="112">
        <f>BK170</f>
        <v>0</v>
      </c>
      <c r="L170" s="108"/>
      <c r="M170" s="113"/>
      <c r="N170" s="114"/>
      <c r="O170" s="114"/>
      <c r="P170" s="115">
        <f>SUM(P171:P342)</f>
        <v>0</v>
      </c>
      <c r="Q170" s="114"/>
      <c r="R170" s="115">
        <f>SUM(R171:R342)</f>
        <v>15.065065722192237</v>
      </c>
      <c r="S170" s="114"/>
      <c r="T170" s="116">
        <f>SUM(T171:T342)</f>
        <v>0</v>
      </c>
      <c r="AR170" s="110" t="s">
        <v>22</v>
      </c>
      <c r="AT170" s="327" t="s">
        <v>74</v>
      </c>
      <c r="AU170" s="327" t="s">
        <v>75</v>
      </c>
      <c r="AY170" s="110" t="s">
        <v>130</v>
      </c>
      <c r="BK170" s="328">
        <f>SUM(BK171:BK342)</f>
        <v>0</v>
      </c>
    </row>
    <row r="171" spans="1:65" s="307" customFormat="1" ht="21.75" customHeight="1">
      <c r="A171" s="251"/>
      <c r="B171" s="27"/>
      <c r="C171" s="117" t="s">
        <v>153</v>
      </c>
      <c r="D171" s="117" t="s">
        <v>131</v>
      </c>
      <c r="E171" s="118" t="s">
        <v>725</v>
      </c>
      <c r="F171" s="119" t="s">
        <v>726</v>
      </c>
      <c r="G171" s="120" t="s">
        <v>185</v>
      </c>
      <c r="H171" s="121">
        <v>452.851</v>
      </c>
      <c r="I171" s="122"/>
      <c r="J171" s="123">
        <f>ROUND(I171*H171,2)</f>
        <v>0</v>
      </c>
      <c r="K171" s="119" t="s">
        <v>135</v>
      </c>
      <c r="L171" s="27"/>
      <c r="M171" s="329" t="s">
        <v>20</v>
      </c>
      <c r="N171" s="124" t="s">
        <v>46</v>
      </c>
      <c r="O171" s="55"/>
      <c r="P171" s="125">
        <f>O171*H171</f>
        <v>0</v>
      </c>
      <c r="Q171" s="125">
        <v>0.00559</v>
      </c>
      <c r="R171" s="125">
        <f>Q171*H171</f>
        <v>2.5314370900000003</v>
      </c>
      <c r="S171" s="125">
        <v>0</v>
      </c>
      <c r="T171" s="126">
        <f>S171*H171</f>
        <v>0</v>
      </c>
      <c r="U171" s="251"/>
      <c r="V171" s="251"/>
      <c r="W171" s="251"/>
      <c r="X171" s="251"/>
      <c r="Y171" s="251"/>
      <c r="Z171" s="251"/>
      <c r="AA171" s="251"/>
      <c r="AB171" s="251"/>
      <c r="AC171" s="251"/>
      <c r="AD171" s="251"/>
      <c r="AE171" s="251"/>
      <c r="AR171" s="330" t="s">
        <v>136</v>
      </c>
      <c r="AT171" s="330" t="s">
        <v>131</v>
      </c>
      <c r="AU171" s="330" t="s">
        <v>22</v>
      </c>
      <c r="AY171" s="304" t="s">
        <v>130</v>
      </c>
      <c r="BE171" s="331">
        <f>IF(N171="základní",J171,0)</f>
        <v>0</v>
      </c>
      <c r="BF171" s="331">
        <f>IF(N171="snížená",J171,0)</f>
        <v>0</v>
      </c>
      <c r="BG171" s="331">
        <f>IF(N171="zákl. přenesená",J171,0)</f>
        <v>0</v>
      </c>
      <c r="BH171" s="331">
        <f>IF(N171="sníž. přenesená",J171,0)</f>
        <v>0</v>
      </c>
      <c r="BI171" s="331">
        <f>IF(N171="nulová",J171,0)</f>
        <v>0</v>
      </c>
      <c r="BJ171" s="304" t="s">
        <v>22</v>
      </c>
      <c r="BK171" s="331">
        <f>ROUND(I171*H171,2)</f>
        <v>0</v>
      </c>
      <c r="BL171" s="304" t="s">
        <v>136</v>
      </c>
      <c r="BM171" s="330" t="s">
        <v>223</v>
      </c>
    </row>
    <row r="172" spans="1:47" s="307" customFormat="1" ht="19.5">
      <c r="A172" s="251"/>
      <c r="B172" s="27"/>
      <c r="C172" s="251"/>
      <c r="D172" s="127" t="s">
        <v>137</v>
      </c>
      <c r="E172" s="251"/>
      <c r="F172" s="128" t="s">
        <v>727</v>
      </c>
      <c r="G172" s="251"/>
      <c r="H172" s="251"/>
      <c r="I172" s="251"/>
      <c r="J172" s="251"/>
      <c r="K172" s="251"/>
      <c r="L172" s="27"/>
      <c r="M172" s="129"/>
      <c r="N172" s="130"/>
      <c r="O172" s="55"/>
      <c r="P172" s="55"/>
      <c r="Q172" s="55"/>
      <c r="R172" s="55"/>
      <c r="S172" s="55"/>
      <c r="T172" s="56"/>
      <c r="U172" s="251"/>
      <c r="V172" s="251"/>
      <c r="W172" s="251"/>
      <c r="X172" s="251"/>
      <c r="Y172" s="251"/>
      <c r="Z172" s="251"/>
      <c r="AA172" s="251"/>
      <c r="AB172" s="251"/>
      <c r="AC172" s="251"/>
      <c r="AD172" s="251"/>
      <c r="AE172" s="251"/>
      <c r="AT172" s="304" t="s">
        <v>137</v>
      </c>
      <c r="AU172" s="304" t="s">
        <v>22</v>
      </c>
    </row>
    <row r="173" spans="2:51" s="136" customFormat="1" ht="12">
      <c r="B173" s="135"/>
      <c r="D173" s="127" t="s">
        <v>660</v>
      </c>
      <c r="E173" s="137" t="s">
        <v>20</v>
      </c>
      <c r="F173" s="138" t="s">
        <v>728</v>
      </c>
      <c r="H173" s="137" t="s">
        <v>20</v>
      </c>
      <c r="L173" s="135"/>
      <c r="M173" s="139"/>
      <c r="N173" s="140"/>
      <c r="O173" s="140"/>
      <c r="P173" s="140"/>
      <c r="Q173" s="140"/>
      <c r="R173" s="140"/>
      <c r="S173" s="140"/>
      <c r="T173" s="141"/>
      <c r="AT173" s="137" t="s">
        <v>660</v>
      </c>
      <c r="AU173" s="137" t="s">
        <v>22</v>
      </c>
      <c r="AV173" s="136" t="s">
        <v>22</v>
      </c>
      <c r="AW173" s="136" t="s">
        <v>38</v>
      </c>
      <c r="AX173" s="136" t="s">
        <v>75</v>
      </c>
      <c r="AY173" s="137" t="s">
        <v>130</v>
      </c>
    </row>
    <row r="174" spans="2:51" s="143" customFormat="1" ht="12">
      <c r="B174" s="142"/>
      <c r="D174" s="127" t="s">
        <v>660</v>
      </c>
      <c r="E174" s="144" t="s">
        <v>20</v>
      </c>
      <c r="F174" s="145" t="s">
        <v>729</v>
      </c>
      <c r="H174" s="146">
        <v>58.31</v>
      </c>
      <c r="L174" s="142"/>
      <c r="M174" s="147"/>
      <c r="N174" s="148"/>
      <c r="O174" s="148"/>
      <c r="P174" s="148"/>
      <c r="Q174" s="148"/>
      <c r="R174" s="148"/>
      <c r="S174" s="148"/>
      <c r="T174" s="149"/>
      <c r="AT174" s="144" t="s">
        <v>660</v>
      </c>
      <c r="AU174" s="144" t="s">
        <v>22</v>
      </c>
      <c r="AV174" s="143" t="s">
        <v>84</v>
      </c>
      <c r="AW174" s="143" t="s">
        <v>38</v>
      </c>
      <c r="AX174" s="143" t="s">
        <v>75</v>
      </c>
      <c r="AY174" s="144" t="s">
        <v>130</v>
      </c>
    </row>
    <row r="175" spans="2:51" s="136" customFormat="1" ht="12">
      <c r="B175" s="135"/>
      <c r="D175" s="127" t="s">
        <v>660</v>
      </c>
      <c r="E175" s="137" t="s">
        <v>20</v>
      </c>
      <c r="F175" s="138" t="s">
        <v>730</v>
      </c>
      <c r="H175" s="137" t="s">
        <v>20</v>
      </c>
      <c r="L175" s="135"/>
      <c r="M175" s="139"/>
      <c r="N175" s="140"/>
      <c r="O175" s="140"/>
      <c r="P175" s="140"/>
      <c r="Q175" s="140"/>
      <c r="R175" s="140"/>
      <c r="S175" s="140"/>
      <c r="T175" s="141"/>
      <c r="AT175" s="137" t="s">
        <v>660</v>
      </c>
      <c r="AU175" s="137" t="s">
        <v>22</v>
      </c>
      <c r="AV175" s="136" t="s">
        <v>22</v>
      </c>
      <c r="AW175" s="136" t="s">
        <v>38</v>
      </c>
      <c r="AX175" s="136" t="s">
        <v>75</v>
      </c>
      <c r="AY175" s="137" t="s">
        <v>130</v>
      </c>
    </row>
    <row r="176" spans="2:51" s="143" customFormat="1" ht="12">
      <c r="B176" s="142"/>
      <c r="D176" s="127" t="s">
        <v>660</v>
      </c>
      <c r="E176" s="144" t="s">
        <v>20</v>
      </c>
      <c r="F176" s="145" t="s">
        <v>731</v>
      </c>
      <c r="H176" s="146">
        <v>96.26</v>
      </c>
      <c r="L176" s="142"/>
      <c r="M176" s="147"/>
      <c r="N176" s="148"/>
      <c r="O176" s="148"/>
      <c r="P176" s="148"/>
      <c r="Q176" s="148"/>
      <c r="R176" s="148"/>
      <c r="S176" s="148"/>
      <c r="T176" s="149"/>
      <c r="AT176" s="144" t="s">
        <v>660</v>
      </c>
      <c r="AU176" s="144" t="s">
        <v>22</v>
      </c>
      <c r="AV176" s="143" t="s">
        <v>84</v>
      </c>
      <c r="AW176" s="143" t="s">
        <v>38</v>
      </c>
      <c r="AX176" s="143" t="s">
        <v>75</v>
      </c>
      <c r="AY176" s="144" t="s">
        <v>130</v>
      </c>
    </row>
    <row r="177" spans="2:51" s="136" customFormat="1" ht="12">
      <c r="B177" s="135"/>
      <c r="D177" s="127" t="s">
        <v>660</v>
      </c>
      <c r="E177" s="137" t="s">
        <v>20</v>
      </c>
      <c r="F177" s="138" t="s">
        <v>732</v>
      </c>
      <c r="H177" s="137" t="s">
        <v>20</v>
      </c>
      <c r="L177" s="135"/>
      <c r="M177" s="139"/>
      <c r="N177" s="140"/>
      <c r="O177" s="140"/>
      <c r="P177" s="140"/>
      <c r="Q177" s="140"/>
      <c r="R177" s="140"/>
      <c r="S177" s="140"/>
      <c r="T177" s="141"/>
      <c r="AT177" s="137" t="s">
        <v>660</v>
      </c>
      <c r="AU177" s="137" t="s">
        <v>22</v>
      </c>
      <c r="AV177" s="136" t="s">
        <v>22</v>
      </c>
      <c r="AW177" s="136" t="s">
        <v>38</v>
      </c>
      <c r="AX177" s="136" t="s">
        <v>75</v>
      </c>
      <c r="AY177" s="137" t="s">
        <v>130</v>
      </c>
    </row>
    <row r="178" spans="2:51" s="143" customFormat="1" ht="12">
      <c r="B178" s="142"/>
      <c r="D178" s="127" t="s">
        <v>660</v>
      </c>
      <c r="E178" s="144" t="s">
        <v>20</v>
      </c>
      <c r="F178" s="145" t="s">
        <v>733</v>
      </c>
      <c r="H178" s="146">
        <v>298.2813</v>
      </c>
      <c r="L178" s="142"/>
      <c r="M178" s="147"/>
      <c r="N178" s="148"/>
      <c r="O178" s="148"/>
      <c r="P178" s="148"/>
      <c r="Q178" s="148"/>
      <c r="R178" s="148"/>
      <c r="S178" s="148"/>
      <c r="T178" s="149"/>
      <c r="AT178" s="144" t="s">
        <v>660</v>
      </c>
      <c r="AU178" s="144" t="s">
        <v>22</v>
      </c>
      <c r="AV178" s="143" t="s">
        <v>84</v>
      </c>
      <c r="AW178" s="143" t="s">
        <v>38</v>
      </c>
      <c r="AX178" s="143" t="s">
        <v>75</v>
      </c>
      <c r="AY178" s="144" t="s">
        <v>130</v>
      </c>
    </row>
    <row r="179" spans="2:51" s="151" customFormat="1" ht="12">
      <c r="B179" s="150"/>
      <c r="D179" s="127" t="s">
        <v>660</v>
      </c>
      <c r="E179" s="152" t="s">
        <v>20</v>
      </c>
      <c r="F179" s="153" t="s">
        <v>663</v>
      </c>
      <c r="H179" s="154">
        <v>452.8513</v>
      </c>
      <c r="L179" s="150"/>
      <c r="M179" s="155"/>
      <c r="N179" s="156"/>
      <c r="O179" s="156"/>
      <c r="P179" s="156"/>
      <c r="Q179" s="156"/>
      <c r="R179" s="156"/>
      <c r="S179" s="156"/>
      <c r="T179" s="157"/>
      <c r="AT179" s="152" t="s">
        <v>660</v>
      </c>
      <c r="AU179" s="152" t="s">
        <v>22</v>
      </c>
      <c r="AV179" s="151" t="s">
        <v>136</v>
      </c>
      <c r="AW179" s="151" t="s">
        <v>38</v>
      </c>
      <c r="AX179" s="151" t="s">
        <v>22</v>
      </c>
      <c r="AY179" s="152" t="s">
        <v>130</v>
      </c>
    </row>
    <row r="180" spans="1:65" s="307" customFormat="1" ht="21.75" customHeight="1">
      <c r="A180" s="251"/>
      <c r="B180" s="27"/>
      <c r="C180" s="117" t="s">
        <v>220</v>
      </c>
      <c r="D180" s="117" t="s">
        <v>131</v>
      </c>
      <c r="E180" s="118" t="s">
        <v>734</v>
      </c>
      <c r="F180" s="119" t="s">
        <v>735</v>
      </c>
      <c r="G180" s="120" t="s">
        <v>185</v>
      </c>
      <c r="H180" s="121">
        <v>452.851</v>
      </c>
      <c r="I180" s="122"/>
      <c r="J180" s="123">
        <f>ROUND(I180*H180,2)</f>
        <v>0</v>
      </c>
      <c r="K180" s="119" t="s">
        <v>135</v>
      </c>
      <c r="L180" s="27"/>
      <c r="M180" s="329" t="s">
        <v>20</v>
      </c>
      <c r="N180" s="124" t="s">
        <v>46</v>
      </c>
      <c r="O180" s="55"/>
      <c r="P180" s="125">
        <f>O180*H180</f>
        <v>0</v>
      </c>
      <c r="Q180" s="125">
        <v>0.000309152253730971</v>
      </c>
      <c r="R180" s="125">
        <f>Q180*H180</f>
        <v>0.13999990725432396</v>
      </c>
      <c r="S180" s="125">
        <v>0</v>
      </c>
      <c r="T180" s="126">
        <f>S180*H180</f>
        <v>0</v>
      </c>
      <c r="U180" s="251"/>
      <c r="V180" s="251"/>
      <c r="W180" s="251"/>
      <c r="X180" s="251"/>
      <c r="Y180" s="251"/>
      <c r="Z180" s="251"/>
      <c r="AA180" s="251"/>
      <c r="AB180" s="251"/>
      <c r="AC180" s="251"/>
      <c r="AD180" s="251"/>
      <c r="AE180" s="251"/>
      <c r="AR180" s="330" t="s">
        <v>136</v>
      </c>
      <c r="AT180" s="330" t="s">
        <v>131</v>
      </c>
      <c r="AU180" s="330" t="s">
        <v>22</v>
      </c>
      <c r="AY180" s="304" t="s">
        <v>130</v>
      </c>
      <c r="BE180" s="331">
        <f>IF(N180="základní",J180,0)</f>
        <v>0</v>
      </c>
      <c r="BF180" s="331">
        <f>IF(N180="snížená",J180,0)</f>
        <v>0</v>
      </c>
      <c r="BG180" s="331">
        <f>IF(N180="zákl. přenesená",J180,0)</f>
        <v>0</v>
      </c>
      <c r="BH180" s="331">
        <f>IF(N180="sníž. přenesená",J180,0)</f>
        <v>0</v>
      </c>
      <c r="BI180" s="331">
        <f>IF(N180="nulová",J180,0)</f>
        <v>0</v>
      </c>
      <c r="BJ180" s="304" t="s">
        <v>22</v>
      </c>
      <c r="BK180" s="331">
        <f>ROUND(I180*H180,2)</f>
        <v>0</v>
      </c>
      <c r="BL180" s="304" t="s">
        <v>136</v>
      </c>
      <c r="BM180" s="330" t="s">
        <v>226</v>
      </c>
    </row>
    <row r="181" spans="1:47" s="307" customFormat="1" ht="19.5">
      <c r="A181" s="251"/>
      <c r="B181" s="27"/>
      <c r="C181" s="251"/>
      <c r="D181" s="127" t="s">
        <v>137</v>
      </c>
      <c r="E181" s="251"/>
      <c r="F181" s="128" t="s">
        <v>735</v>
      </c>
      <c r="G181" s="251"/>
      <c r="H181" s="251"/>
      <c r="I181" s="251"/>
      <c r="J181" s="251"/>
      <c r="K181" s="251"/>
      <c r="L181" s="27"/>
      <c r="M181" s="129"/>
      <c r="N181" s="130"/>
      <c r="O181" s="55"/>
      <c r="P181" s="55"/>
      <c r="Q181" s="55"/>
      <c r="R181" s="55"/>
      <c r="S181" s="55"/>
      <c r="T181" s="56"/>
      <c r="U181" s="251"/>
      <c r="V181" s="251"/>
      <c r="W181" s="251"/>
      <c r="X181" s="251"/>
      <c r="Y181" s="251"/>
      <c r="Z181" s="251"/>
      <c r="AA181" s="251"/>
      <c r="AB181" s="251"/>
      <c r="AC181" s="251"/>
      <c r="AD181" s="251"/>
      <c r="AE181" s="251"/>
      <c r="AT181" s="304" t="s">
        <v>137</v>
      </c>
      <c r="AU181" s="304" t="s">
        <v>22</v>
      </c>
    </row>
    <row r="182" spans="2:51" s="136" customFormat="1" ht="12">
      <c r="B182" s="135"/>
      <c r="D182" s="127" t="s">
        <v>660</v>
      </c>
      <c r="E182" s="137" t="s">
        <v>20</v>
      </c>
      <c r="F182" s="138" t="s">
        <v>728</v>
      </c>
      <c r="H182" s="137" t="s">
        <v>20</v>
      </c>
      <c r="L182" s="135"/>
      <c r="M182" s="139"/>
      <c r="N182" s="140"/>
      <c r="O182" s="140"/>
      <c r="P182" s="140"/>
      <c r="Q182" s="140"/>
      <c r="R182" s="140"/>
      <c r="S182" s="140"/>
      <c r="T182" s="141"/>
      <c r="AT182" s="137" t="s">
        <v>660</v>
      </c>
      <c r="AU182" s="137" t="s">
        <v>22</v>
      </c>
      <c r="AV182" s="136" t="s">
        <v>22</v>
      </c>
      <c r="AW182" s="136" t="s">
        <v>38</v>
      </c>
      <c r="AX182" s="136" t="s">
        <v>75</v>
      </c>
      <c r="AY182" s="137" t="s">
        <v>130</v>
      </c>
    </row>
    <row r="183" spans="2:51" s="143" customFormat="1" ht="12">
      <c r="B183" s="142"/>
      <c r="D183" s="127" t="s">
        <v>660</v>
      </c>
      <c r="E183" s="144" t="s">
        <v>20</v>
      </c>
      <c r="F183" s="145" t="s">
        <v>729</v>
      </c>
      <c r="H183" s="146">
        <v>58.31</v>
      </c>
      <c r="L183" s="142"/>
      <c r="M183" s="147"/>
      <c r="N183" s="148"/>
      <c r="O183" s="148"/>
      <c r="P183" s="148"/>
      <c r="Q183" s="148"/>
      <c r="R183" s="148"/>
      <c r="S183" s="148"/>
      <c r="T183" s="149"/>
      <c r="AT183" s="144" t="s">
        <v>660</v>
      </c>
      <c r="AU183" s="144" t="s">
        <v>22</v>
      </c>
      <c r="AV183" s="143" t="s">
        <v>84</v>
      </c>
      <c r="AW183" s="143" t="s">
        <v>38</v>
      </c>
      <c r="AX183" s="143" t="s">
        <v>75</v>
      </c>
      <c r="AY183" s="144" t="s">
        <v>130</v>
      </c>
    </row>
    <row r="184" spans="2:51" s="136" customFormat="1" ht="12">
      <c r="B184" s="135"/>
      <c r="D184" s="127" t="s">
        <v>660</v>
      </c>
      <c r="E184" s="137" t="s">
        <v>20</v>
      </c>
      <c r="F184" s="138" t="s">
        <v>730</v>
      </c>
      <c r="H184" s="137" t="s">
        <v>20</v>
      </c>
      <c r="L184" s="135"/>
      <c r="M184" s="139"/>
      <c r="N184" s="140"/>
      <c r="O184" s="140"/>
      <c r="P184" s="140"/>
      <c r="Q184" s="140"/>
      <c r="R184" s="140"/>
      <c r="S184" s="140"/>
      <c r="T184" s="141"/>
      <c r="AT184" s="137" t="s">
        <v>660</v>
      </c>
      <c r="AU184" s="137" t="s">
        <v>22</v>
      </c>
      <c r="AV184" s="136" t="s">
        <v>22</v>
      </c>
      <c r="AW184" s="136" t="s">
        <v>38</v>
      </c>
      <c r="AX184" s="136" t="s">
        <v>75</v>
      </c>
      <c r="AY184" s="137" t="s">
        <v>130</v>
      </c>
    </row>
    <row r="185" spans="2:51" s="143" customFormat="1" ht="12">
      <c r="B185" s="142"/>
      <c r="D185" s="127" t="s">
        <v>660</v>
      </c>
      <c r="E185" s="144" t="s">
        <v>20</v>
      </c>
      <c r="F185" s="145" t="s">
        <v>731</v>
      </c>
      <c r="H185" s="146">
        <v>96.26</v>
      </c>
      <c r="L185" s="142"/>
      <c r="M185" s="147"/>
      <c r="N185" s="148"/>
      <c r="O185" s="148"/>
      <c r="P185" s="148"/>
      <c r="Q185" s="148"/>
      <c r="R185" s="148"/>
      <c r="S185" s="148"/>
      <c r="T185" s="149"/>
      <c r="AT185" s="144" t="s">
        <v>660</v>
      </c>
      <c r="AU185" s="144" t="s">
        <v>22</v>
      </c>
      <c r="AV185" s="143" t="s">
        <v>84</v>
      </c>
      <c r="AW185" s="143" t="s">
        <v>38</v>
      </c>
      <c r="AX185" s="143" t="s">
        <v>75</v>
      </c>
      <c r="AY185" s="144" t="s">
        <v>130</v>
      </c>
    </row>
    <row r="186" spans="2:51" s="136" customFormat="1" ht="12">
      <c r="B186" s="135"/>
      <c r="D186" s="127" t="s">
        <v>660</v>
      </c>
      <c r="E186" s="137" t="s">
        <v>20</v>
      </c>
      <c r="F186" s="138" t="s">
        <v>732</v>
      </c>
      <c r="H186" s="137" t="s">
        <v>20</v>
      </c>
      <c r="L186" s="135"/>
      <c r="M186" s="139"/>
      <c r="N186" s="140"/>
      <c r="O186" s="140"/>
      <c r="P186" s="140"/>
      <c r="Q186" s="140"/>
      <c r="R186" s="140"/>
      <c r="S186" s="140"/>
      <c r="T186" s="141"/>
      <c r="AT186" s="137" t="s">
        <v>660</v>
      </c>
      <c r="AU186" s="137" t="s">
        <v>22</v>
      </c>
      <c r="AV186" s="136" t="s">
        <v>22</v>
      </c>
      <c r="AW186" s="136" t="s">
        <v>38</v>
      </c>
      <c r="AX186" s="136" t="s">
        <v>75</v>
      </c>
      <c r="AY186" s="137" t="s">
        <v>130</v>
      </c>
    </row>
    <row r="187" spans="2:51" s="143" customFormat="1" ht="12">
      <c r="B187" s="142"/>
      <c r="D187" s="127" t="s">
        <v>660</v>
      </c>
      <c r="E187" s="144" t="s">
        <v>20</v>
      </c>
      <c r="F187" s="145" t="s">
        <v>733</v>
      </c>
      <c r="H187" s="146">
        <v>298.2813</v>
      </c>
      <c r="L187" s="142"/>
      <c r="M187" s="147"/>
      <c r="N187" s="148"/>
      <c r="O187" s="148"/>
      <c r="P187" s="148"/>
      <c r="Q187" s="148"/>
      <c r="R187" s="148"/>
      <c r="S187" s="148"/>
      <c r="T187" s="149"/>
      <c r="AT187" s="144" t="s">
        <v>660</v>
      </c>
      <c r="AU187" s="144" t="s">
        <v>22</v>
      </c>
      <c r="AV187" s="143" t="s">
        <v>84</v>
      </c>
      <c r="AW187" s="143" t="s">
        <v>38</v>
      </c>
      <c r="AX187" s="143" t="s">
        <v>75</v>
      </c>
      <c r="AY187" s="144" t="s">
        <v>130</v>
      </c>
    </row>
    <row r="188" spans="2:51" s="151" customFormat="1" ht="12">
      <c r="B188" s="150"/>
      <c r="D188" s="127" t="s">
        <v>660</v>
      </c>
      <c r="E188" s="152" t="s">
        <v>20</v>
      </c>
      <c r="F188" s="153" t="s">
        <v>663</v>
      </c>
      <c r="H188" s="154">
        <v>452.8513</v>
      </c>
      <c r="L188" s="150"/>
      <c r="M188" s="155"/>
      <c r="N188" s="156"/>
      <c r="O188" s="156"/>
      <c r="P188" s="156"/>
      <c r="Q188" s="156"/>
      <c r="R188" s="156"/>
      <c r="S188" s="156"/>
      <c r="T188" s="157"/>
      <c r="AT188" s="152" t="s">
        <v>660</v>
      </c>
      <c r="AU188" s="152" t="s">
        <v>22</v>
      </c>
      <c r="AV188" s="151" t="s">
        <v>136</v>
      </c>
      <c r="AW188" s="151" t="s">
        <v>38</v>
      </c>
      <c r="AX188" s="151" t="s">
        <v>22</v>
      </c>
      <c r="AY188" s="152" t="s">
        <v>130</v>
      </c>
    </row>
    <row r="189" spans="1:65" s="307" customFormat="1" ht="16.5" customHeight="1">
      <c r="A189" s="251"/>
      <c r="B189" s="27"/>
      <c r="C189" s="117" t="s">
        <v>158</v>
      </c>
      <c r="D189" s="117" t="s">
        <v>131</v>
      </c>
      <c r="E189" s="118" t="s">
        <v>736</v>
      </c>
      <c r="F189" s="119" t="s">
        <v>737</v>
      </c>
      <c r="G189" s="120" t="s">
        <v>185</v>
      </c>
      <c r="H189" s="121">
        <v>580.176</v>
      </c>
      <c r="I189" s="122"/>
      <c r="J189" s="123">
        <f>ROUND(I189*H189,2)</f>
        <v>0</v>
      </c>
      <c r="K189" s="119" t="s">
        <v>135</v>
      </c>
      <c r="L189" s="27"/>
      <c r="M189" s="329" t="s">
        <v>20</v>
      </c>
      <c r="N189" s="124" t="s">
        <v>46</v>
      </c>
      <c r="O189" s="55"/>
      <c r="P189" s="125">
        <f>O189*H189</f>
        <v>0</v>
      </c>
      <c r="Q189" s="125">
        <v>0.00489506632470147</v>
      </c>
      <c r="R189" s="125">
        <f>Q189*H189</f>
        <v>2.8400000000000003</v>
      </c>
      <c r="S189" s="125">
        <v>0</v>
      </c>
      <c r="T189" s="126">
        <f>S189*H189</f>
        <v>0</v>
      </c>
      <c r="U189" s="251"/>
      <c r="V189" s="251"/>
      <c r="W189" s="251"/>
      <c r="X189" s="251"/>
      <c r="Y189" s="251"/>
      <c r="Z189" s="251"/>
      <c r="AA189" s="251"/>
      <c r="AB189" s="251"/>
      <c r="AC189" s="251"/>
      <c r="AD189" s="251"/>
      <c r="AE189" s="251"/>
      <c r="AR189" s="330" t="s">
        <v>136</v>
      </c>
      <c r="AT189" s="330" t="s">
        <v>131</v>
      </c>
      <c r="AU189" s="330" t="s">
        <v>22</v>
      </c>
      <c r="AY189" s="304" t="s">
        <v>130</v>
      </c>
      <c r="BE189" s="331">
        <f>IF(N189="základní",J189,0)</f>
        <v>0</v>
      </c>
      <c r="BF189" s="331">
        <f>IF(N189="snížená",J189,0)</f>
        <v>0</v>
      </c>
      <c r="BG189" s="331">
        <f>IF(N189="zákl. přenesená",J189,0)</f>
        <v>0</v>
      </c>
      <c r="BH189" s="331">
        <f>IF(N189="sníž. přenesená",J189,0)</f>
        <v>0</v>
      </c>
      <c r="BI189" s="331">
        <f>IF(N189="nulová",J189,0)</f>
        <v>0</v>
      </c>
      <c r="BJ189" s="304" t="s">
        <v>22</v>
      </c>
      <c r="BK189" s="331">
        <f>ROUND(I189*H189,2)</f>
        <v>0</v>
      </c>
      <c r="BL189" s="304" t="s">
        <v>136</v>
      </c>
      <c r="BM189" s="330" t="s">
        <v>232</v>
      </c>
    </row>
    <row r="190" spans="1:47" s="307" customFormat="1" ht="12">
      <c r="A190" s="251"/>
      <c r="B190" s="27"/>
      <c r="C190" s="251"/>
      <c r="D190" s="127" t="s">
        <v>137</v>
      </c>
      <c r="E190" s="251"/>
      <c r="F190" s="128" t="s">
        <v>738</v>
      </c>
      <c r="G190" s="251"/>
      <c r="H190" s="251"/>
      <c r="I190" s="251"/>
      <c r="J190" s="251"/>
      <c r="K190" s="251"/>
      <c r="L190" s="27"/>
      <c r="M190" s="129"/>
      <c r="N190" s="130"/>
      <c r="O190" s="55"/>
      <c r="P190" s="55"/>
      <c r="Q190" s="55"/>
      <c r="R190" s="55"/>
      <c r="S190" s="55"/>
      <c r="T190" s="56"/>
      <c r="U190" s="251"/>
      <c r="V190" s="251"/>
      <c r="W190" s="251"/>
      <c r="X190" s="251"/>
      <c r="Y190" s="251"/>
      <c r="Z190" s="251"/>
      <c r="AA190" s="251"/>
      <c r="AB190" s="251"/>
      <c r="AC190" s="251"/>
      <c r="AD190" s="251"/>
      <c r="AE190" s="251"/>
      <c r="AT190" s="304" t="s">
        <v>137</v>
      </c>
      <c r="AU190" s="304" t="s">
        <v>22</v>
      </c>
    </row>
    <row r="191" spans="2:51" s="136" customFormat="1" ht="12">
      <c r="B191" s="135"/>
      <c r="D191" s="127" t="s">
        <v>660</v>
      </c>
      <c r="E191" s="137" t="s">
        <v>20</v>
      </c>
      <c r="F191" s="138" t="s">
        <v>739</v>
      </c>
      <c r="H191" s="137" t="s">
        <v>20</v>
      </c>
      <c r="L191" s="135"/>
      <c r="M191" s="139"/>
      <c r="N191" s="140"/>
      <c r="O191" s="140"/>
      <c r="P191" s="140"/>
      <c r="Q191" s="140"/>
      <c r="R191" s="140"/>
      <c r="S191" s="140"/>
      <c r="T191" s="141"/>
      <c r="AT191" s="137" t="s">
        <v>660</v>
      </c>
      <c r="AU191" s="137" t="s">
        <v>22</v>
      </c>
      <c r="AV191" s="136" t="s">
        <v>22</v>
      </c>
      <c r="AW191" s="136" t="s">
        <v>38</v>
      </c>
      <c r="AX191" s="136" t="s">
        <v>75</v>
      </c>
      <c r="AY191" s="137" t="s">
        <v>130</v>
      </c>
    </row>
    <row r="192" spans="2:51" s="143" customFormat="1" ht="12">
      <c r="B192" s="142"/>
      <c r="D192" s="127" t="s">
        <v>660</v>
      </c>
      <c r="E192" s="144" t="s">
        <v>20</v>
      </c>
      <c r="F192" s="145" t="s">
        <v>740</v>
      </c>
      <c r="H192" s="146">
        <v>41.8655</v>
      </c>
      <c r="L192" s="142"/>
      <c r="M192" s="147"/>
      <c r="N192" s="148"/>
      <c r="O192" s="148"/>
      <c r="P192" s="148"/>
      <c r="Q192" s="148"/>
      <c r="R192" s="148"/>
      <c r="S192" s="148"/>
      <c r="T192" s="149"/>
      <c r="AT192" s="144" t="s">
        <v>660</v>
      </c>
      <c r="AU192" s="144" t="s">
        <v>22</v>
      </c>
      <c r="AV192" s="143" t="s">
        <v>84</v>
      </c>
      <c r="AW192" s="143" t="s">
        <v>38</v>
      </c>
      <c r="AX192" s="143" t="s">
        <v>75</v>
      </c>
      <c r="AY192" s="144" t="s">
        <v>130</v>
      </c>
    </row>
    <row r="193" spans="2:51" s="136" customFormat="1" ht="12">
      <c r="B193" s="135"/>
      <c r="D193" s="127" t="s">
        <v>660</v>
      </c>
      <c r="E193" s="137" t="s">
        <v>20</v>
      </c>
      <c r="F193" s="138" t="s">
        <v>741</v>
      </c>
      <c r="H193" s="137" t="s">
        <v>20</v>
      </c>
      <c r="L193" s="135"/>
      <c r="M193" s="139"/>
      <c r="N193" s="140"/>
      <c r="O193" s="140"/>
      <c r="P193" s="140"/>
      <c r="Q193" s="140"/>
      <c r="R193" s="140"/>
      <c r="S193" s="140"/>
      <c r="T193" s="141"/>
      <c r="AT193" s="137" t="s">
        <v>660</v>
      </c>
      <c r="AU193" s="137" t="s">
        <v>22</v>
      </c>
      <c r="AV193" s="136" t="s">
        <v>22</v>
      </c>
      <c r="AW193" s="136" t="s">
        <v>38</v>
      </c>
      <c r="AX193" s="136" t="s">
        <v>75</v>
      </c>
      <c r="AY193" s="137" t="s">
        <v>130</v>
      </c>
    </row>
    <row r="194" spans="2:51" s="143" customFormat="1" ht="12">
      <c r="B194" s="142"/>
      <c r="D194" s="127" t="s">
        <v>660</v>
      </c>
      <c r="E194" s="144" t="s">
        <v>20</v>
      </c>
      <c r="F194" s="145" t="s">
        <v>742</v>
      </c>
      <c r="H194" s="146">
        <v>538.3105</v>
      </c>
      <c r="L194" s="142"/>
      <c r="M194" s="147"/>
      <c r="N194" s="148"/>
      <c r="O194" s="148"/>
      <c r="P194" s="148"/>
      <c r="Q194" s="148"/>
      <c r="R194" s="148"/>
      <c r="S194" s="148"/>
      <c r="T194" s="149"/>
      <c r="AT194" s="144" t="s">
        <v>660</v>
      </c>
      <c r="AU194" s="144" t="s">
        <v>22</v>
      </c>
      <c r="AV194" s="143" t="s">
        <v>84</v>
      </c>
      <c r="AW194" s="143" t="s">
        <v>38</v>
      </c>
      <c r="AX194" s="143" t="s">
        <v>75</v>
      </c>
      <c r="AY194" s="144" t="s">
        <v>130</v>
      </c>
    </row>
    <row r="195" spans="2:51" s="151" customFormat="1" ht="12">
      <c r="B195" s="150"/>
      <c r="D195" s="127" t="s">
        <v>660</v>
      </c>
      <c r="E195" s="152" t="s">
        <v>20</v>
      </c>
      <c r="F195" s="153" t="s">
        <v>663</v>
      </c>
      <c r="H195" s="154">
        <v>580.176</v>
      </c>
      <c r="L195" s="150"/>
      <c r="M195" s="155"/>
      <c r="N195" s="156"/>
      <c r="O195" s="156"/>
      <c r="P195" s="156"/>
      <c r="Q195" s="156"/>
      <c r="R195" s="156"/>
      <c r="S195" s="156"/>
      <c r="T195" s="157"/>
      <c r="AT195" s="152" t="s">
        <v>660</v>
      </c>
      <c r="AU195" s="152" t="s">
        <v>22</v>
      </c>
      <c r="AV195" s="151" t="s">
        <v>136</v>
      </c>
      <c r="AW195" s="151" t="s">
        <v>38</v>
      </c>
      <c r="AX195" s="151" t="s">
        <v>22</v>
      </c>
      <c r="AY195" s="152" t="s">
        <v>130</v>
      </c>
    </row>
    <row r="196" spans="1:65" s="307" customFormat="1" ht="21.75" customHeight="1">
      <c r="A196" s="251"/>
      <c r="B196" s="27"/>
      <c r="C196" s="117" t="s">
        <v>8</v>
      </c>
      <c r="D196" s="117" t="s">
        <v>131</v>
      </c>
      <c r="E196" s="118" t="s">
        <v>743</v>
      </c>
      <c r="F196" s="119" t="s">
        <v>744</v>
      </c>
      <c r="G196" s="120" t="s">
        <v>185</v>
      </c>
      <c r="H196" s="121">
        <v>580.176</v>
      </c>
      <c r="I196" s="122"/>
      <c r="J196" s="123">
        <f>ROUND(I196*H196,2)</f>
        <v>0</v>
      </c>
      <c r="K196" s="119" t="s">
        <v>135</v>
      </c>
      <c r="L196" s="27"/>
      <c r="M196" s="329" t="s">
        <v>20</v>
      </c>
      <c r="N196" s="124" t="s">
        <v>46</v>
      </c>
      <c r="O196" s="55"/>
      <c r="P196" s="125">
        <f>O196*H196</f>
        <v>0</v>
      </c>
      <c r="Q196" s="125">
        <v>0.000293014533520863</v>
      </c>
      <c r="R196" s="125">
        <f>Q196*H196</f>
        <v>0.1700000000000002</v>
      </c>
      <c r="S196" s="125">
        <v>0</v>
      </c>
      <c r="T196" s="126">
        <f>S196*H196</f>
        <v>0</v>
      </c>
      <c r="U196" s="251"/>
      <c r="V196" s="251"/>
      <c r="W196" s="251"/>
      <c r="X196" s="251"/>
      <c r="Y196" s="251"/>
      <c r="Z196" s="251"/>
      <c r="AA196" s="251"/>
      <c r="AB196" s="251"/>
      <c r="AC196" s="251"/>
      <c r="AD196" s="251"/>
      <c r="AE196" s="251"/>
      <c r="AR196" s="330" t="s">
        <v>136</v>
      </c>
      <c r="AT196" s="330" t="s">
        <v>131</v>
      </c>
      <c r="AU196" s="330" t="s">
        <v>22</v>
      </c>
      <c r="AY196" s="304" t="s">
        <v>130</v>
      </c>
      <c r="BE196" s="331">
        <f>IF(N196="základní",J196,0)</f>
        <v>0</v>
      </c>
      <c r="BF196" s="331">
        <f>IF(N196="snížená",J196,0)</f>
        <v>0</v>
      </c>
      <c r="BG196" s="331">
        <f>IF(N196="zákl. přenesená",J196,0)</f>
        <v>0</v>
      </c>
      <c r="BH196" s="331">
        <f>IF(N196="sníž. přenesená",J196,0)</f>
        <v>0</v>
      </c>
      <c r="BI196" s="331">
        <f>IF(N196="nulová",J196,0)</f>
        <v>0</v>
      </c>
      <c r="BJ196" s="304" t="s">
        <v>22</v>
      </c>
      <c r="BK196" s="331">
        <f>ROUND(I196*H196,2)</f>
        <v>0</v>
      </c>
      <c r="BL196" s="304" t="s">
        <v>136</v>
      </c>
      <c r="BM196" s="330" t="s">
        <v>235</v>
      </c>
    </row>
    <row r="197" spans="1:47" s="307" customFormat="1" ht="19.5">
      <c r="A197" s="251"/>
      <c r="B197" s="27"/>
      <c r="C197" s="251"/>
      <c r="D197" s="127" t="s">
        <v>137</v>
      </c>
      <c r="E197" s="251"/>
      <c r="F197" s="128" t="s">
        <v>745</v>
      </c>
      <c r="G197" s="251"/>
      <c r="H197" s="251"/>
      <c r="I197" s="251"/>
      <c r="J197" s="251"/>
      <c r="K197" s="251"/>
      <c r="L197" s="27"/>
      <c r="M197" s="129"/>
      <c r="N197" s="130"/>
      <c r="O197" s="55"/>
      <c r="P197" s="55"/>
      <c r="Q197" s="55"/>
      <c r="R197" s="55"/>
      <c r="S197" s="55"/>
      <c r="T197" s="56"/>
      <c r="U197" s="251"/>
      <c r="V197" s="251"/>
      <c r="W197" s="251"/>
      <c r="X197" s="251"/>
      <c r="Y197" s="251"/>
      <c r="Z197" s="251"/>
      <c r="AA197" s="251"/>
      <c r="AB197" s="251"/>
      <c r="AC197" s="251"/>
      <c r="AD197" s="251"/>
      <c r="AE197" s="251"/>
      <c r="AT197" s="304" t="s">
        <v>137</v>
      </c>
      <c r="AU197" s="304" t="s">
        <v>22</v>
      </c>
    </row>
    <row r="198" spans="2:51" s="136" customFormat="1" ht="12">
      <c r="B198" s="135"/>
      <c r="D198" s="127" t="s">
        <v>660</v>
      </c>
      <c r="E198" s="137" t="s">
        <v>20</v>
      </c>
      <c r="F198" s="138" t="s">
        <v>746</v>
      </c>
      <c r="H198" s="137" t="s">
        <v>20</v>
      </c>
      <c r="L198" s="135"/>
      <c r="M198" s="139"/>
      <c r="N198" s="140"/>
      <c r="O198" s="140"/>
      <c r="P198" s="140"/>
      <c r="Q198" s="140"/>
      <c r="R198" s="140"/>
      <c r="S198" s="140"/>
      <c r="T198" s="141"/>
      <c r="AT198" s="137" t="s">
        <v>660</v>
      </c>
      <c r="AU198" s="137" t="s">
        <v>22</v>
      </c>
      <c r="AV198" s="136" t="s">
        <v>22</v>
      </c>
      <c r="AW198" s="136" t="s">
        <v>38</v>
      </c>
      <c r="AX198" s="136" t="s">
        <v>75</v>
      </c>
      <c r="AY198" s="137" t="s">
        <v>130</v>
      </c>
    </row>
    <row r="199" spans="2:51" s="143" customFormat="1" ht="12">
      <c r="B199" s="142"/>
      <c r="D199" s="127" t="s">
        <v>660</v>
      </c>
      <c r="E199" s="144" t="s">
        <v>20</v>
      </c>
      <c r="F199" s="145" t="s">
        <v>747</v>
      </c>
      <c r="H199" s="146">
        <v>580.176</v>
      </c>
      <c r="L199" s="142"/>
      <c r="M199" s="147"/>
      <c r="N199" s="148"/>
      <c r="O199" s="148"/>
      <c r="P199" s="148"/>
      <c r="Q199" s="148"/>
      <c r="R199" s="148"/>
      <c r="S199" s="148"/>
      <c r="T199" s="149"/>
      <c r="AT199" s="144" t="s">
        <v>660</v>
      </c>
      <c r="AU199" s="144" t="s">
        <v>22</v>
      </c>
      <c r="AV199" s="143" t="s">
        <v>84</v>
      </c>
      <c r="AW199" s="143" t="s">
        <v>38</v>
      </c>
      <c r="AX199" s="143" t="s">
        <v>75</v>
      </c>
      <c r="AY199" s="144" t="s">
        <v>130</v>
      </c>
    </row>
    <row r="200" spans="2:51" s="151" customFormat="1" ht="12">
      <c r="B200" s="150"/>
      <c r="D200" s="127" t="s">
        <v>660</v>
      </c>
      <c r="E200" s="152" t="s">
        <v>20</v>
      </c>
      <c r="F200" s="153" t="s">
        <v>663</v>
      </c>
      <c r="H200" s="154">
        <v>580.176</v>
      </c>
      <c r="L200" s="150"/>
      <c r="M200" s="155"/>
      <c r="N200" s="156"/>
      <c r="O200" s="156"/>
      <c r="P200" s="156"/>
      <c r="Q200" s="156"/>
      <c r="R200" s="156"/>
      <c r="S200" s="156"/>
      <c r="T200" s="157"/>
      <c r="AT200" s="152" t="s">
        <v>660</v>
      </c>
      <c r="AU200" s="152" t="s">
        <v>22</v>
      </c>
      <c r="AV200" s="151" t="s">
        <v>136</v>
      </c>
      <c r="AW200" s="151" t="s">
        <v>38</v>
      </c>
      <c r="AX200" s="151" t="s">
        <v>22</v>
      </c>
      <c r="AY200" s="152" t="s">
        <v>130</v>
      </c>
    </row>
    <row r="201" spans="1:65" s="307" customFormat="1" ht="33" customHeight="1">
      <c r="A201" s="251"/>
      <c r="B201" s="27"/>
      <c r="C201" s="117" t="s">
        <v>163</v>
      </c>
      <c r="D201" s="117" t="s">
        <v>131</v>
      </c>
      <c r="E201" s="118" t="s">
        <v>748</v>
      </c>
      <c r="F201" s="119" t="s">
        <v>749</v>
      </c>
      <c r="G201" s="120" t="s">
        <v>185</v>
      </c>
      <c r="H201" s="121">
        <v>106.535</v>
      </c>
      <c r="I201" s="122"/>
      <c r="J201" s="123">
        <f>ROUND(I201*H201,2)</f>
        <v>0</v>
      </c>
      <c r="K201" s="119" t="s">
        <v>135</v>
      </c>
      <c r="L201" s="27"/>
      <c r="M201" s="329" t="s">
        <v>20</v>
      </c>
      <c r="N201" s="124" t="s">
        <v>46</v>
      </c>
      <c r="O201" s="55"/>
      <c r="P201" s="125">
        <f>O201*H201</f>
        <v>0</v>
      </c>
      <c r="Q201" s="125">
        <v>0</v>
      </c>
      <c r="R201" s="125">
        <f>Q201*H201</f>
        <v>0</v>
      </c>
      <c r="S201" s="125">
        <v>0</v>
      </c>
      <c r="T201" s="126">
        <f>S201*H201</f>
        <v>0</v>
      </c>
      <c r="U201" s="251"/>
      <c r="V201" s="251"/>
      <c r="W201" s="251"/>
      <c r="X201" s="251"/>
      <c r="Y201" s="251"/>
      <c r="Z201" s="251"/>
      <c r="AA201" s="251"/>
      <c r="AB201" s="251"/>
      <c r="AC201" s="251"/>
      <c r="AD201" s="251"/>
      <c r="AE201" s="251"/>
      <c r="AR201" s="330" t="s">
        <v>136</v>
      </c>
      <c r="AT201" s="330" t="s">
        <v>131</v>
      </c>
      <c r="AU201" s="330" t="s">
        <v>22</v>
      </c>
      <c r="AY201" s="304" t="s">
        <v>130</v>
      </c>
      <c r="BE201" s="331">
        <f>IF(N201="základní",J201,0)</f>
        <v>0</v>
      </c>
      <c r="BF201" s="331">
        <f>IF(N201="snížená",J201,0)</f>
        <v>0</v>
      </c>
      <c r="BG201" s="331">
        <f>IF(N201="zákl. přenesená",J201,0)</f>
        <v>0</v>
      </c>
      <c r="BH201" s="331">
        <f>IF(N201="sníž. přenesená",J201,0)</f>
        <v>0</v>
      </c>
      <c r="BI201" s="331">
        <f>IF(N201="nulová",J201,0)</f>
        <v>0</v>
      </c>
      <c r="BJ201" s="304" t="s">
        <v>22</v>
      </c>
      <c r="BK201" s="331">
        <f>ROUND(I201*H201,2)</f>
        <v>0</v>
      </c>
      <c r="BL201" s="304" t="s">
        <v>136</v>
      </c>
      <c r="BM201" s="330" t="s">
        <v>239</v>
      </c>
    </row>
    <row r="202" spans="1:47" s="307" customFormat="1" ht="19.5">
      <c r="A202" s="251"/>
      <c r="B202" s="27"/>
      <c r="C202" s="251"/>
      <c r="D202" s="127" t="s">
        <v>137</v>
      </c>
      <c r="E202" s="251"/>
      <c r="F202" s="128" t="s">
        <v>749</v>
      </c>
      <c r="G202" s="251"/>
      <c r="H202" s="251"/>
      <c r="I202" s="251"/>
      <c r="J202" s="251"/>
      <c r="K202" s="251"/>
      <c r="L202" s="27"/>
      <c r="M202" s="129"/>
      <c r="N202" s="130"/>
      <c r="O202" s="55"/>
      <c r="P202" s="55"/>
      <c r="Q202" s="55"/>
      <c r="R202" s="55"/>
      <c r="S202" s="55"/>
      <c r="T202" s="56"/>
      <c r="U202" s="251"/>
      <c r="V202" s="251"/>
      <c r="W202" s="251"/>
      <c r="X202" s="251"/>
      <c r="Y202" s="251"/>
      <c r="Z202" s="251"/>
      <c r="AA202" s="251"/>
      <c r="AB202" s="251"/>
      <c r="AC202" s="251"/>
      <c r="AD202" s="251"/>
      <c r="AE202" s="251"/>
      <c r="AT202" s="304" t="s">
        <v>137</v>
      </c>
      <c r="AU202" s="304" t="s">
        <v>22</v>
      </c>
    </row>
    <row r="203" spans="2:51" s="136" customFormat="1" ht="12">
      <c r="B203" s="135"/>
      <c r="D203" s="127" t="s">
        <v>660</v>
      </c>
      <c r="E203" s="137" t="s">
        <v>20</v>
      </c>
      <c r="F203" s="138" t="s">
        <v>750</v>
      </c>
      <c r="H203" s="137" t="s">
        <v>20</v>
      </c>
      <c r="L203" s="135"/>
      <c r="M203" s="139"/>
      <c r="N203" s="140"/>
      <c r="O203" s="140"/>
      <c r="P203" s="140"/>
      <c r="Q203" s="140"/>
      <c r="R203" s="140"/>
      <c r="S203" s="140"/>
      <c r="T203" s="141"/>
      <c r="AT203" s="137" t="s">
        <v>660</v>
      </c>
      <c r="AU203" s="137" t="s">
        <v>22</v>
      </c>
      <c r="AV203" s="136" t="s">
        <v>22</v>
      </c>
      <c r="AW203" s="136" t="s">
        <v>38</v>
      </c>
      <c r="AX203" s="136" t="s">
        <v>75</v>
      </c>
      <c r="AY203" s="137" t="s">
        <v>130</v>
      </c>
    </row>
    <row r="204" spans="2:51" s="143" customFormat="1" ht="12">
      <c r="B204" s="142"/>
      <c r="D204" s="127" t="s">
        <v>660</v>
      </c>
      <c r="E204" s="144" t="s">
        <v>20</v>
      </c>
      <c r="F204" s="145" t="s">
        <v>751</v>
      </c>
      <c r="H204" s="146">
        <v>16.745</v>
      </c>
      <c r="L204" s="142"/>
      <c r="M204" s="147"/>
      <c r="N204" s="148"/>
      <c r="O204" s="148"/>
      <c r="P204" s="148"/>
      <c r="Q204" s="148"/>
      <c r="R204" s="148"/>
      <c r="S204" s="148"/>
      <c r="T204" s="149"/>
      <c r="AT204" s="144" t="s">
        <v>660</v>
      </c>
      <c r="AU204" s="144" t="s">
        <v>22</v>
      </c>
      <c r="AV204" s="143" t="s">
        <v>84</v>
      </c>
      <c r="AW204" s="143" t="s">
        <v>38</v>
      </c>
      <c r="AX204" s="143" t="s">
        <v>75</v>
      </c>
      <c r="AY204" s="144" t="s">
        <v>130</v>
      </c>
    </row>
    <row r="205" spans="2:51" s="136" customFormat="1" ht="12">
      <c r="B205" s="135"/>
      <c r="D205" s="127" t="s">
        <v>660</v>
      </c>
      <c r="E205" s="137" t="s">
        <v>20</v>
      </c>
      <c r="F205" s="138" t="s">
        <v>752</v>
      </c>
      <c r="H205" s="137" t="s">
        <v>20</v>
      </c>
      <c r="L205" s="135"/>
      <c r="M205" s="139"/>
      <c r="N205" s="140"/>
      <c r="O205" s="140"/>
      <c r="P205" s="140"/>
      <c r="Q205" s="140"/>
      <c r="R205" s="140"/>
      <c r="S205" s="140"/>
      <c r="T205" s="141"/>
      <c r="AT205" s="137" t="s">
        <v>660</v>
      </c>
      <c r="AU205" s="137" t="s">
        <v>22</v>
      </c>
      <c r="AV205" s="136" t="s">
        <v>22</v>
      </c>
      <c r="AW205" s="136" t="s">
        <v>38</v>
      </c>
      <c r="AX205" s="136" t="s">
        <v>75</v>
      </c>
      <c r="AY205" s="137" t="s">
        <v>130</v>
      </c>
    </row>
    <row r="206" spans="2:51" s="143" customFormat="1" ht="12">
      <c r="B206" s="142"/>
      <c r="D206" s="127" t="s">
        <v>660</v>
      </c>
      <c r="E206" s="144" t="s">
        <v>20</v>
      </c>
      <c r="F206" s="145" t="s">
        <v>753</v>
      </c>
      <c r="H206" s="146">
        <v>12.96</v>
      </c>
      <c r="L206" s="142"/>
      <c r="M206" s="147"/>
      <c r="N206" s="148"/>
      <c r="O206" s="148"/>
      <c r="P206" s="148"/>
      <c r="Q206" s="148"/>
      <c r="R206" s="148"/>
      <c r="S206" s="148"/>
      <c r="T206" s="149"/>
      <c r="AT206" s="144" t="s">
        <v>660</v>
      </c>
      <c r="AU206" s="144" t="s">
        <v>22</v>
      </c>
      <c r="AV206" s="143" t="s">
        <v>84</v>
      </c>
      <c r="AW206" s="143" t="s">
        <v>38</v>
      </c>
      <c r="AX206" s="143" t="s">
        <v>75</v>
      </c>
      <c r="AY206" s="144" t="s">
        <v>130</v>
      </c>
    </row>
    <row r="207" spans="2:51" s="143" customFormat="1" ht="12">
      <c r="B207" s="142"/>
      <c r="D207" s="127" t="s">
        <v>660</v>
      </c>
      <c r="E207" s="144" t="s">
        <v>20</v>
      </c>
      <c r="F207" s="145" t="s">
        <v>754</v>
      </c>
      <c r="H207" s="146">
        <v>1.9425</v>
      </c>
      <c r="L207" s="142"/>
      <c r="M207" s="147"/>
      <c r="N207" s="148"/>
      <c r="O207" s="148"/>
      <c r="P207" s="148"/>
      <c r="Q207" s="148"/>
      <c r="R207" s="148"/>
      <c r="S207" s="148"/>
      <c r="T207" s="149"/>
      <c r="AT207" s="144" t="s">
        <v>660</v>
      </c>
      <c r="AU207" s="144" t="s">
        <v>22</v>
      </c>
      <c r="AV207" s="143" t="s">
        <v>84</v>
      </c>
      <c r="AW207" s="143" t="s">
        <v>38</v>
      </c>
      <c r="AX207" s="143" t="s">
        <v>75</v>
      </c>
      <c r="AY207" s="144" t="s">
        <v>130</v>
      </c>
    </row>
    <row r="208" spans="2:51" s="143" customFormat="1" ht="12">
      <c r="B208" s="142"/>
      <c r="D208" s="127" t="s">
        <v>660</v>
      </c>
      <c r="E208" s="144" t="s">
        <v>20</v>
      </c>
      <c r="F208" s="145" t="s">
        <v>755</v>
      </c>
      <c r="H208" s="146">
        <v>1.258</v>
      </c>
      <c r="L208" s="142"/>
      <c r="M208" s="147"/>
      <c r="N208" s="148"/>
      <c r="O208" s="148"/>
      <c r="P208" s="148"/>
      <c r="Q208" s="148"/>
      <c r="R208" s="148"/>
      <c r="S208" s="148"/>
      <c r="T208" s="149"/>
      <c r="AT208" s="144" t="s">
        <v>660</v>
      </c>
      <c r="AU208" s="144" t="s">
        <v>22</v>
      </c>
      <c r="AV208" s="143" t="s">
        <v>84</v>
      </c>
      <c r="AW208" s="143" t="s">
        <v>38</v>
      </c>
      <c r="AX208" s="143" t="s">
        <v>75</v>
      </c>
      <c r="AY208" s="144" t="s">
        <v>130</v>
      </c>
    </row>
    <row r="209" spans="2:51" s="143" customFormat="1" ht="12">
      <c r="B209" s="142"/>
      <c r="D209" s="127" t="s">
        <v>660</v>
      </c>
      <c r="E209" s="144" t="s">
        <v>20</v>
      </c>
      <c r="F209" s="145" t="s">
        <v>756</v>
      </c>
      <c r="H209" s="146">
        <v>1.0175</v>
      </c>
      <c r="L209" s="142"/>
      <c r="M209" s="147"/>
      <c r="N209" s="148"/>
      <c r="O209" s="148"/>
      <c r="P209" s="148"/>
      <c r="Q209" s="148"/>
      <c r="R209" s="148"/>
      <c r="S209" s="148"/>
      <c r="T209" s="149"/>
      <c r="AT209" s="144" t="s">
        <v>660</v>
      </c>
      <c r="AU209" s="144" t="s">
        <v>22</v>
      </c>
      <c r="AV209" s="143" t="s">
        <v>84</v>
      </c>
      <c r="AW209" s="143" t="s">
        <v>38</v>
      </c>
      <c r="AX209" s="143" t="s">
        <v>75</v>
      </c>
      <c r="AY209" s="144" t="s">
        <v>130</v>
      </c>
    </row>
    <row r="210" spans="2:51" s="136" customFormat="1" ht="12">
      <c r="B210" s="135"/>
      <c r="D210" s="127" t="s">
        <v>660</v>
      </c>
      <c r="E210" s="137" t="s">
        <v>20</v>
      </c>
      <c r="F210" s="138" t="s">
        <v>750</v>
      </c>
      <c r="H210" s="137" t="s">
        <v>20</v>
      </c>
      <c r="L210" s="135"/>
      <c r="M210" s="139"/>
      <c r="N210" s="140"/>
      <c r="O210" s="140"/>
      <c r="P210" s="140"/>
      <c r="Q210" s="140"/>
      <c r="R210" s="140"/>
      <c r="S210" s="140"/>
      <c r="T210" s="141"/>
      <c r="AT210" s="137" t="s">
        <v>660</v>
      </c>
      <c r="AU210" s="137" t="s">
        <v>22</v>
      </c>
      <c r="AV210" s="136" t="s">
        <v>22</v>
      </c>
      <c r="AW210" s="136" t="s">
        <v>38</v>
      </c>
      <c r="AX210" s="136" t="s">
        <v>75</v>
      </c>
      <c r="AY210" s="137" t="s">
        <v>130</v>
      </c>
    </row>
    <row r="211" spans="2:51" s="143" customFormat="1" ht="12">
      <c r="B211" s="142"/>
      <c r="D211" s="127" t="s">
        <v>660</v>
      </c>
      <c r="E211" s="144" t="s">
        <v>20</v>
      </c>
      <c r="F211" s="145" t="s">
        <v>757</v>
      </c>
      <c r="H211" s="146">
        <v>4.728</v>
      </c>
      <c r="L211" s="142"/>
      <c r="M211" s="147"/>
      <c r="N211" s="148"/>
      <c r="O211" s="148"/>
      <c r="P211" s="148"/>
      <c r="Q211" s="148"/>
      <c r="R211" s="148"/>
      <c r="S211" s="148"/>
      <c r="T211" s="149"/>
      <c r="AT211" s="144" t="s">
        <v>660</v>
      </c>
      <c r="AU211" s="144" t="s">
        <v>22</v>
      </c>
      <c r="AV211" s="143" t="s">
        <v>84</v>
      </c>
      <c r="AW211" s="143" t="s">
        <v>38</v>
      </c>
      <c r="AX211" s="143" t="s">
        <v>75</v>
      </c>
      <c r="AY211" s="144" t="s">
        <v>130</v>
      </c>
    </row>
    <row r="212" spans="2:51" s="136" customFormat="1" ht="12">
      <c r="B212" s="135"/>
      <c r="D212" s="127" t="s">
        <v>660</v>
      </c>
      <c r="E212" s="137" t="s">
        <v>20</v>
      </c>
      <c r="F212" s="138" t="s">
        <v>752</v>
      </c>
      <c r="H212" s="137" t="s">
        <v>20</v>
      </c>
      <c r="L212" s="135"/>
      <c r="M212" s="139"/>
      <c r="N212" s="140"/>
      <c r="O212" s="140"/>
      <c r="P212" s="140"/>
      <c r="Q212" s="140"/>
      <c r="R212" s="140"/>
      <c r="S212" s="140"/>
      <c r="T212" s="141"/>
      <c r="AT212" s="137" t="s">
        <v>660</v>
      </c>
      <c r="AU212" s="137" t="s">
        <v>22</v>
      </c>
      <c r="AV212" s="136" t="s">
        <v>22</v>
      </c>
      <c r="AW212" s="136" t="s">
        <v>38</v>
      </c>
      <c r="AX212" s="136" t="s">
        <v>75</v>
      </c>
      <c r="AY212" s="137" t="s">
        <v>130</v>
      </c>
    </row>
    <row r="213" spans="2:51" s="143" customFormat="1" ht="12">
      <c r="B213" s="142"/>
      <c r="D213" s="127" t="s">
        <v>660</v>
      </c>
      <c r="E213" s="144" t="s">
        <v>20</v>
      </c>
      <c r="F213" s="145" t="s">
        <v>753</v>
      </c>
      <c r="H213" s="146">
        <v>12.96</v>
      </c>
      <c r="L213" s="142"/>
      <c r="M213" s="147"/>
      <c r="N213" s="148"/>
      <c r="O213" s="148"/>
      <c r="P213" s="148"/>
      <c r="Q213" s="148"/>
      <c r="R213" s="148"/>
      <c r="S213" s="148"/>
      <c r="T213" s="149"/>
      <c r="AT213" s="144" t="s">
        <v>660</v>
      </c>
      <c r="AU213" s="144" t="s">
        <v>22</v>
      </c>
      <c r="AV213" s="143" t="s">
        <v>84</v>
      </c>
      <c r="AW213" s="143" t="s">
        <v>38</v>
      </c>
      <c r="AX213" s="143" t="s">
        <v>75</v>
      </c>
      <c r="AY213" s="144" t="s">
        <v>130</v>
      </c>
    </row>
    <row r="214" spans="2:51" s="136" customFormat="1" ht="12">
      <c r="B214" s="135"/>
      <c r="D214" s="127" t="s">
        <v>660</v>
      </c>
      <c r="E214" s="137" t="s">
        <v>20</v>
      </c>
      <c r="F214" s="138" t="s">
        <v>758</v>
      </c>
      <c r="H214" s="137" t="s">
        <v>20</v>
      </c>
      <c r="L214" s="135"/>
      <c r="M214" s="139"/>
      <c r="N214" s="140"/>
      <c r="O214" s="140"/>
      <c r="P214" s="140"/>
      <c r="Q214" s="140"/>
      <c r="R214" s="140"/>
      <c r="S214" s="140"/>
      <c r="T214" s="141"/>
      <c r="AT214" s="137" t="s">
        <v>660</v>
      </c>
      <c r="AU214" s="137" t="s">
        <v>22</v>
      </c>
      <c r="AV214" s="136" t="s">
        <v>22</v>
      </c>
      <c r="AW214" s="136" t="s">
        <v>38</v>
      </c>
      <c r="AX214" s="136" t="s">
        <v>75</v>
      </c>
      <c r="AY214" s="137" t="s">
        <v>130</v>
      </c>
    </row>
    <row r="215" spans="2:51" s="136" customFormat="1" ht="12">
      <c r="B215" s="135"/>
      <c r="D215" s="127" t="s">
        <v>660</v>
      </c>
      <c r="E215" s="137" t="s">
        <v>20</v>
      </c>
      <c r="F215" s="138" t="s">
        <v>759</v>
      </c>
      <c r="H215" s="137" t="s">
        <v>20</v>
      </c>
      <c r="L215" s="135"/>
      <c r="M215" s="139"/>
      <c r="N215" s="140"/>
      <c r="O215" s="140"/>
      <c r="P215" s="140"/>
      <c r="Q215" s="140"/>
      <c r="R215" s="140"/>
      <c r="S215" s="140"/>
      <c r="T215" s="141"/>
      <c r="AT215" s="137" t="s">
        <v>660</v>
      </c>
      <c r="AU215" s="137" t="s">
        <v>22</v>
      </c>
      <c r="AV215" s="136" t="s">
        <v>22</v>
      </c>
      <c r="AW215" s="136" t="s">
        <v>38</v>
      </c>
      <c r="AX215" s="136" t="s">
        <v>75</v>
      </c>
      <c r="AY215" s="137" t="s">
        <v>130</v>
      </c>
    </row>
    <row r="216" spans="2:51" s="143" customFormat="1" ht="12">
      <c r="B216" s="142"/>
      <c r="D216" s="127" t="s">
        <v>660</v>
      </c>
      <c r="E216" s="144" t="s">
        <v>20</v>
      </c>
      <c r="F216" s="145" t="s">
        <v>760</v>
      </c>
      <c r="H216" s="146">
        <v>26.784</v>
      </c>
      <c r="L216" s="142"/>
      <c r="M216" s="147"/>
      <c r="N216" s="148"/>
      <c r="O216" s="148"/>
      <c r="P216" s="148"/>
      <c r="Q216" s="148"/>
      <c r="R216" s="148"/>
      <c r="S216" s="148"/>
      <c r="T216" s="149"/>
      <c r="AT216" s="144" t="s">
        <v>660</v>
      </c>
      <c r="AU216" s="144" t="s">
        <v>22</v>
      </c>
      <c r="AV216" s="143" t="s">
        <v>84</v>
      </c>
      <c r="AW216" s="143" t="s">
        <v>38</v>
      </c>
      <c r="AX216" s="143" t="s">
        <v>75</v>
      </c>
      <c r="AY216" s="144" t="s">
        <v>130</v>
      </c>
    </row>
    <row r="217" spans="2:51" s="143" customFormat="1" ht="12">
      <c r="B217" s="142"/>
      <c r="D217" s="127" t="s">
        <v>660</v>
      </c>
      <c r="E217" s="144" t="s">
        <v>20</v>
      </c>
      <c r="F217" s="145" t="s">
        <v>761</v>
      </c>
      <c r="H217" s="146">
        <v>28.14</v>
      </c>
      <c r="L217" s="142"/>
      <c r="M217" s="147"/>
      <c r="N217" s="148"/>
      <c r="O217" s="148"/>
      <c r="P217" s="148"/>
      <c r="Q217" s="148"/>
      <c r="R217" s="148"/>
      <c r="S217" s="148"/>
      <c r="T217" s="149"/>
      <c r="AT217" s="144" t="s">
        <v>660</v>
      </c>
      <c r="AU217" s="144" t="s">
        <v>22</v>
      </c>
      <c r="AV217" s="143" t="s">
        <v>84</v>
      </c>
      <c r="AW217" s="143" t="s">
        <v>38</v>
      </c>
      <c r="AX217" s="143" t="s">
        <v>75</v>
      </c>
      <c r="AY217" s="144" t="s">
        <v>130</v>
      </c>
    </row>
    <row r="218" spans="2:51" s="151" customFormat="1" ht="12">
      <c r="B218" s="150"/>
      <c r="D218" s="127" t="s">
        <v>660</v>
      </c>
      <c r="E218" s="152" t="s">
        <v>20</v>
      </c>
      <c r="F218" s="153" t="s">
        <v>663</v>
      </c>
      <c r="H218" s="154">
        <v>106.535</v>
      </c>
      <c r="L218" s="150"/>
      <c r="M218" s="155"/>
      <c r="N218" s="156"/>
      <c r="O218" s="156"/>
      <c r="P218" s="156"/>
      <c r="Q218" s="156"/>
      <c r="R218" s="156"/>
      <c r="S218" s="156"/>
      <c r="T218" s="157"/>
      <c r="AT218" s="152" t="s">
        <v>660</v>
      </c>
      <c r="AU218" s="152" t="s">
        <v>22</v>
      </c>
      <c r="AV218" s="151" t="s">
        <v>136</v>
      </c>
      <c r="AW218" s="151" t="s">
        <v>38</v>
      </c>
      <c r="AX218" s="151" t="s">
        <v>22</v>
      </c>
      <c r="AY218" s="152" t="s">
        <v>130</v>
      </c>
    </row>
    <row r="219" spans="1:65" s="307" customFormat="1" ht="21.75" customHeight="1">
      <c r="A219" s="251"/>
      <c r="B219" s="27"/>
      <c r="C219" s="117" t="s">
        <v>236</v>
      </c>
      <c r="D219" s="117" t="s">
        <v>131</v>
      </c>
      <c r="E219" s="118" t="s">
        <v>762</v>
      </c>
      <c r="F219" s="119" t="s">
        <v>763</v>
      </c>
      <c r="G219" s="120" t="s">
        <v>185</v>
      </c>
      <c r="H219" s="121">
        <v>298.281</v>
      </c>
      <c r="I219" s="122"/>
      <c r="J219" s="123">
        <f>ROUND(I219*H219,2)</f>
        <v>0</v>
      </c>
      <c r="K219" s="119" t="s">
        <v>135</v>
      </c>
      <c r="L219" s="27"/>
      <c r="M219" s="329" t="s">
        <v>20</v>
      </c>
      <c r="N219" s="124" t="s">
        <v>46</v>
      </c>
      <c r="O219" s="55"/>
      <c r="P219" s="125">
        <f>O219*H219</f>
        <v>0</v>
      </c>
      <c r="Q219" s="125">
        <v>0.00412362424328981</v>
      </c>
      <c r="R219" s="125">
        <f>Q219*H219</f>
        <v>1.229998762912728</v>
      </c>
      <c r="S219" s="125">
        <v>0</v>
      </c>
      <c r="T219" s="126">
        <f>S219*H219</f>
        <v>0</v>
      </c>
      <c r="U219" s="251"/>
      <c r="V219" s="251"/>
      <c r="W219" s="251"/>
      <c r="X219" s="251"/>
      <c r="Y219" s="251"/>
      <c r="Z219" s="251"/>
      <c r="AA219" s="251"/>
      <c r="AB219" s="251"/>
      <c r="AC219" s="251"/>
      <c r="AD219" s="251"/>
      <c r="AE219" s="251"/>
      <c r="AR219" s="330" t="s">
        <v>136</v>
      </c>
      <c r="AT219" s="330" t="s">
        <v>131</v>
      </c>
      <c r="AU219" s="330" t="s">
        <v>22</v>
      </c>
      <c r="AY219" s="304" t="s">
        <v>130</v>
      </c>
      <c r="BE219" s="331">
        <f>IF(N219="základní",J219,0)</f>
        <v>0</v>
      </c>
      <c r="BF219" s="331">
        <f>IF(N219="snížená",J219,0)</f>
        <v>0</v>
      </c>
      <c r="BG219" s="331">
        <f>IF(N219="zákl. přenesená",J219,0)</f>
        <v>0</v>
      </c>
      <c r="BH219" s="331">
        <f>IF(N219="sníž. přenesená",J219,0)</f>
        <v>0</v>
      </c>
      <c r="BI219" s="331">
        <f>IF(N219="nulová",J219,0)</f>
        <v>0</v>
      </c>
      <c r="BJ219" s="304" t="s">
        <v>22</v>
      </c>
      <c r="BK219" s="331">
        <f>ROUND(I219*H219,2)</f>
        <v>0</v>
      </c>
      <c r="BL219" s="304" t="s">
        <v>136</v>
      </c>
      <c r="BM219" s="330" t="s">
        <v>242</v>
      </c>
    </row>
    <row r="220" spans="1:47" s="307" customFormat="1" ht="12">
      <c r="A220" s="251"/>
      <c r="B220" s="27"/>
      <c r="C220" s="251"/>
      <c r="D220" s="127" t="s">
        <v>137</v>
      </c>
      <c r="E220" s="251"/>
      <c r="F220" s="128" t="s">
        <v>764</v>
      </c>
      <c r="G220" s="251"/>
      <c r="H220" s="251"/>
      <c r="I220" s="251"/>
      <c r="J220" s="251"/>
      <c r="K220" s="251"/>
      <c r="L220" s="27"/>
      <c r="M220" s="129"/>
      <c r="N220" s="130"/>
      <c r="O220" s="55"/>
      <c r="P220" s="55"/>
      <c r="Q220" s="55"/>
      <c r="R220" s="55"/>
      <c r="S220" s="55"/>
      <c r="T220" s="56"/>
      <c r="U220" s="251"/>
      <c r="V220" s="251"/>
      <c r="W220" s="251"/>
      <c r="X220" s="251"/>
      <c r="Y220" s="251"/>
      <c r="Z220" s="251"/>
      <c r="AA220" s="251"/>
      <c r="AB220" s="251"/>
      <c r="AC220" s="251"/>
      <c r="AD220" s="251"/>
      <c r="AE220" s="251"/>
      <c r="AT220" s="304" t="s">
        <v>137</v>
      </c>
      <c r="AU220" s="304" t="s">
        <v>22</v>
      </c>
    </row>
    <row r="221" spans="2:51" s="136" customFormat="1" ht="12">
      <c r="B221" s="135"/>
      <c r="D221" s="127" t="s">
        <v>660</v>
      </c>
      <c r="E221" s="137" t="s">
        <v>20</v>
      </c>
      <c r="F221" s="138" t="s">
        <v>765</v>
      </c>
      <c r="H221" s="137" t="s">
        <v>20</v>
      </c>
      <c r="L221" s="135"/>
      <c r="M221" s="139"/>
      <c r="N221" s="140"/>
      <c r="O221" s="140"/>
      <c r="P221" s="140"/>
      <c r="Q221" s="140"/>
      <c r="R221" s="140"/>
      <c r="S221" s="140"/>
      <c r="T221" s="141"/>
      <c r="AT221" s="137" t="s">
        <v>660</v>
      </c>
      <c r="AU221" s="137" t="s">
        <v>22</v>
      </c>
      <c r="AV221" s="136" t="s">
        <v>22</v>
      </c>
      <c r="AW221" s="136" t="s">
        <v>38</v>
      </c>
      <c r="AX221" s="136" t="s">
        <v>75</v>
      </c>
      <c r="AY221" s="137" t="s">
        <v>130</v>
      </c>
    </row>
    <row r="222" spans="2:51" s="143" customFormat="1" ht="12">
      <c r="B222" s="142"/>
      <c r="D222" s="127" t="s">
        <v>660</v>
      </c>
      <c r="E222" s="144" t="s">
        <v>20</v>
      </c>
      <c r="F222" s="145" t="s">
        <v>766</v>
      </c>
      <c r="H222" s="146">
        <v>17.185</v>
      </c>
      <c r="L222" s="142"/>
      <c r="M222" s="147"/>
      <c r="N222" s="148"/>
      <c r="O222" s="148"/>
      <c r="P222" s="148"/>
      <c r="Q222" s="148"/>
      <c r="R222" s="148"/>
      <c r="S222" s="148"/>
      <c r="T222" s="149"/>
      <c r="AT222" s="144" t="s">
        <v>660</v>
      </c>
      <c r="AU222" s="144" t="s">
        <v>22</v>
      </c>
      <c r="AV222" s="143" t="s">
        <v>84</v>
      </c>
      <c r="AW222" s="143" t="s">
        <v>38</v>
      </c>
      <c r="AX222" s="143" t="s">
        <v>75</v>
      </c>
      <c r="AY222" s="144" t="s">
        <v>130</v>
      </c>
    </row>
    <row r="223" spans="2:51" s="136" customFormat="1" ht="12">
      <c r="B223" s="135"/>
      <c r="D223" s="127" t="s">
        <v>660</v>
      </c>
      <c r="E223" s="137" t="s">
        <v>20</v>
      </c>
      <c r="F223" s="138" t="s">
        <v>767</v>
      </c>
      <c r="H223" s="137" t="s">
        <v>20</v>
      </c>
      <c r="L223" s="135"/>
      <c r="M223" s="139"/>
      <c r="N223" s="140"/>
      <c r="O223" s="140"/>
      <c r="P223" s="140"/>
      <c r="Q223" s="140"/>
      <c r="R223" s="140"/>
      <c r="S223" s="140"/>
      <c r="T223" s="141"/>
      <c r="AT223" s="137" t="s">
        <v>660</v>
      </c>
      <c r="AU223" s="137" t="s">
        <v>22</v>
      </c>
      <c r="AV223" s="136" t="s">
        <v>22</v>
      </c>
      <c r="AW223" s="136" t="s">
        <v>38</v>
      </c>
      <c r="AX223" s="136" t="s">
        <v>75</v>
      </c>
      <c r="AY223" s="137" t="s">
        <v>130</v>
      </c>
    </row>
    <row r="224" spans="2:51" s="143" customFormat="1" ht="12">
      <c r="B224" s="142"/>
      <c r="D224" s="127" t="s">
        <v>660</v>
      </c>
      <c r="E224" s="144" t="s">
        <v>20</v>
      </c>
      <c r="F224" s="145" t="s">
        <v>768</v>
      </c>
      <c r="H224" s="146">
        <v>28.125</v>
      </c>
      <c r="L224" s="142"/>
      <c r="M224" s="147"/>
      <c r="N224" s="148"/>
      <c r="O224" s="148"/>
      <c r="P224" s="148"/>
      <c r="Q224" s="148"/>
      <c r="R224" s="148"/>
      <c r="S224" s="148"/>
      <c r="T224" s="149"/>
      <c r="AT224" s="144" t="s">
        <v>660</v>
      </c>
      <c r="AU224" s="144" t="s">
        <v>22</v>
      </c>
      <c r="AV224" s="143" t="s">
        <v>84</v>
      </c>
      <c r="AW224" s="143" t="s">
        <v>38</v>
      </c>
      <c r="AX224" s="143" t="s">
        <v>75</v>
      </c>
      <c r="AY224" s="144" t="s">
        <v>130</v>
      </c>
    </row>
    <row r="225" spans="2:51" s="136" customFormat="1" ht="12">
      <c r="B225" s="135"/>
      <c r="D225" s="127" t="s">
        <v>660</v>
      </c>
      <c r="E225" s="137" t="s">
        <v>20</v>
      </c>
      <c r="F225" s="138" t="s">
        <v>769</v>
      </c>
      <c r="H225" s="137" t="s">
        <v>20</v>
      </c>
      <c r="L225" s="135"/>
      <c r="M225" s="139"/>
      <c r="N225" s="140"/>
      <c r="O225" s="140"/>
      <c r="P225" s="140"/>
      <c r="Q225" s="140"/>
      <c r="R225" s="140"/>
      <c r="S225" s="140"/>
      <c r="T225" s="141"/>
      <c r="AT225" s="137" t="s">
        <v>660</v>
      </c>
      <c r="AU225" s="137" t="s">
        <v>22</v>
      </c>
      <c r="AV225" s="136" t="s">
        <v>22</v>
      </c>
      <c r="AW225" s="136" t="s">
        <v>38</v>
      </c>
      <c r="AX225" s="136" t="s">
        <v>75</v>
      </c>
      <c r="AY225" s="137" t="s">
        <v>130</v>
      </c>
    </row>
    <row r="226" spans="2:51" s="143" customFormat="1" ht="12">
      <c r="B226" s="142"/>
      <c r="D226" s="127" t="s">
        <v>660</v>
      </c>
      <c r="E226" s="144" t="s">
        <v>20</v>
      </c>
      <c r="F226" s="145" t="s">
        <v>770</v>
      </c>
      <c r="H226" s="146">
        <v>25.675</v>
      </c>
      <c r="L226" s="142"/>
      <c r="M226" s="147"/>
      <c r="N226" s="148"/>
      <c r="O226" s="148"/>
      <c r="P226" s="148"/>
      <c r="Q226" s="148"/>
      <c r="R226" s="148"/>
      <c r="S226" s="148"/>
      <c r="T226" s="149"/>
      <c r="AT226" s="144" t="s">
        <v>660</v>
      </c>
      <c r="AU226" s="144" t="s">
        <v>22</v>
      </c>
      <c r="AV226" s="143" t="s">
        <v>84</v>
      </c>
      <c r="AW226" s="143" t="s">
        <v>38</v>
      </c>
      <c r="AX226" s="143" t="s">
        <v>75</v>
      </c>
      <c r="AY226" s="144" t="s">
        <v>130</v>
      </c>
    </row>
    <row r="227" spans="2:51" s="136" customFormat="1" ht="12">
      <c r="B227" s="135"/>
      <c r="D227" s="127" t="s">
        <v>660</v>
      </c>
      <c r="E227" s="137" t="s">
        <v>20</v>
      </c>
      <c r="F227" s="138" t="s">
        <v>771</v>
      </c>
      <c r="H227" s="137" t="s">
        <v>20</v>
      </c>
      <c r="L227" s="135"/>
      <c r="M227" s="139"/>
      <c r="N227" s="140"/>
      <c r="O227" s="140"/>
      <c r="P227" s="140"/>
      <c r="Q227" s="140"/>
      <c r="R227" s="140"/>
      <c r="S227" s="140"/>
      <c r="T227" s="141"/>
      <c r="AT227" s="137" t="s">
        <v>660</v>
      </c>
      <c r="AU227" s="137" t="s">
        <v>22</v>
      </c>
      <c r="AV227" s="136" t="s">
        <v>22</v>
      </c>
      <c r="AW227" s="136" t="s">
        <v>38</v>
      </c>
      <c r="AX227" s="136" t="s">
        <v>75</v>
      </c>
      <c r="AY227" s="137" t="s">
        <v>130</v>
      </c>
    </row>
    <row r="228" spans="2:51" s="143" customFormat="1" ht="12">
      <c r="B228" s="142"/>
      <c r="D228" s="127" t="s">
        <v>660</v>
      </c>
      <c r="E228" s="144" t="s">
        <v>20</v>
      </c>
      <c r="F228" s="145" t="s">
        <v>772</v>
      </c>
      <c r="H228" s="146">
        <v>15.6</v>
      </c>
      <c r="L228" s="142"/>
      <c r="M228" s="147"/>
      <c r="N228" s="148"/>
      <c r="O228" s="148"/>
      <c r="P228" s="148"/>
      <c r="Q228" s="148"/>
      <c r="R228" s="148"/>
      <c r="S228" s="148"/>
      <c r="T228" s="149"/>
      <c r="AT228" s="144" t="s">
        <v>660</v>
      </c>
      <c r="AU228" s="144" t="s">
        <v>22</v>
      </c>
      <c r="AV228" s="143" t="s">
        <v>84</v>
      </c>
      <c r="AW228" s="143" t="s">
        <v>38</v>
      </c>
      <c r="AX228" s="143" t="s">
        <v>75</v>
      </c>
      <c r="AY228" s="144" t="s">
        <v>130</v>
      </c>
    </row>
    <row r="229" spans="2:51" s="136" customFormat="1" ht="12">
      <c r="B229" s="135"/>
      <c r="D229" s="127" t="s">
        <v>660</v>
      </c>
      <c r="E229" s="137" t="s">
        <v>20</v>
      </c>
      <c r="F229" s="138" t="s">
        <v>773</v>
      </c>
      <c r="H229" s="137" t="s">
        <v>20</v>
      </c>
      <c r="L229" s="135"/>
      <c r="M229" s="139"/>
      <c r="N229" s="140"/>
      <c r="O229" s="140"/>
      <c r="P229" s="140"/>
      <c r="Q229" s="140"/>
      <c r="R229" s="140"/>
      <c r="S229" s="140"/>
      <c r="T229" s="141"/>
      <c r="AT229" s="137" t="s">
        <v>660</v>
      </c>
      <c r="AU229" s="137" t="s">
        <v>22</v>
      </c>
      <c r="AV229" s="136" t="s">
        <v>22</v>
      </c>
      <c r="AW229" s="136" t="s">
        <v>38</v>
      </c>
      <c r="AX229" s="136" t="s">
        <v>75</v>
      </c>
      <c r="AY229" s="137" t="s">
        <v>130</v>
      </c>
    </row>
    <row r="230" spans="2:51" s="143" customFormat="1" ht="12">
      <c r="B230" s="142"/>
      <c r="D230" s="127" t="s">
        <v>660</v>
      </c>
      <c r="E230" s="144" t="s">
        <v>20</v>
      </c>
      <c r="F230" s="145" t="s">
        <v>774</v>
      </c>
      <c r="H230" s="146">
        <v>4.81</v>
      </c>
      <c r="L230" s="142"/>
      <c r="M230" s="147"/>
      <c r="N230" s="148"/>
      <c r="O230" s="148"/>
      <c r="P230" s="148"/>
      <c r="Q230" s="148"/>
      <c r="R230" s="148"/>
      <c r="S230" s="148"/>
      <c r="T230" s="149"/>
      <c r="AT230" s="144" t="s">
        <v>660</v>
      </c>
      <c r="AU230" s="144" t="s">
        <v>22</v>
      </c>
      <c r="AV230" s="143" t="s">
        <v>84</v>
      </c>
      <c r="AW230" s="143" t="s">
        <v>38</v>
      </c>
      <c r="AX230" s="143" t="s">
        <v>75</v>
      </c>
      <c r="AY230" s="144" t="s">
        <v>130</v>
      </c>
    </row>
    <row r="231" spans="2:51" s="136" customFormat="1" ht="12">
      <c r="B231" s="135"/>
      <c r="D231" s="127" t="s">
        <v>660</v>
      </c>
      <c r="E231" s="137" t="s">
        <v>20</v>
      </c>
      <c r="F231" s="138" t="s">
        <v>775</v>
      </c>
      <c r="H231" s="137" t="s">
        <v>20</v>
      </c>
      <c r="L231" s="135"/>
      <c r="M231" s="139"/>
      <c r="N231" s="140"/>
      <c r="O231" s="140"/>
      <c r="P231" s="140"/>
      <c r="Q231" s="140"/>
      <c r="R231" s="140"/>
      <c r="S231" s="140"/>
      <c r="T231" s="141"/>
      <c r="AT231" s="137" t="s">
        <v>660</v>
      </c>
      <c r="AU231" s="137" t="s">
        <v>22</v>
      </c>
      <c r="AV231" s="136" t="s">
        <v>22</v>
      </c>
      <c r="AW231" s="136" t="s">
        <v>38</v>
      </c>
      <c r="AX231" s="136" t="s">
        <v>75</v>
      </c>
      <c r="AY231" s="137" t="s">
        <v>130</v>
      </c>
    </row>
    <row r="232" spans="2:51" s="143" customFormat="1" ht="12">
      <c r="B232" s="142"/>
      <c r="D232" s="127" t="s">
        <v>660</v>
      </c>
      <c r="E232" s="144" t="s">
        <v>20</v>
      </c>
      <c r="F232" s="145" t="s">
        <v>776</v>
      </c>
      <c r="H232" s="146">
        <v>19.0315</v>
      </c>
      <c r="L232" s="142"/>
      <c r="M232" s="147"/>
      <c r="N232" s="148"/>
      <c r="O232" s="148"/>
      <c r="P232" s="148"/>
      <c r="Q232" s="148"/>
      <c r="R232" s="148"/>
      <c r="S232" s="148"/>
      <c r="T232" s="149"/>
      <c r="AT232" s="144" t="s">
        <v>660</v>
      </c>
      <c r="AU232" s="144" t="s">
        <v>22</v>
      </c>
      <c r="AV232" s="143" t="s">
        <v>84</v>
      </c>
      <c r="AW232" s="143" t="s">
        <v>38</v>
      </c>
      <c r="AX232" s="143" t="s">
        <v>75</v>
      </c>
      <c r="AY232" s="144" t="s">
        <v>130</v>
      </c>
    </row>
    <row r="233" spans="2:51" s="136" customFormat="1" ht="12">
      <c r="B233" s="135"/>
      <c r="D233" s="127" t="s">
        <v>660</v>
      </c>
      <c r="E233" s="137" t="s">
        <v>20</v>
      </c>
      <c r="F233" s="138" t="s">
        <v>777</v>
      </c>
      <c r="H233" s="137" t="s">
        <v>20</v>
      </c>
      <c r="L233" s="135"/>
      <c r="M233" s="139"/>
      <c r="N233" s="140"/>
      <c r="O233" s="140"/>
      <c r="P233" s="140"/>
      <c r="Q233" s="140"/>
      <c r="R233" s="140"/>
      <c r="S233" s="140"/>
      <c r="T233" s="141"/>
      <c r="AT233" s="137" t="s">
        <v>660</v>
      </c>
      <c r="AU233" s="137" t="s">
        <v>22</v>
      </c>
      <c r="AV233" s="136" t="s">
        <v>22</v>
      </c>
      <c r="AW233" s="136" t="s">
        <v>38</v>
      </c>
      <c r="AX233" s="136" t="s">
        <v>75</v>
      </c>
      <c r="AY233" s="137" t="s">
        <v>130</v>
      </c>
    </row>
    <row r="234" spans="2:51" s="143" customFormat="1" ht="12">
      <c r="B234" s="142"/>
      <c r="D234" s="127" t="s">
        <v>660</v>
      </c>
      <c r="E234" s="144" t="s">
        <v>20</v>
      </c>
      <c r="F234" s="145" t="s">
        <v>778</v>
      </c>
      <c r="H234" s="146">
        <v>3.33</v>
      </c>
      <c r="L234" s="142"/>
      <c r="M234" s="147"/>
      <c r="N234" s="148"/>
      <c r="O234" s="148"/>
      <c r="P234" s="148"/>
      <c r="Q234" s="148"/>
      <c r="R234" s="148"/>
      <c r="S234" s="148"/>
      <c r="T234" s="149"/>
      <c r="AT234" s="144" t="s">
        <v>660</v>
      </c>
      <c r="AU234" s="144" t="s">
        <v>22</v>
      </c>
      <c r="AV234" s="143" t="s">
        <v>84</v>
      </c>
      <c r="AW234" s="143" t="s">
        <v>38</v>
      </c>
      <c r="AX234" s="143" t="s">
        <v>75</v>
      </c>
      <c r="AY234" s="144" t="s">
        <v>130</v>
      </c>
    </row>
    <row r="235" spans="2:51" s="136" customFormat="1" ht="12">
      <c r="B235" s="135"/>
      <c r="D235" s="127" t="s">
        <v>660</v>
      </c>
      <c r="E235" s="137" t="s">
        <v>20</v>
      </c>
      <c r="F235" s="138" t="s">
        <v>779</v>
      </c>
      <c r="H235" s="137" t="s">
        <v>20</v>
      </c>
      <c r="L235" s="135"/>
      <c r="M235" s="139"/>
      <c r="N235" s="140"/>
      <c r="O235" s="140"/>
      <c r="P235" s="140"/>
      <c r="Q235" s="140"/>
      <c r="R235" s="140"/>
      <c r="S235" s="140"/>
      <c r="T235" s="141"/>
      <c r="AT235" s="137" t="s">
        <v>660</v>
      </c>
      <c r="AU235" s="137" t="s">
        <v>22</v>
      </c>
      <c r="AV235" s="136" t="s">
        <v>22</v>
      </c>
      <c r="AW235" s="136" t="s">
        <v>38</v>
      </c>
      <c r="AX235" s="136" t="s">
        <v>75</v>
      </c>
      <c r="AY235" s="137" t="s">
        <v>130</v>
      </c>
    </row>
    <row r="236" spans="2:51" s="143" customFormat="1" ht="12">
      <c r="B236" s="142"/>
      <c r="D236" s="127" t="s">
        <v>660</v>
      </c>
      <c r="E236" s="144" t="s">
        <v>20</v>
      </c>
      <c r="F236" s="145" t="s">
        <v>780</v>
      </c>
      <c r="H236" s="146">
        <v>24.2815</v>
      </c>
      <c r="L236" s="142"/>
      <c r="M236" s="147"/>
      <c r="N236" s="148"/>
      <c r="O236" s="148"/>
      <c r="P236" s="148"/>
      <c r="Q236" s="148"/>
      <c r="R236" s="148"/>
      <c r="S236" s="148"/>
      <c r="T236" s="149"/>
      <c r="AT236" s="144" t="s">
        <v>660</v>
      </c>
      <c r="AU236" s="144" t="s">
        <v>22</v>
      </c>
      <c r="AV236" s="143" t="s">
        <v>84</v>
      </c>
      <c r="AW236" s="143" t="s">
        <v>38</v>
      </c>
      <c r="AX236" s="143" t="s">
        <v>75</v>
      </c>
      <c r="AY236" s="144" t="s">
        <v>130</v>
      </c>
    </row>
    <row r="237" spans="2:51" s="136" customFormat="1" ht="12">
      <c r="B237" s="135"/>
      <c r="D237" s="127" t="s">
        <v>660</v>
      </c>
      <c r="E237" s="137" t="s">
        <v>20</v>
      </c>
      <c r="F237" s="138" t="s">
        <v>781</v>
      </c>
      <c r="H237" s="137" t="s">
        <v>20</v>
      </c>
      <c r="L237" s="135"/>
      <c r="M237" s="139"/>
      <c r="N237" s="140"/>
      <c r="O237" s="140"/>
      <c r="P237" s="140"/>
      <c r="Q237" s="140"/>
      <c r="R237" s="140"/>
      <c r="S237" s="140"/>
      <c r="T237" s="141"/>
      <c r="AT237" s="137" t="s">
        <v>660</v>
      </c>
      <c r="AU237" s="137" t="s">
        <v>22</v>
      </c>
      <c r="AV237" s="136" t="s">
        <v>22</v>
      </c>
      <c r="AW237" s="136" t="s">
        <v>38</v>
      </c>
      <c r="AX237" s="136" t="s">
        <v>75</v>
      </c>
      <c r="AY237" s="137" t="s">
        <v>130</v>
      </c>
    </row>
    <row r="238" spans="2:51" s="143" customFormat="1" ht="12">
      <c r="B238" s="142"/>
      <c r="D238" s="127" t="s">
        <v>660</v>
      </c>
      <c r="E238" s="144" t="s">
        <v>20</v>
      </c>
      <c r="F238" s="145" t="s">
        <v>782</v>
      </c>
      <c r="H238" s="146">
        <v>25.94665</v>
      </c>
      <c r="L238" s="142"/>
      <c r="M238" s="147"/>
      <c r="N238" s="148"/>
      <c r="O238" s="148"/>
      <c r="P238" s="148"/>
      <c r="Q238" s="148"/>
      <c r="R238" s="148"/>
      <c r="S238" s="148"/>
      <c r="T238" s="149"/>
      <c r="AT238" s="144" t="s">
        <v>660</v>
      </c>
      <c r="AU238" s="144" t="s">
        <v>22</v>
      </c>
      <c r="AV238" s="143" t="s">
        <v>84</v>
      </c>
      <c r="AW238" s="143" t="s">
        <v>38</v>
      </c>
      <c r="AX238" s="143" t="s">
        <v>75</v>
      </c>
      <c r="AY238" s="144" t="s">
        <v>130</v>
      </c>
    </row>
    <row r="239" spans="2:51" s="143" customFormat="1" ht="12">
      <c r="B239" s="142"/>
      <c r="D239" s="127" t="s">
        <v>660</v>
      </c>
      <c r="E239" s="144" t="s">
        <v>20</v>
      </c>
      <c r="F239" s="145" t="s">
        <v>783</v>
      </c>
      <c r="H239" s="146">
        <v>54.175</v>
      </c>
      <c r="L239" s="142"/>
      <c r="M239" s="147"/>
      <c r="N239" s="148"/>
      <c r="O239" s="148"/>
      <c r="P239" s="148"/>
      <c r="Q239" s="148"/>
      <c r="R239" s="148"/>
      <c r="S239" s="148"/>
      <c r="T239" s="149"/>
      <c r="AT239" s="144" t="s">
        <v>660</v>
      </c>
      <c r="AU239" s="144" t="s">
        <v>22</v>
      </c>
      <c r="AV239" s="143" t="s">
        <v>84</v>
      </c>
      <c r="AW239" s="143" t="s">
        <v>38</v>
      </c>
      <c r="AX239" s="143" t="s">
        <v>75</v>
      </c>
      <c r="AY239" s="144" t="s">
        <v>130</v>
      </c>
    </row>
    <row r="240" spans="2:51" s="136" customFormat="1" ht="12">
      <c r="B240" s="135"/>
      <c r="D240" s="127" t="s">
        <v>660</v>
      </c>
      <c r="E240" s="137" t="s">
        <v>20</v>
      </c>
      <c r="F240" s="138" t="s">
        <v>781</v>
      </c>
      <c r="H240" s="137" t="s">
        <v>20</v>
      </c>
      <c r="L240" s="135"/>
      <c r="M240" s="139"/>
      <c r="N240" s="140"/>
      <c r="O240" s="140"/>
      <c r="P240" s="140"/>
      <c r="Q240" s="140"/>
      <c r="R240" s="140"/>
      <c r="S240" s="140"/>
      <c r="T240" s="141"/>
      <c r="AT240" s="137" t="s">
        <v>660</v>
      </c>
      <c r="AU240" s="137" t="s">
        <v>22</v>
      </c>
      <c r="AV240" s="136" t="s">
        <v>22</v>
      </c>
      <c r="AW240" s="136" t="s">
        <v>38</v>
      </c>
      <c r="AX240" s="136" t="s">
        <v>75</v>
      </c>
      <c r="AY240" s="137" t="s">
        <v>130</v>
      </c>
    </row>
    <row r="241" spans="2:51" s="143" customFormat="1" ht="12">
      <c r="B241" s="142"/>
      <c r="D241" s="127" t="s">
        <v>660</v>
      </c>
      <c r="E241" s="144" t="s">
        <v>20</v>
      </c>
      <c r="F241" s="145" t="s">
        <v>782</v>
      </c>
      <c r="H241" s="146">
        <v>25.94665</v>
      </c>
      <c r="L241" s="142"/>
      <c r="M241" s="147"/>
      <c r="N241" s="148"/>
      <c r="O241" s="148"/>
      <c r="P241" s="148"/>
      <c r="Q241" s="148"/>
      <c r="R241" s="148"/>
      <c r="S241" s="148"/>
      <c r="T241" s="149"/>
      <c r="AT241" s="144" t="s">
        <v>660</v>
      </c>
      <c r="AU241" s="144" t="s">
        <v>22</v>
      </c>
      <c r="AV241" s="143" t="s">
        <v>84</v>
      </c>
      <c r="AW241" s="143" t="s">
        <v>38</v>
      </c>
      <c r="AX241" s="143" t="s">
        <v>75</v>
      </c>
      <c r="AY241" s="144" t="s">
        <v>130</v>
      </c>
    </row>
    <row r="242" spans="2:51" s="143" customFormat="1" ht="12">
      <c r="B242" s="142"/>
      <c r="D242" s="127" t="s">
        <v>660</v>
      </c>
      <c r="E242" s="144" t="s">
        <v>20</v>
      </c>
      <c r="F242" s="145" t="s">
        <v>783</v>
      </c>
      <c r="H242" s="146">
        <v>54.175</v>
      </c>
      <c r="L242" s="142"/>
      <c r="M242" s="147"/>
      <c r="N242" s="148"/>
      <c r="O242" s="148"/>
      <c r="P242" s="148"/>
      <c r="Q242" s="148"/>
      <c r="R242" s="148"/>
      <c r="S242" s="148"/>
      <c r="T242" s="149"/>
      <c r="AT242" s="144" t="s">
        <v>660</v>
      </c>
      <c r="AU242" s="144" t="s">
        <v>22</v>
      </c>
      <c r="AV242" s="143" t="s">
        <v>84</v>
      </c>
      <c r="AW242" s="143" t="s">
        <v>38</v>
      </c>
      <c r="AX242" s="143" t="s">
        <v>75</v>
      </c>
      <c r="AY242" s="144" t="s">
        <v>130</v>
      </c>
    </row>
    <row r="243" spans="2:51" s="151" customFormat="1" ht="12">
      <c r="B243" s="150"/>
      <c r="D243" s="127" t="s">
        <v>660</v>
      </c>
      <c r="E243" s="152" t="s">
        <v>20</v>
      </c>
      <c r="F243" s="153" t="s">
        <v>663</v>
      </c>
      <c r="H243" s="154">
        <v>298.2813</v>
      </c>
      <c r="L243" s="150"/>
      <c r="M243" s="155"/>
      <c r="N243" s="156"/>
      <c r="O243" s="156"/>
      <c r="P243" s="156"/>
      <c r="Q243" s="156"/>
      <c r="R243" s="156"/>
      <c r="S243" s="156"/>
      <c r="T243" s="157"/>
      <c r="AT243" s="152" t="s">
        <v>660</v>
      </c>
      <c r="AU243" s="152" t="s">
        <v>22</v>
      </c>
      <c r="AV243" s="151" t="s">
        <v>136</v>
      </c>
      <c r="AW243" s="151" t="s">
        <v>38</v>
      </c>
      <c r="AX243" s="151" t="s">
        <v>22</v>
      </c>
      <c r="AY243" s="152" t="s">
        <v>130</v>
      </c>
    </row>
    <row r="244" spans="1:65" s="307" customFormat="1" ht="21.75" customHeight="1">
      <c r="A244" s="251"/>
      <c r="B244" s="27"/>
      <c r="C244" s="117" t="s">
        <v>168</v>
      </c>
      <c r="D244" s="117" t="s">
        <v>131</v>
      </c>
      <c r="E244" s="118" t="s">
        <v>784</v>
      </c>
      <c r="F244" s="119" t="s">
        <v>785</v>
      </c>
      <c r="G244" s="120" t="s">
        <v>185</v>
      </c>
      <c r="H244" s="121">
        <v>96.26</v>
      </c>
      <c r="I244" s="122"/>
      <c r="J244" s="123">
        <f>ROUND(I244*H244,2)</f>
        <v>0</v>
      </c>
      <c r="K244" s="119" t="s">
        <v>135</v>
      </c>
      <c r="L244" s="27"/>
      <c r="M244" s="329" t="s">
        <v>20</v>
      </c>
      <c r="N244" s="124" t="s">
        <v>46</v>
      </c>
      <c r="O244" s="55"/>
      <c r="P244" s="125">
        <f>O244*H244</f>
        <v>0</v>
      </c>
      <c r="Q244" s="125">
        <v>0.025036359858716</v>
      </c>
      <c r="R244" s="125">
        <f>Q244*H244</f>
        <v>2.4100000000000024</v>
      </c>
      <c r="S244" s="125">
        <v>0</v>
      </c>
      <c r="T244" s="126">
        <f>S244*H244</f>
        <v>0</v>
      </c>
      <c r="U244" s="251"/>
      <c r="V244" s="251"/>
      <c r="W244" s="251"/>
      <c r="X244" s="251"/>
      <c r="Y244" s="251"/>
      <c r="Z244" s="251"/>
      <c r="AA244" s="251"/>
      <c r="AB244" s="251"/>
      <c r="AC244" s="251"/>
      <c r="AD244" s="251"/>
      <c r="AE244" s="251"/>
      <c r="AR244" s="330" t="s">
        <v>136</v>
      </c>
      <c r="AT244" s="330" t="s">
        <v>131</v>
      </c>
      <c r="AU244" s="330" t="s">
        <v>22</v>
      </c>
      <c r="AY244" s="304" t="s">
        <v>130</v>
      </c>
      <c r="BE244" s="331">
        <f>IF(N244="základní",J244,0)</f>
        <v>0</v>
      </c>
      <c r="BF244" s="331">
        <f>IF(N244="snížená",J244,0)</f>
        <v>0</v>
      </c>
      <c r="BG244" s="331">
        <f>IF(N244="zákl. přenesená",J244,0)</f>
        <v>0</v>
      </c>
      <c r="BH244" s="331">
        <f>IF(N244="sníž. přenesená",J244,0)</f>
        <v>0</v>
      </c>
      <c r="BI244" s="331">
        <f>IF(N244="nulová",J244,0)</f>
        <v>0</v>
      </c>
      <c r="BJ244" s="304" t="s">
        <v>22</v>
      </c>
      <c r="BK244" s="331">
        <f>ROUND(I244*H244,2)</f>
        <v>0</v>
      </c>
      <c r="BL244" s="304" t="s">
        <v>136</v>
      </c>
      <c r="BM244" s="330" t="s">
        <v>246</v>
      </c>
    </row>
    <row r="245" spans="1:47" s="307" customFormat="1" ht="12">
      <c r="A245" s="251"/>
      <c r="B245" s="27"/>
      <c r="C245" s="251"/>
      <c r="D245" s="127" t="s">
        <v>137</v>
      </c>
      <c r="E245" s="251"/>
      <c r="F245" s="128" t="s">
        <v>764</v>
      </c>
      <c r="G245" s="251"/>
      <c r="H245" s="251"/>
      <c r="I245" s="251"/>
      <c r="J245" s="251"/>
      <c r="K245" s="251"/>
      <c r="L245" s="27"/>
      <c r="M245" s="129"/>
      <c r="N245" s="130"/>
      <c r="O245" s="55"/>
      <c r="P245" s="55"/>
      <c r="Q245" s="55"/>
      <c r="R245" s="55"/>
      <c r="S245" s="55"/>
      <c r="T245" s="56"/>
      <c r="U245" s="251"/>
      <c r="V245" s="251"/>
      <c r="W245" s="251"/>
      <c r="X245" s="251"/>
      <c r="Y245" s="251"/>
      <c r="Z245" s="251"/>
      <c r="AA245" s="251"/>
      <c r="AB245" s="251"/>
      <c r="AC245" s="251"/>
      <c r="AD245" s="251"/>
      <c r="AE245" s="251"/>
      <c r="AT245" s="304" t="s">
        <v>137</v>
      </c>
      <c r="AU245" s="304" t="s">
        <v>22</v>
      </c>
    </row>
    <row r="246" spans="2:51" s="136" customFormat="1" ht="12">
      <c r="B246" s="135"/>
      <c r="D246" s="127" t="s">
        <v>660</v>
      </c>
      <c r="E246" s="137" t="s">
        <v>20</v>
      </c>
      <c r="F246" s="138" t="s">
        <v>786</v>
      </c>
      <c r="H246" s="137" t="s">
        <v>20</v>
      </c>
      <c r="L246" s="135"/>
      <c r="M246" s="139"/>
      <c r="N246" s="140"/>
      <c r="O246" s="140"/>
      <c r="P246" s="140"/>
      <c r="Q246" s="140"/>
      <c r="R246" s="140"/>
      <c r="S246" s="140"/>
      <c r="T246" s="141"/>
      <c r="AT246" s="137" t="s">
        <v>660</v>
      </c>
      <c r="AU246" s="137" t="s">
        <v>22</v>
      </c>
      <c r="AV246" s="136" t="s">
        <v>22</v>
      </c>
      <c r="AW246" s="136" t="s">
        <v>38</v>
      </c>
      <c r="AX246" s="136" t="s">
        <v>75</v>
      </c>
      <c r="AY246" s="137" t="s">
        <v>130</v>
      </c>
    </row>
    <row r="247" spans="2:51" s="143" customFormat="1" ht="12">
      <c r="B247" s="142"/>
      <c r="D247" s="127" t="s">
        <v>660</v>
      </c>
      <c r="E247" s="144" t="s">
        <v>20</v>
      </c>
      <c r="F247" s="145" t="s">
        <v>787</v>
      </c>
      <c r="H247" s="146">
        <v>13.26</v>
      </c>
      <c r="L247" s="142"/>
      <c r="M247" s="147"/>
      <c r="N247" s="148"/>
      <c r="O247" s="148"/>
      <c r="P247" s="148"/>
      <c r="Q247" s="148"/>
      <c r="R247" s="148"/>
      <c r="S247" s="148"/>
      <c r="T247" s="149"/>
      <c r="AT247" s="144" t="s">
        <v>660</v>
      </c>
      <c r="AU247" s="144" t="s">
        <v>22</v>
      </c>
      <c r="AV247" s="143" t="s">
        <v>84</v>
      </c>
      <c r="AW247" s="143" t="s">
        <v>38</v>
      </c>
      <c r="AX247" s="143" t="s">
        <v>75</v>
      </c>
      <c r="AY247" s="144" t="s">
        <v>130</v>
      </c>
    </row>
    <row r="248" spans="2:51" s="143" customFormat="1" ht="12">
      <c r="B248" s="142"/>
      <c r="D248" s="127" t="s">
        <v>660</v>
      </c>
      <c r="E248" s="144" t="s">
        <v>20</v>
      </c>
      <c r="F248" s="145" t="s">
        <v>788</v>
      </c>
      <c r="H248" s="146">
        <v>69.66</v>
      </c>
      <c r="L248" s="142"/>
      <c r="M248" s="147"/>
      <c r="N248" s="148"/>
      <c r="O248" s="148"/>
      <c r="P248" s="148"/>
      <c r="Q248" s="148"/>
      <c r="R248" s="148"/>
      <c r="S248" s="148"/>
      <c r="T248" s="149"/>
      <c r="AT248" s="144" t="s">
        <v>660</v>
      </c>
      <c r="AU248" s="144" t="s">
        <v>22</v>
      </c>
      <c r="AV248" s="143" t="s">
        <v>84</v>
      </c>
      <c r="AW248" s="143" t="s">
        <v>38</v>
      </c>
      <c r="AX248" s="143" t="s">
        <v>75</v>
      </c>
      <c r="AY248" s="144" t="s">
        <v>130</v>
      </c>
    </row>
    <row r="249" spans="2:51" s="136" customFormat="1" ht="12">
      <c r="B249" s="135"/>
      <c r="D249" s="127" t="s">
        <v>660</v>
      </c>
      <c r="E249" s="137" t="s">
        <v>20</v>
      </c>
      <c r="F249" s="138" t="s">
        <v>789</v>
      </c>
      <c r="H249" s="137" t="s">
        <v>20</v>
      </c>
      <c r="L249" s="135"/>
      <c r="M249" s="139"/>
      <c r="N249" s="140"/>
      <c r="O249" s="140"/>
      <c r="P249" s="140"/>
      <c r="Q249" s="140"/>
      <c r="R249" s="140"/>
      <c r="S249" s="140"/>
      <c r="T249" s="141"/>
      <c r="AT249" s="137" t="s">
        <v>660</v>
      </c>
      <c r="AU249" s="137" t="s">
        <v>22</v>
      </c>
      <c r="AV249" s="136" t="s">
        <v>22</v>
      </c>
      <c r="AW249" s="136" t="s">
        <v>38</v>
      </c>
      <c r="AX249" s="136" t="s">
        <v>75</v>
      </c>
      <c r="AY249" s="137" t="s">
        <v>130</v>
      </c>
    </row>
    <row r="250" spans="2:51" s="143" customFormat="1" ht="12">
      <c r="B250" s="142"/>
      <c r="D250" s="127" t="s">
        <v>660</v>
      </c>
      <c r="E250" s="144" t="s">
        <v>20</v>
      </c>
      <c r="F250" s="145" t="s">
        <v>790</v>
      </c>
      <c r="H250" s="146">
        <v>7.245</v>
      </c>
      <c r="L250" s="142"/>
      <c r="M250" s="147"/>
      <c r="N250" s="148"/>
      <c r="O250" s="148"/>
      <c r="P250" s="148"/>
      <c r="Q250" s="148"/>
      <c r="R250" s="148"/>
      <c r="S250" s="148"/>
      <c r="T250" s="149"/>
      <c r="AT250" s="144" t="s">
        <v>660</v>
      </c>
      <c r="AU250" s="144" t="s">
        <v>22</v>
      </c>
      <c r="AV250" s="143" t="s">
        <v>84</v>
      </c>
      <c r="AW250" s="143" t="s">
        <v>38</v>
      </c>
      <c r="AX250" s="143" t="s">
        <v>75</v>
      </c>
      <c r="AY250" s="144" t="s">
        <v>130</v>
      </c>
    </row>
    <row r="251" spans="2:51" s="136" customFormat="1" ht="12">
      <c r="B251" s="135"/>
      <c r="D251" s="127" t="s">
        <v>660</v>
      </c>
      <c r="E251" s="137" t="s">
        <v>20</v>
      </c>
      <c r="F251" s="138" t="s">
        <v>791</v>
      </c>
      <c r="H251" s="137" t="s">
        <v>20</v>
      </c>
      <c r="L251" s="135"/>
      <c r="M251" s="139"/>
      <c r="N251" s="140"/>
      <c r="O251" s="140"/>
      <c r="P251" s="140"/>
      <c r="Q251" s="140"/>
      <c r="R251" s="140"/>
      <c r="S251" s="140"/>
      <c r="T251" s="141"/>
      <c r="AT251" s="137" t="s">
        <v>660</v>
      </c>
      <c r="AU251" s="137" t="s">
        <v>22</v>
      </c>
      <c r="AV251" s="136" t="s">
        <v>22</v>
      </c>
      <c r="AW251" s="136" t="s">
        <v>38</v>
      </c>
      <c r="AX251" s="136" t="s">
        <v>75</v>
      </c>
      <c r="AY251" s="137" t="s">
        <v>130</v>
      </c>
    </row>
    <row r="252" spans="2:51" s="143" customFormat="1" ht="12">
      <c r="B252" s="142"/>
      <c r="D252" s="127" t="s">
        <v>660</v>
      </c>
      <c r="E252" s="144" t="s">
        <v>20</v>
      </c>
      <c r="F252" s="145" t="s">
        <v>792</v>
      </c>
      <c r="H252" s="146">
        <v>6.095</v>
      </c>
      <c r="L252" s="142"/>
      <c r="M252" s="147"/>
      <c r="N252" s="148"/>
      <c r="O252" s="148"/>
      <c r="P252" s="148"/>
      <c r="Q252" s="148"/>
      <c r="R252" s="148"/>
      <c r="S252" s="148"/>
      <c r="T252" s="149"/>
      <c r="AT252" s="144" t="s">
        <v>660</v>
      </c>
      <c r="AU252" s="144" t="s">
        <v>22</v>
      </c>
      <c r="AV252" s="143" t="s">
        <v>84</v>
      </c>
      <c r="AW252" s="143" t="s">
        <v>38</v>
      </c>
      <c r="AX252" s="143" t="s">
        <v>75</v>
      </c>
      <c r="AY252" s="144" t="s">
        <v>130</v>
      </c>
    </row>
    <row r="253" spans="2:51" s="151" customFormat="1" ht="12">
      <c r="B253" s="150"/>
      <c r="D253" s="127" t="s">
        <v>660</v>
      </c>
      <c r="E253" s="152" t="s">
        <v>20</v>
      </c>
      <c r="F253" s="153" t="s">
        <v>663</v>
      </c>
      <c r="H253" s="154">
        <v>96.26</v>
      </c>
      <c r="L253" s="150"/>
      <c r="M253" s="155"/>
      <c r="N253" s="156"/>
      <c r="O253" s="156"/>
      <c r="P253" s="156"/>
      <c r="Q253" s="156"/>
      <c r="R253" s="156"/>
      <c r="S253" s="156"/>
      <c r="T253" s="157"/>
      <c r="AT253" s="152" t="s">
        <v>660</v>
      </c>
      <c r="AU253" s="152" t="s">
        <v>22</v>
      </c>
      <c r="AV253" s="151" t="s">
        <v>136</v>
      </c>
      <c r="AW253" s="151" t="s">
        <v>38</v>
      </c>
      <c r="AX253" s="151" t="s">
        <v>22</v>
      </c>
      <c r="AY253" s="152" t="s">
        <v>130</v>
      </c>
    </row>
    <row r="254" spans="1:65" s="307" customFormat="1" ht="21.75" customHeight="1">
      <c r="A254" s="251"/>
      <c r="B254" s="27"/>
      <c r="C254" s="117" t="s">
        <v>243</v>
      </c>
      <c r="D254" s="117" t="s">
        <v>131</v>
      </c>
      <c r="E254" s="118" t="s">
        <v>793</v>
      </c>
      <c r="F254" s="119" t="s">
        <v>794</v>
      </c>
      <c r="G254" s="120" t="s">
        <v>185</v>
      </c>
      <c r="H254" s="121">
        <v>58.31</v>
      </c>
      <c r="I254" s="122"/>
      <c r="J254" s="123">
        <f>ROUND(I254*H254,2)</f>
        <v>0</v>
      </c>
      <c r="K254" s="119" t="s">
        <v>135</v>
      </c>
      <c r="L254" s="27"/>
      <c r="M254" s="329" t="s">
        <v>20</v>
      </c>
      <c r="N254" s="124" t="s">
        <v>46</v>
      </c>
      <c r="O254" s="55"/>
      <c r="P254" s="125">
        <f>O254*H254</f>
        <v>0</v>
      </c>
      <c r="Q254" s="125">
        <v>0.0301835019722175</v>
      </c>
      <c r="R254" s="125">
        <f>Q254*H254</f>
        <v>1.7600000000000025</v>
      </c>
      <c r="S254" s="125">
        <v>0</v>
      </c>
      <c r="T254" s="126">
        <f>S254*H254</f>
        <v>0</v>
      </c>
      <c r="U254" s="251"/>
      <c r="V254" s="251"/>
      <c r="W254" s="251"/>
      <c r="X254" s="251"/>
      <c r="Y254" s="251"/>
      <c r="Z254" s="251"/>
      <c r="AA254" s="251"/>
      <c r="AB254" s="251"/>
      <c r="AC254" s="251"/>
      <c r="AD254" s="251"/>
      <c r="AE254" s="251"/>
      <c r="AR254" s="330" t="s">
        <v>136</v>
      </c>
      <c r="AT254" s="330" t="s">
        <v>131</v>
      </c>
      <c r="AU254" s="330" t="s">
        <v>22</v>
      </c>
      <c r="AY254" s="304" t="s">
        <v>130</v>
      </c>
      <c r="BE254" s="331">
        <f>IF(N254="základní",J254,0)</f>
        <v>0</v>
      </c>
      <c r="BF254" s="331">
        <f>IF(N254="snížená",J254,0)</f>
        <v>0</v>
      </c>
      <c r="BG254" s="331">
        <f>IF(N254="zákl. přenesená",J254,0)</f>
        <v>0</v>
      </c>
      <c r="BH254" s="331">
        <f>IF(N254="sníž. přenesená",J254,0)</f>
        <v>0</v>
      </c>
      <c r="BI254" s="331">
        <f>IF(N254="nulová",J254,0)</f>
        <v>0</v>
      </c>
      <c r="BJ254" s="304" t="s">
        <v>22</v>
      </c>
      <c r="BK254" s="331">
        <f>ROUND(I254*H254,2)</f>
        <v>0</v>
      </c>
      <c r="BL254" s="304" t="s">
        <v>136</v>
      </c>
      <c r="BM254" s="330" t="s">
        <v>251</v>
      </c>
    </row>
    <row r="255" spans="1:47" s="307" customFormat="1" ht="12">
      <c r="A255" s="251"/>
      <c r="B255" s="27"/>
      <c r="C255" s="251"/>
      <c r="D255" s="127" t="s">
        <v>137</v>
      </c>
      <c r="E255" s="251"/>
      <c r="F255" s="128" t="s">
        <v>764</v>
      </c>
      <c r="G255" s="251"/>
      <c r="H255" s="251"/>
      <c r="I255" s="251"/>
      <c r="J255" s="251"/>
      <c r="K255" s="251"/>
      <c r="L255" s="27"/>
      <c r="M255" s="129"/>
      <c r="N255" s="130"/>
      <c r="O255" s="55"/>
      <c r="P255" s="55"/>
      <c r="Q255" s="55"/>
      <c r="R255" s="55"/>
      <c r="S255" s="55"/>
      <c r="T255" s="56"/>
      <c r="U255" s="251"/>
      <c r="V255" s="251"/>
      <c r="W255" s="251"/>
      <c r="X255" s="251"/>
      <c r="Y255" s="251"/>
      <c r="Z255" s="251"/>
      <c r="AA255" s="251"/>
      <c r="AB255" s="251"/>
      <c r="AC255" s="251"/>
      <c r="AD255" s="251"/>
      <c r="AE255" s="251"/>
      <c r="AT255" s="304" t="s">
        <v>137</v>
      </c>
      <c r="AU255" s="304" t="s">
        <v>22</v>
      </c>
    </row>
    <row r="256" spans="2:51" s="136" customFormat="1" ht="12">
      <c r="B256" s="135"/>
      <c r="D256" s="127" t="s">
        <v>660</v>
      </c>
      <c r="E256" s="137" t="s">
        <v>20</v>
      </c>
      <c r="F256" s="138" t="s">
        <v>795</v>
      </c>
      <c r="H256" s="137" t="s">
        <v>20</v>
      </c>
      <c r="L256" s="135"/>
      <c r="M256" s="139"/>
      <c r="N256" s="140"/>
      <c r="O256" s="140"/>
      <c r="P256" s="140"/>
      <c r="Q256" s="140"/>
      <c r="R256" s="140"/>
      <c r="S256" s="140"/>
      <c r="T256" s="141"/>
      <c r="AT256" s="137" t="s">
        <v>660</v>
      </c>
      <c r="AU256" s="137" t="s">
        <v>22</v>
      </c>
      <c r="AV256" s="136" t="s">
        <v>22</v>
      </c>
      <c r="AW256" s="136" t="s">
        <v>38</v>
      </c>
      <c r="AX256" s="136" t="s">
        <v>75</v>
      </c>
      <c r="AY256" s="137" t="s">
        <v>130</v>
      </c>
    </row>
    <row r="257" spans="2:51" s="143" customFormat="1" ht="12">
      <c r="B257" s="142"/>
      <c r="D257" s="127" t="s">
        <v>660</v>
      </c>
      <c r="E257" s="144" t="s">
        <v>20</v>
      </c>
      <c r="F257" s="145" t="s">
        <v>796</v>
      </c>
      <c r="H257" s="146">
        <v>9.8</v>
      </c>
      <c r="L257" s="142"/>
      <c r="M257" s="147"/>
      <c r="N257" s="148"/>
      <c r="O257" s="148"/>
      <c r="P257" s="148"/>
      <c r="Q257" s="148"/>
      <c r="R257" s="148"/>
      <c r="S257" s="148"/>
      <c r="T257" s="149"/>
      <c r="AT257" s="144" t="s">
        <v>660</v>
      </c>
      <c r="AU257" s="144" t="s">
        <v>22</v>
      </c>
      <c r="AV257" s="143" t="s">
        <v>84</v>
      </c>
      <c r="AW257" s="143" t="s">
        <v>38</v>
      </c>
      <c r="AX257" s="143" t="s">
        <v>75</v>
      </c>
      <c r="AY257" s="144" t="s">
        <v>130</v>
      </c>
    </row>
    <row r="258" spans="2:51" s="136" customFormat="1" ht="12">
      <c r="B258" s="135"/>
      <c r="D258" s="127" t="s">
        <v>660</v>
      </c>
      <c r="E258" s="137" t="s">
        <v>20</v>
      </c>
      <c r="F258" s="138" t="s">
        <v>797</v>
      </c>
      <c r="H258" s="137" t="s">
        <v>20</v>
      </c>
      <c r="L258" s="135"/>
      <c r="M258" s="139"/>
      <c r="N258" s="140"/>
      <c r="O258" s="140"/>
      <c r="P258" s="140"/>
      <c r="Q258" s="140"/>
      <c r="R258" s="140"/>
      <c r="S258" s="140"/>
      <c r="T258" s="141"/>
      <c r="AT258" s="137" t="s">
        <v>660</v>
      </c>
      <c r="AU258" s="137" t="s">
        <v>22</v>
      </c>
      <c r="AV258" s="136" t="s">
        <v>22</v>
      </c>
      <c r="AW258" s="136" t="s">
        <v>38</v>
      </c>
      <c r="AX258" s="136" t="s">
        <v>75</v>
      </c>
      <c r="AY258" s="137" t="s">
        <v>130</v>
      </c>
    </row>
    <row r="259" spans="2:51" s="143" customFormat="1" ht="12">
      <c r="B259" s="142"/>
      <c r="D259" s="127" t="s">
        <v>660</v>
      </c>
      <c r="E259" s="144" t="s">
        <v>20</v>
      </c>
      <c r="F259" s="145" t="s">
        <v>798</v>
      </c>
      <c r="H259" s="146">
        <v>48.51</v>
      </c>
      <c r="L259" s="142"/>
      <c r="M259" s="147"/>
      <c r="N259" s="148"/>
      <c r="O259" s="148"/>
      <c r="P259" s="148"/>
      <c r="Q259" s="148"/>
      <c r="R259" s="148"/>
      <c r="S259" s="148"/>
      <c r="T259" s="149"/>
      <c r="AT259" s="144" t="s">
        <v>660</v>
      </c>
      <c r="AU259" s="144" t="s">
        <v>22</v>
      </c>
      <c r="AV259" s="143" t="s">
        <v>84</v>
      </c>
      <c r="AW259" s="143" t="s">
        <v>38</v>
      </c>
      <c r="AX259" s="143" t="s">
        <v>75</v>
      </c>
      <c r="AY259" s="144" t="s">
        <v>130</v>
      </c>
    </row>
    <row r="260" spans="2:51" s="151" customFormat="1" ht="12">
      <c r="B260" s="150"/>
      <c r="D260" s="127" t="s">
        <v>660</v>
      </c>
      <c r="E260" s="152" t="s">
        <v>20</v>
      </c>
      <c r="F260" s="153" t="s">
        <v>663</v>
      </c>
      <c r="H260" s="154">
        <v>58.31</v>
      </c>
      <c r="L260" s="150"/>
      <c r="M260" s="155"/>
      <c r="N260" s="156"/>
      <c r="O260" s="156"/>
      <c r="P260" s="156"/>
      <c r="Q260" s="156"/>
      <c r="R260" s="156"/>
      <c r="S260" s="156"/>
      <c r="T260" s="157"/>
      <c r="AT260" s="152" t="s">
        <v>660</v>
      </c>
      <c r="AU260" s="152" t="s">
        <v>22</v>
      </c>
      <c r="AV260" s="151" t="s">
        <v>136</v>
      </c>
      <c r="AW260" s="151" t="s">
        <v>38</v>
      </c>
      <c r="AX260" s="151" t="s">
        <v>22</v>
      </c>
      <c r="AY260" s="152" t="s">
        <v>130</v>
      </c>
    </row>
    <row r="261" spans="1:65" s="307" customFormat="1" ht="21.75" customHeight="1">
      <c r="A261" s="251"/>
      <c r="B261" s="27"/>
      <c r="C261" s="117" t="s">
        <v>211</v>
      </c>
      <c r="D261" s="117" t="s">
        <v>131</v>
      </c>
      <c r="E261" s="118" t="s">
        <v>799</v>
      </c>
      <c r="F261" s="119" t="s">
        <v>800</v>
      </c>
      <c r="G261" s="120" t="s">
        <v>201</v>
      </c>
      <c r="H261" s="121">
        <v>4</v>
      </c>
      <c r="I261" s="122"/>
      <c r="J261" s="123">
        <f>ROUND(I261*H261,2)</f>
        <v>0</v>
      </c>
      <c r="K261" s="119" t="s">
        <v>135</v>
      </c>
      <c r="L261" s="27"/>
      <c r="M261" s="329" t="s">
        <v>20</v>
      </c>
      <c r="N261" s="124" t="s">
        <v>46</v>
      </c>
      <c r="O261" s="55"/>
      <c r="P261" s="125">
        <f>O261*H261</f>
        <v>0</v>
      </c>
      <c r="Q261" s="125">
        <v>0.0425</v>
      </c>
      <c r="R261" s="125">
        <f>Q261*H261</f>
        <v>0.17</v>
      </c>
      <c r="S261" s="125">
        <v>0</v>
      </c>
      <c r="T261" s="126">
        <f>S261*H261</f>
        <v>0</v>
      </c>
      <c r="U261" s="251"/>
      <c r="V261" s="251"/>
      <c r="W261" s="251"/>
      <c r="X261" s="251"/>
      <c r="Y261" s="251"/>
      <c r="Z261" s="251"/>
      <c r="AA261" s="251"/>
      <c r="AB261" s="251"/>
      <c r="AC261" s="251"/>
      <c r="AD261" s="251"/>
      <c r="AE261" s="251"/>
      <c r="AR261" s="330" t="s">
        <v>136</v>
      </c>
      <c r="AT261" s="330" t="s">
        <v>131</v>
      </c>
      <c r="AU261" s="330" t="s">
        <v>22</v>
      </c>
      <c r="AY261" s="304" t="s">
        <v>130</v>
      </c>
      <c r="BE261" s="331">
        <f>IF(N261="základní",J261,0)</f>
        <v>0</v>
      </c>
      <c r="BF261" s="331">
        <f>IF(N261="snížená",J261,0)</f>
        <v>0</v>
      </c>
      <c r="BG261" s="331">
        <f>IF(N261="zákl. přenesená",J261,0)</f>
        <v>0</v>
      </c>
      <c r="BH261" s="331">
        <f>IF(N261="sníž. přenesená",J261,0)</f>
        <v>0</v>
      </c>
      <c r="BI261" s="331">
        <f>IF(N261="nulová",J261,0)</f>
        <v>0</v>
      </c>
      <c r="BJ261" s="304" t="s">
        <v>22</v>
      </c>
      <c r="BK261" s="331">
        <f>ROUND(I261*H261,2)</f>
        <v>0</v>
      </c>
      <c r="BL261" s="304" t="s">
        <v>136</v>
      </c>
      <c r="BM261" s="330" t="s">
        <v>256</v>
      </c>
    </row>
    <row r="262" spans="1:47" s="307" customFormat="1" ht="19.5">
      <c r="A262" s="251"/>
      <c r="B262" s="27"/>
      <c r="C262" s="251"/>
      <c r="D262" s="127" t="s">
        <v>137</v>
      </c>
      <c r="E262" s="251"/>
      <c r="F262" s="128" t="s">
        <v>800</v>
      </c>
      <c r="G262" s="251"/>
      <c r="H262" s="251"/>
      <c r="I262" s="251"/>
      <c r="J262" s="251"/>
      <c r="K262" s="251"/>
      <c r="L262" s="27"/>
      <c r="M262" s="129"/>
      <c r="N262" s="130"/>
      <c r="O262" s="55"/>
      <c r="P262" s="55"/>
      <c r="Q262" s="55"/>
      <c r="R262" s="55"/>
      <c r="S262" s="55"/>
      <c r="T262" s="56"/>
      <c r="U262" s="251"/>
      <c r="V262" s="251"/>
      <c r="W262" s="251"/>
      <c r="X262" s="251"/>
      <c r="Y262" s="251"/>
      <c r="Z262" s="251"/>
      <c r="AA262" s="251"/>
      <c r="AB262" s="251"/>
      <c r="AC262" s="251"/>
      <c r="AD262" s="251"/>
      <c r="AE262" s="251"/>
      <c r="AT262" s="304" t="s">
        <v>137</v>
      </c>
      <c r="AU262" s="304" t="s">
        <v>22</v>
      </c>
    </row>
    <row r="263" spans="2:51" s="136" customFormat="1" ht="12">
      <c r="B263" s="135"/>
      <c r="D263" s="127" t="s">
        <v>660</v>
      </c>
      <c r="E263" s="137" t="s">
        <v>20</v>
      </c>
      <c r="F263" s="138" t="s">
        <v>684</v>
      </c>
      <c r="H263" s="137" t="s">
        <v>20</v>
      </c>
      <c r="L263" s="135"/>
      <c r="M263" s="139"/>
      <c r="N263" s="140"/>
      <c r="O263" s="140"/>
      <c r="P263" s="140"/>
      <c r="Q263" s="140"/>
      <c r="R263" s="140"/>
      <c r="S263" s="140"/>
      <c r="T263" s="141"/>
      <c r="AT263" s="137" t="s">
        <v>660</v>
      </c>
      <c r="AU263" s="137" t="s">
        <v>22</v>
      </c>
      <c r="AV263" s="136" t="s">
        <v>22</v>
      </c>
      <c r="AW263" s="136" t="s">
        <v>38</v>
      </c>
      <c r="AX263" s="136" t="s">
        <v>75</v>
      </c>
      <c r="AY263" s="137" t="s">
        <v>130</v>
      </c>
    </row>
    <row r="264" spans="2:51" s="143" customFormat="1" ht="12">
      <c r="B264" s="142"/>
      <c r="D264" s="127" t="s">
        <v>660</v>
      </c>
      <c r="E264" s="144" t="s">
        <v>20</v>
      </c>
      <c r="F264" s="145" t="s">
        <v>801</v>
      </c>
      <c r="H264" s="146">
        <v>4</v>
      </c>
      <c r="L264" s="142"/>
      <c r="M264" s="147"/>
      <c r="N264" s="148"/>
      <c r="O264" s="148"/>
      <c r="P264" s="148"/>
      <c r="Q264" s="148"/>
      <c r="R264" s="148"/>
      <c r="S264" s="148"/>
      <c r="T264" s="149"/>
      <c r="AT264" s="144" t="s">
        <v>660</v>
      </c>
      <c r="AU264" s="144" t="s">
        <v>22</v>
      </c>
      <c r="AV264" s="143" t="s">
        <v>84</v>
      </c>
      <c r="AW264" s="143" t="s">
        <v>38</v>
      </c>
      <c r="AX264" s="143" t="s">
        <v>75</v>
      </c>
      <c r="AY264" s="144" t="s">
        <v>130</v>
      </c>
    </row>
    <row r="265" spans="2:51" s="151" customFormat="1" ht="12">
      <c r="B265" s="150"/>
      <c r="D265" s="127" t="s">
        <v>660</v>
      </c>
      <c r="E265" s="152" t="s">
        <v>20</v>
      </c>
      <c r="F265" s="153" t="s">
        <v>663</v>
      </c>
      <c r="H265" s="154">
        <v>4</v>
      </c>
      <c r="L265" s="150"/>
      <c r="M265" s="155"/>
      <c r="N265" s="156"/>
      <c r="O265" s="156"/>
      <c r="P265" s="156"/>
      <c r="Q265" s="156"/>
      <c r="R265" s="156"/>
      <c r="S265" s="156"/>
      <c r="T265" s="157"/>
      <c r="AT265" s="152" t="s">
        <v>660</v>
      </c>
      <c r="AU265" s="152" t="s">
        <v>22</v>
      </c>
      <c r="AV265" s="151" t="s">
        <v>136</v>
      </c>
      <c r="AW265" s="151" t="s">
        <v>38</v>
      </c>
      <c r="AX265" s="151" t="s">
        <v>22</v>
      </c>
      <c r="AY265" s="152" t="s">
        <v>130</v>
      </c>
    </row>
    <row r="266" spans="1:65" s="307" customFormat="1" ht="16.5" customHeight="1">
      <c r="A266" s="251"/>
      <c r="B266" s="27"/>
      <c r="C266" s="117" t="s">
        <v>7</v>
      </c>
      <c r="D266" s="117" t="s">
        <v>131</v>
      </c>
      <c r="E266" s="118" t="s">
        <v>802</v>
      </c>
      <c r="F266" s="119" t="s">
        <v>803</v>
      </c>
      <c r="G266" s="120" t="s">
        <v>215</v>
      </c>
      <c r="H266" s="121">
        <v>52.5</v>
      </c>
      <c r="I266" s="122"/>
      <c r="J266" s="123">
        <f>ROUND(I266*H266,2)</f>
        <v>0</v>
      </c>
      <c r="K266" s="119" t="s">
        <v>135</v>
      </c>
      <c r="L266" s="27"/>
      <c r="M266" s="329" t="s">
        <v>20</v>
      </c>
      <c r="N266" s="124" t="s">
        <v>46</v>
      </c>
      <c r="O266" s="55"/>
      <c r="P266" s="125">
        <f>O266*H266</f>
        <v>0</v>
      </c>
      <c r="Q266" s="125">
        <v>0.00228571428571429</v>
      </c>
      <c r="R266" s="125">
        <f>Q266*H266</f>
        <v>0.12000000000000022</v>
      </c>
      <c r="S266" s="125">
        <v>0</v>
      </c>
      <c r="T266" s="126">
        <f>S266*H266</f>
        <v>0</v>
      </c>
      <c r="U266" s="251"/>
      <c r="V266" s="251"/>
      <c r="W266" s="251"/>
      <c r="X266" s="251"/>
      <c r="Y266" s="251"/>
      <c r="Z266" s="251"/>
      <c r="AA266" s="251"/>
      <c r="AB266" s="251"/>
      <c r="AC266" s="251"/>
      <c r="AD266" s="251"/>
      <c r="AE266" s="251"/>
      <c r="AR266" s="330" t="s">
        <v>136</v>
      </c>
      <c r="AT266" s="330" t="s">
        <v>131</v>
      </c>
      <c r="AU266" s="330" t="s">
        <v>22</v>
      </c>
      <c r="AY266" s="304" t="s">
        <v>130</v>
      </c>
      <c r="BE266" s="331">
        <f>IF(N266="základní",J266,0)</f>
        <v>0</v>
      </c>
      <c r="BF266" s="331">
        <f>IF(N266="snížená",J266,0)</f>
        <v>0</v>
      </c>
      <c r="BG266" s="331">
        <f>IF(N266="zákl. přenesená",J266,0)</f>
        <v>0</v>
      </c>
      <c r="BH266" s="331">
        <f>IF(N266="sníž. přenesená",J266,0)</f>
        <v>0</v>
      </c>
      <c r="BI266" s="331">
        <f>IF(N266="nulová",J266,0)</f>
        <v>0</v>
      </c>
      <c r="BJ266" s="304" t="s">
        <v>22</v>
      </c>
      <c r="BK266" s="331">
        <f>ROUND(I266*H266,2)</f>
        <v>0</v>
      </c>
      <c r="BL266" s="304" t="s">
        <v>136</v>
      </c>
      <c r="BM266" s="330" t="s">
        <v>259</v>
      </c>
    </row>
    <row r="267" spans="1:47" s="307" customFormat="1" ht="12">
      <c r="A267" s="251"/>
      <c r="B267" s="27"/>
      <c r="C267" s="251"/>
      <c r="D267" s="127" t="s">
        <v>137</v>
      </c>
      <c r="E267" s="251"/>
      <c r="F267" s="128" t="s">
        <v>803</v>
      </c>
      <c r="G267" s="251"/>
      <c r="H267" s="251"/>
      <c r="I267" s="251"/>
      <c r="J267" s="251"/>
      <c r="K267" s="251"/>
      <c r="L267" s="27"/>
      <c r="M267" s="129"/>
      <c r="N267" s="130"/>
      <c r="O267" s="55"/>
      <c r="P267" s="55"/>
      <c r="Q267" s="55"/>
      <c r="R267" s="55"/>
      <c r="S267" s="55"/>
      <c r="T267" s="56"/>
      <c r="U267" s="251"/>
      <c r="V267" s="251"/>
      <c r="W267" s="251"/>
      <c r="X267" s="251"/>
      <c r="Y267" s="251"/>
      <c r="Z267" s="251"/>
      <c r="AA267" s="251"/>
      <c r="AB267" s="251"/>
      <c r="AC267" s="251"/>
      <c r="AD267" s="251"/>
      <c r="AE267" s="251"/>
      <c r="AT267" s="304" t="s">
        <v>137</v>
      </c>
      <c r="AU267" s="304" t="s">
        <v>22</v>
      </c>
    </row>
    <row r="268" spans="2:51" s="136" customFormat="1" ht="12">
      <c r="B268" s="135"/>
      <c r="D268" s="127" t="s">
        <v>660</v>
      </c>
      <c r="E268" s="137" t="s">
        <v>20</v>
      </c>
      <c r="F268" s="138" t="s">
        <v>804</v>
      </c>
      <c r="H268" s="137" t="s">
        <v>20</v>
      </c>
      <c r="L268" s="135"/>
      <c r="M268" s="139"/>
      <c r="N268" s="140"/>
      <c r="O268" s="140"/>
      <c r="P268" s="140"/>
      <c r="Q268" s="140"/>
      <c r="R268" s="140"/>
      <c r="S268" s="140"/>
      <c r="T268" s="141"/>
      <c r="AT268" s="137" t="s">
        <v>660</v>
      </c>
      <c r="AU268" s="137" t="s">
        <v>22</v>
      </c>
      <c r="AV268" s="136" t="s">
        <v>22</v>
      </c>
      <c r="AW268" s="136" t="s">
        <v>38</v>
      </c>
      <c r="AX268" s="136" t="s">
        <v>75</v>
      </c>
      <c r="AY268" s="137" t="s">
        <v>130</v>
      </c>
    </row>
    <row r="269" spans="2:51" s="143" customFormat="1" ht="12">
      <c r="B269" s="142"/>
      <c r="D269" s="127" t="s">
        <v>660</v>
      </c>
      <c r="E269" s="144" t="s">
        <v>20</v>
      </c>
      <c r="F269" s="145" t="s">
        <v>805</v>
      </c>
      <c r="H269" s="146">
        <v>31.5</v>
      </c>
      <c r="L269" s="142"/>
      <c r="M269" s="147"/>
      <c r="N269" s="148"/>
      <c r="O269" s="148"/>
      <c r="P269" s="148"/>
      <c r="Q269" s="148"/>
      <c r="R269" s="148"/>
      <c r="S269" s="148"/>
      <c r="T269" s="149"/>
      <c r="AT269" s="144" t="s">
        <v>660</v>
      </c>
      <c r="AU269" s="144" t="s">
        <v>22</v>
      </c>
      <c r="AV269" s="143" t="s">
        <v>84</v>
      </c>
      <c r="AW269" s="143" t="s">
        <v>38</v>
      </c>
      <c r="AX269" s="143" t="s">
        <v>75</v>
      </c>
      <c r="AY269" s="144" t="s">
        <v>130</v>
      </c>
    </row>
    <row r="270" spans="2:51" s="136" customFormat="1" ht="12">
      <c r="B270" s="135"/>
      <c r="D270" s="127" t="s">
        <v>660</v>
      </c>
      <c r="E270" s="137" t="s">
        <v>20</v>
      </c>
      <c r="F270" s="138" t="s">
        <v>806</v>
      </c>
      <c r="H270" s="137" t="s">
        <v>20</v>
      </c>
      <c r="L270" s="135"/>
      <c r="M270" s="139"/>
      <c r="N270" s="140"/>
      <c r="O270" s="140"/>
      <c r="P270" s="140"/>
      <c r="Q270" s="140"/>
      <c r="R270" s="140"/>
      <c r="S270" s="140"/>
      <c r="T270" s="141"/>
      <c r="AT270" s="137" t="s">
        <v>660</v>
      </c>
      <c r="AU270" s="137" t="s">
        <v>22</v>
      </c>
      <c r="AV270" s="136" t="s">
        <v>22</v>
      </c>
      <c r="AW270" s="136" t="s">
        <v>38</v>
      </c>
      <c r="AX270" s="136" t="s">
        <v>75</v>
      </c>
      <c r="AY270" s="137" t="s">
        <v>130</v>
      </c>
    </row>
    <row r="271" spans="2:51" s="143" customFormat="1" ht="12">
      <c r="B271" s="142"/>
      <c r="D271" s="127" t="s">
        <v>660</v>
      </c>
      <c r="E271" s="144" t="s">
        <v>20</v>
      </c>
      <c r="F271" s="145" t="s">
        <v>807</v>
      </c>
      <c r="H271" s="146">
        <v>21</v>
      </c>
      <c r="L271" s="142"/>
      <c r="M271" s="147"/>
      <c r="N271" s="148"/>
      <c r="O271" s="148"/>
      <c r="P271" s="148"/>
      <c r="Q271" s="148"/>
      <c r="R271" s="148"/>
      <c r="S271" s="148"/>
      <c r="T271" s="149"/>
      <c r="AT271" s="144" t="s">
        <v>660</v>
      </c>
      <c r="AU271" s="144" t="s">
        <v>22</v>
      </c>
      <c r="AV271" s="143" t="s">
        <v>84</v>
      </c>
      <c r="AW271" s="143" t="s">
        <v>38</v>
      </c>
      <c r="AX271" s="143" t="s">
        <v>75</v>
      </c>
      <c r="AY271" s="144" t="s">
        <v>130</v>
      </c>
    </row>
    <row r="272" spans="2:51" s="151" customFormat="1" ht="12">
      <c r="B272" s="150"/>
      <c r="D272" s="127" t="s">
        <v>660</v>
      </c>
      <c r="E272" s="152" t="s">
        <v>20</v>
      </c>
      <c r="F272" s="153" t="s">
        <v>663</v>
      </c>
      <c r="H272" s="154">
        <v>52.5</v>
      </c>
      <c r="L272" s="150"/>
      <c r="M272" s="155"/>
      <c r="N272" s="156"/>
      <c r="O272" s="156"/>
      <c r="P272" s="156"/>
      <c r="Q272" s="156"/>
      <c r="R272" s="156"/>
      <c r="S272" s="156"/>
      <c r="T272" s="157"/>
      <c r="AT272" s="152" t="s">
        <v>660</v>
      </c>
      <c r="AU272" s="152" t="s">
        <v>22</v>
      </c>
      <c r="AV272" s="151" t="s">
        <v>136</v>
      </c>
      <c r="AW272" s="151" t="s">
        <v>38</v>
      </c>
      <c r="AX272" s="151" t="s">
        <v>22</v>
      </c>
      <c r="AY272" s="152" t="s">
        <v>130</v>
      </c>
    </row>
    <row r="273" spans="1:65" s="307" customFormat="1" ht="16.5" customHeight="1">
      <c r="A273" s="251"/>
      <c r="B273" s="27"/>
      <c r="C273" s="117" t="s">
        <v>216</v>
      </c>
      <c r="D273" s="117" t="s">
        <v>131</v>
      </c>
      <c r="E273" s="118" t="s">
        <v>808</v>
      </c>
      <c r="F273" s="119" t="s">
        <v>809</v>
      </c>
      <c r="G273" s="120" t="s">
        <v>185</v>
      </c>
      <c r="H273" s="121">
        <v>623.877</v>
      </c>
      <c r="I273" s="122"/>
      <c r="J273" s="123">
        <f>ROUND(I273*H273,2)</f>
        <v>0</v>
      </c>
      <c r="K273" s="119" t="s">
        <v>135</v>
      </c>
      <c r="L273" s="27"/>
      <c r="M273" s="329" t="s">
        <v>20</v>
      </c>
      <c r="N273" s="124" t="s">
        <v>46</v>
      </c>
      <c r="O273" s="55"/>
      <c r="P273" s="125">
        <f>O273*H273</f>
        <v>0</v>
      </c>
      <c r="Q273" s="125">
        <v>0.00354813810988268</v>
      </c>
      <c r="R273" s="125">
        <f>Q273*H273</f>
        <v>2.2136017595792765</v>
      </c>
      <c r="S273" s="125">
        <v>0</v>
      </c>
      <c r="T273" s="126">
        <f>S273*H273</f>
        <v>0</v>
      </c>
      <c r="U273" s="251"/>
      <c r="V273" s="251"/>
      <c r="W273" s="251"/>
      <c r="X273" s="251"/>
      <c r="Y273" s="251"/>
      <c r="Z273" s="251"/>
      <c r="AA273" s="251"/>
      <c r="AB273" s="251"/>
      <c r="AC273" s="251"/>
      <c r="AD273" s="251"/>
      <c r="AE273" s="251"/>
      <c r="AR273" s="330" t="s">
        <v>136</v>
      </c>
      <c r="AT273" s="330" t="s">
        <v>131</v>
      </c>
      <c r="AU273" s="330" t="s">
        <v>22</v>
      </c>
      <c r="AY273" s="304" t="s">
        <v>130</v>
      </c>
      <c r="BE273" s="331">
        <f>IF(N273="základní",J273,0)</f>
        <v>0</v>
      </c>
      <c r="BF273" s="331">
        <f>IF(N273="snížená",J273,0)</f>
        <v>0</v>
      </c>
      <c r="BG273" s="331">
        <f>IF(N273="zákl. přenesená",J273,0)</f>
        <v>0</v>
      </c>
      <c r="BH273" s="331">
        <f>IF(N273="sníž. přenesená",J273,0)</f>
        <v>0</v>
      </c>
      <c r="BI273" s="331">
        <f>IF(N273="nulová",J273,0)</f>
        <v>0</v>
      </c>
      <c r="BJ273" s="304" t="s">
        <v>22</v>
      </c>
      <c r="BK273" s="331">
        <f>ROUND(I273*H273,2)</f>
        <v>0</v>
      </c>
      <c r="BL273" s="304" t="s">
        <v>136</v>
      </c>
      <c r="BM273" s="330" t="s">
        <v>263</v>
      </c>
    </row>
    <row r="274" spans="1:47" s="307" customFormat="1" ht="12">
      <c r="A274" s="251"/>
      <c r="B274" s="27"/>
      <c r="C274" s="251"/>
      <c r="D274" s="127" t="s">
        <v>137</v>
      </c>
      <c r="E274" s="251"/>
      <c r="F274" s="128" t="s">
        <v>810</v>
      </c>
      <c r="G274" s="251"/>
      <c r="H274" s="251"/>
      <c r="I274" s="251"/>
      <c r="J274" s="251"/>
      <c r="K274" s="251"/>
      <c r="L274" s="27"/>
      <c r="M274" s="129"/>
      <c r="N274" s="130"/>
      <c r="O274" s="55"/>
      <c r="P274" s="55"/>
      <c r="Q274" s="55"/>
      <c r="R274" s="55"/>
      <c r="S274" s="55"/>
      <c r="T274" s="56"/>
      <c r="U274" s="251"/>
      <c r="V274" s="251"/>
      <c r="W274" s="251"/>
      <c r="X274" s="251"/>
      <c r="Y274" s="251"/>
      <c r="Z274" s="251"/>
      <c r="AA274" s="251"/>
      <c r="AB274" s="251"/>
      <c r="AC274" s="251"/>
      <c r="AD274" s="251"/>
      <c r="AE274" s="251"/>
      <c r="AT274" s="304" t="s">
        <v>137</v>
      </c>
      <c r="AU274" s="304" t="s">
        <v>22</v>
      </c>
    </row>
    <row r="275" spans="2:51" s="136" customFormat="1" ht="12">
      <c r="B275" s="135"/>
      <c r="D275" s="127" t="s">
        <v>660</v>
      </c>
      <c r="E275" s="137" t="s">
        <v>20</v>
      </c>
      <c r="F275" s="138" t="s">
        <v>765</v>
      </c>
      <c r="H275" s="137" t="s">
        <v>20</v>
      </c>
      <c r="L275" s="135"/>
      <c r="M275" s="139"/>
      <c r="N275" s="140"/>
      <c r="O275" s="140"/>
      <c r="P275" s="140"/>
      <c r="Q275" s="140"/>
      <c r="R275" s="140"/>
      <c r="S275" s="140"/>
      <c r="T275" s="141"/>
      <c r="AT275" s="137" t="s">
        <v>660</v>
      </c>
      <c r="AU275" s="137" t="s">
        <v>22</v>
      </c>
      <c r="AV275" s="136" t="s">
        <v>22</v>
      </c>
      <c r="AW275" s="136" t="s">
        <v>38</v>
      </c>
      <c r="AX275" s="136" t="s">
        <v>75</v>
      </c>
      <c r="AY275" s="137" t="s">
        <v>130</v>
      </c>
    </row>
    <row r="276" spans="2:51" s="143" customFormat="1" ht="12">
      <c r="B276" s="142"/>
      <c r="D276" s="127" t="s">
        <v>660</v>
      </c>
      <c r="E276" s="144" t="s">
        <v>20</v>
      </c>
      <c r="F276" s="145" t="s">
        <v>811</v>
      </c>
      <c r="H276" s="146">
        <v>68.913</v>
      </c>
      <c r="L276" s="142"/>
      <c r="M276" s="147"/>
      <c r="N276" s="148"/>
      <c r="O276" s="148"/>
      <c r="P276" s="148"/>
      <c r="Q276" s="148"/>
      <c r="R276" s="148"/>
      <c r="S276" s="148"/>
      <c r="T276" s="149"/>
      <c r="AT276" s="144" t="s">
        <v>660</v>
      </c>
      <c r="AU276" s="144" t="s">
        <v>22</v>
      </c>
      <c r="AV276" s="143" t="s">
        <v>84</v>
      </c>
      <c r="AW276" s="143" t="s">
        <v>38</v>
      </c>
      <c r="AX276" s="143" t="s">
        <v>75</v>
      </c>
      <c r="AY276" s="144" t="s">
        <v>130</v>
      </c>
    </row>
    <row r="277" spans="2:51" s="143" customFormat="1" ht="12">
      <c r="B277" s="142"/>
      <c r="D277" s="127" t="s">
        <v>660</v>
      </c>
      <c r="E277" s="144" t="s">
        <v>20</v>
      </c>
      <c r="F277" s="145" t="s">
        <v>812</v>
      </c>
      <c r="H277" s="146">
        <v>-3.245</v>
      </c>
      <c r="L277" s="142"/>
      <c r="M277" s="147"/>
      <c r="N277" s="148"/>
      <c r="O277" s="148"/>
      <c r="P277" s="148"/>
      <c r="Q277" s="148"/>
      <c r="R277" s="148"/>
      <c r="S277" s="148"/>
      <c r="T277" s="149"/>
      <c r="AT277" s="144" t="s">
        <v>660</v>
      </c>
      <c r="AU277" s="144" t="s">
        <v>22</v>
      </c>
      <c r="AV277" s="143" t="s">
        <v>84</v>
      </c>
      <c r="AW277" s="143" t="s">
        <v>38</v>
      </c>
      <c r="AX277" s="143" t="s">
        <v>75</v>
      </c>
      <c r="AY277" s="144" t="s">
        <v>130</v>
      </c>
    </row>
    <row r="278" spans="2:51" s="143" customFormat="1" ht="12">
      <c r="B278" s="142"/>
      <c r="D278" s="127" t="s">
        <v>660</v>
      </c>
      <c r="E278" s="144" t="s">
        <v>20</v>
      </c>
      <c r="F278" s="145" t="s">
        <v>813</v>
      </c>
      <c r="H278" s="146">
        <v>-8.471</v>
      </c>
      <c r="L278" s="142"/>
      <c r="M278" s="147"/>
      <c r="N278" s="148"/>
      <c r="O278" s="148"/>
      <c r="P278" s="148"/>
      <c r="Q278" s="148"/>
      <c r="R278" s="148"/>
      <c r="S278" s="148"/>
      <c r="T278" s="149"/>
      <c r="AT278" s="144" t="s">
        <v>660</v>
      </c>
      <c r="AU278" s="144" t="s">
        <v>22</v>
      </c>
      <c r="AV278" s="143" t="s">
        <v>84</v>
      </c>
      <c r="AW278" s="143" t="s">
        <v>38</v>
      </c>
      <c r="AX278" s="143" t="s">
        <v>75</v>
      </c>
      <c r="AY278" s="144" t="s">
        <v>130</v>
      </c>
    </row>
    <row r="279" spans="2:51" s="143" customFormat="1" ht="12">
      <c r="B279" s="142"/>
      <c r="D279" s="127" t="s">
        <v>660</v>
      </c>
      <c r="E279" s="144" t="s">
        <v>20</v>
      </c>
      <c r="F279" s="145" t="s">
        <v>814</v>
      </c>
      <c r="H279" s="146">
        <v>-3.349</v>
      </c>
      <c r="L279" s="142"/>
      <c r="M279" s="147"/>
      <c r="N279" s="148"/>
      <c r="O279" s="148"/>
      <c r="P279" s="148"/>
      <c r="Q279" s="148"/>
      <c r="R279" s="148"/>
      <c r="S279" s="148"/>
      <c r="T279" s="149"/>
      <c r="AT279" s="144" t="s">
        <v>660</v>
      </c>
      <c r="AU279" s="144" t="s">
        <v>22</v>
      </c>
      <c r="AV279" s="143" t="s">
        <v>84</v>
      </c>
      <c r="AW279" s="143" t="s">
        <v>38</v>
      </c>
      <c r="AX279" s="143" t="s">
        <v>75</v>
      </c>
      <c r="AY279" s="144" t="s">
        <v>130</v>
      </c>
    </row>
    <row r="280" spans="2:51" s="136" customFormat="1" ht="12">
      <c r="B280" s="135"/>
      <c r="D280" s="127" t="s">
        <v>660</v>
      </c>
      <c r="E280" s="137" t="s">
        <v>20</v>
      </c>
      <c r="F280" s="138" t="s">
        <v>773</v>
      </c>
      <c r="H280" s="137" t="s">
        <v>20</v>
      </c>
      <c r="L280" s="135"/>
      <c r="M280" s="139"/>
      <c r="N280" s="140"/>
      <c r="O280" s="140"/>
      <c r="P280" s="140"/>
      <c r="Q280" s="140"/>
      <c r="R280" s="140"/>
      <c r="S280" s="140"/>
      <c r="T280" s="141"/>
      <c r="AT280" s="137" t="s">
        <v>660</v>
      </c>
      <c r="AU280" s="137" t="s">
        <v>22</v>
      </c>
      <c r="AV280" s="136" t="s">
        <v>22</v>
      </c>
      <c r="AW280" s="136" t="s">
        <v>38</v>
      </c>
      <c r="AX280" s="136" t="s">
        <v>75</v>
      </c>
      <c r="AY280" s="137" t="s">
        <v>130</v>
      </c>
    </row>
    <row r="281" spans="2:51" s="143" customFormat="1" ht="12">
      <c r="B281" s="142"/>
      <c r="D281" s="127" t="s">
        <v>660</v>
      </c>
      <c r="E281" s="144" t="s">
        <v>20</v>
      </c>
      <c r="F281" s="145" t="s">
        <v>815</v>
      </c>
      <c r="H281" s="146">
        <v>39.06</v>
      </c>
      <c r="L281" s="142"/>
      <c r="M281" s="147"/>
      <c r="N281" s="148"/>
      <c r="O281" s="148"/>
      <c r="P281" s="148"/>
      <c r="Q281" s="148"/>
      <c r="R281" s="148"/>
      <c r="S281" s="148"/>
      <c r="T281" s="149"/>
      <c r="AT281" s="144" t="s">
        <v>660</v>
      </c>
      <c r="AU281" s="144" t="s">
        <v>22</v>
      </c>
      <c r="AV281" s="143" t="s">
        <v>84</v>
      </c>
      <c r="AW281" s="143" t="s">
        <v>38</v>
      </c>
      <c r="AX281" s="143" t="s">
        <v>75</v>
      </c>
      <c r="AY281" s="144" t="s">
        <v>130</v>
      </c>
    </row>
    <row r="282" spans="2:51" s="143" customFormat="1" ht="12">
      <c r="B282" s="142"/>
      <c r="D282" s="127" t="s">
        <v>660</v>
      </c>
      <c r="E282" s="144" t="s">
        <v>20</v>
      </c>
      <c r="F282" s="145" t="s">
        <v>816</v>
      </c>
      <c r="H282" s="146">
        <v>-3.152</v>
      </c>
      <c r="L282" s="142"/>
      <c r="M282" s="147"/>
      <c r="N282" s="148"/>
      <c r="O282" s="148"/>
      <c r="P282" s="148"/>
      <c r="Q282" s="148"/>
      <c r="R282" s="148"/>
      <c r="S282" s="148"/>
      <c r="T282" s="149"/>
      <c r="AT282" s="144" t="s">
        <v>660</v>
      </c>
      <c r="AU282" s="144" t="s">
        <v>22</v>
      </c>
      <c r="AV282" s="143" t="s">
        <v>84</v>
      </c>
      <c r="AW282" s="143" t="s">
        <v>38</v>
      </c>
      <c r="AX282" s="143" t="s">
        <v>75</v>
      </c>
      <c r="AY282" s="144" t="s">
        <v>130</v>
      </c>
    </row>
    <row r="283" spans="2:51" s="143" customFormat="1" ht="12">
      <c r="B283" s="142"/>
      <c r="D283" s="127" t="s">
        <v>660</v>
      </c>
      <c r="E283" s="144" t="s">
        <v>20</v>
      </c>
      <c r="F283" s="145" t="s">
        <v>817</v>
      </c>
      <c r="H283" s="146">
        <v>0.75</v>
      </c>
      <c r="L283" s="142"/>
      <c r="M283" s="147"/>
      <c r="N283" s="148"/>
      <c r="O283" s="148"/>
      <c r="P283" s="148"/>
      <c r="Q283" s="148"/>
      <c r="R283" s="148"/>
      <c r="S283" s="148"/>
      <c r="T283" s="149"/>
      <c r="AT283" s="144" t="s">
        <v>660</v>
      </c>
      <c r="AU283" s="144" t="s">
        <v>22</v>
      </c>
      <c r="AV283" s="143" t="s">
        <v>84</v>
      </c>
      <c r="AW283" s="143" t="s">
        <v>38</v>
      </c>
      <c r="AX283" s="143" t="s">
        <v>75</v>
      </c>
      <c r="AY283" s="144" t="s">
        <v>130</v>
      </c>
    </row>
    <row r="284" spans="2:51" s="143" customFormat="1" ht="12">
      <c r="B284" s="142"/>
      <c r="D284" s="127" t="s">
        <v>660</v>
      </c>
      <c r="E284" s="144" t="s">
        <v>20</v>
      </c>
      <c r="F284" s="145" t="s">
        <v>818</v>
      </c>
      <c r="H284" s="146">
        <v>1.5</v>
      </c>
      <c r="L284" s="142"/>
      <c r="M284" s="147"/>
      <c r="N284" s="148"/>
      <c r="O284" s="148"/>
      <c r="P284" s="148"/>
      <c r="Q284" s="148"/>
      <c r="R284" s="148"/>
      <c r="S284" s="148"/>
      <c r="T284" s="149"/>
      <c r="AT284" s="144" t="s">
        <v>660</v>
      </c>
      <c r="AU284" s="144" t="s">
        <v>22</v>
      </c>
      <c r="AV284" s="143" t="s">
        <v>84</v>
      </c>
      <c r="AW284" s="143" t="s">
        <v>38</v>
      </c>
      <c r="AX284" s="143" t="s">
        <v>75</v>
      </c>
      <c r="AY284" s="144" t="s">
        <v>130</v>
      </c>
    </row>
    <row r="285" spans="2:51" s="136" customFormat="1" ht="12">
      <c r="B285" s="135"/>
      <c r="D285" s="127" t="s">
        <v>660</v>
      </c>
      <c r="E285" s="137" t="s">
        <v>20</v>
      </c>
      <c r="F285" s="138" t="s">
        <v>771</v>
      </c>
      <c r="H285" s="137" t="s">
        <v>20</v>
      </c>
      <c r="L285" s="135"/>
      <c r="M285" s="139"/>
      <c r="N285" s="140"/>
      <c r="O285" s="140"/>
      <c r="P285" s="140"/>
      <c r="Q285" s="140"/>
      <c r="R285" s="140"/>
      <c r="S285" s="140"/>
      <c r="T285" s="141"/>
      <c r="AT285" s="137" t="s">
        <v>660</v>
      </c>
      <c r="AU285" s="137" t="s">
        <v>22</v>
      </c>
      <c r="AV285" s="136" t="s">
        <v>22</v>
      </c>
      <c r="AW285" s="136" t="s">
        <v>38</v>
      </c>
      <c r="AX285" s="136" t="s">
        <v>75</v>
      </c>
      <c r="AY285" s="137" t="s">
        <v>130</v>
      </c>
    </row>
    <row r="286" spans="2:51" s="143" customFormat="1" ht="12">
      <c r="B286" s="142"/>
      <c r="D286" s="127" t="s">
        <v>660</v>
      </c>
      <c r="E286" s="144" t="s">
        <v>20</v>
      </c>
      <c r="F286" s="145" t="s">
        <v>819</v>
      </c>
      <c r="H286" s="146">
        <v>36.89</v>
      </c>
      <c r="L286" s="142"/>
      <c r="M286" s="147"/>
      <c r="N286" s="148"/>
      <c r="O286" s="148"/>
      <c r="P286" s="148"/>
      <c r="Q286" s="148"/>
      <c r="R286" s="148"/>
      <c r="S286" s="148"/>
      <c r="T286" s="149"/>
      <c r="AT286" s="144" t="s">
        <v>660</v>
      </c>
      <c r="AU286" s="144" t="s">
        <v>22</v>
      </c>
      <c r="AV286" s="143" t="s">
        <v>84</v>
      </c>
      <c r="AW286" s="143" t="s">
        <v>38</v>
      </c>
      <c r="AX286" s="143" t="s">
        <v>75</v>
      </c>
      <c r="AY286" s="144" t="s">
        <v>130</v>
      </c>
    </row>
    <row r="287" spans="2:51" s="143" customFormat="1" ht="12">
      <c r="B287" s="142"/>
      <c r="D287" s="127" t="s">
        <v>660</v>
      </c>
      <c r="E287" s="144" t="s">
        <v>20</v>
      </c>
      <c r="F287" s="145" t="s">
        <v>820</v>
      </c>
      <c r="H287" s="146">
        <v>-1.773</v>
      </c>
      <c r="L287" s="142"/>
      <c r="M287" s="147"/>
      <c r="N287" s="148"/>
      <c r="O287" s="148"/>
      <c r="P287" s="148"/>
      <c r="Q287" s="148"/>
      <c r="R287" s="148"/>
      <c r="S287" s="148"/>
      <c r="T287" s="149"/>
      <c r="AT287" s="144" t="s">
        <v>660</v>
      </c>
      <c r="AU287" s="144" t="s">
        <v>22</v>
      </c>
      <c r="AV287" s="143" t="s">
        <v>84</v>
      </c>
      <c r="AW287" s="143" t="s">
        <v>38</v>
      </c>
      <c r="AX287" s="143" t="s">
        <v>75</v>
      </c>
      <c r="AY287" s="144" t="s">
        <v>130</v>
      </c>
    </row>
    <row r="288" spans="2:51" s="143" customFormat="1" ht="12">
      <c r="B288" s="142"/>
      <c r="D288" s="127" t="s">
        <v>660</v>
      </c>
      <c r="E288" s="144" t="s">
        <v>20</v>
      </c>
      <c r="F288" s="145" t="s">
        <v>821</v>
      </c>
      <c r="H288" s="146">
        <v>1.03</v>
      </c>
      <c r="L288" s="142"/>
      <c r="M288" s="147"/>
      <c r="N288" s="148"/>
      <c r="O288" s="148"/>
      <c r="P288" s="148"/>
      <c r="Q288" s="148"/>
      <c r="R288" s="148"/>
      <c r="S288" s="148"/>
      <c r="T288" s="149"/>
      <c r="AT288" s="144" t="s">
        <v>660</v>
      </c>
      <c r="AU288" s="144" t="s">
        <v>22</v>
      </c>
      <c r="AV288" s="143" t="s">
        <v>84</v>
      </c>
      <c r="AW288" s="143" t="s">
        <v>38</v>
      </c>
      <c r="AX288" s="143" t="s">
        <v>75</v>
      </c>
      <c r="AY288" s="144" t="s">
        <v>130</v>
      </c>
    </row>
    <row r="289" spans="2:51" s="136" customFormat="1" ht="12">
      <c r="B289" s="135"/>
      <c r="D289" s="127" t="s">
        <v>660</v>
      </c>
      <c r="E289" s="137" t="s">
        <v>20</v>
      </c>
      <c r="F289" s="138" t="s">
        <v>769</v>
      </c>
      <c r="H289" s="137" t="s">
        <v>20</v>
      </c>
      <c r="L289" s="135"/>
      <c r="M289" s="139"/>
      <c r="N289" s="140"/>
      <c r="O289" s="140"/>
      <c r="P289" s="140"/>
      <c r="Q289" s="140"/>
      <c r="R289" s="140"/>
      <c r="S289" s="140"/>
      <c r="T289" s="141"/>
      <c r="AT289" s="137" t="s">
        <v>660</v>
      </c>
      <c r="AU289" s="137" t="s">
        <v>22</v>
      </c>
      <c r="AV289" s="136" t="s">
        <v>22</v>
      </c>
      <c r="AW289" s="136" t="s">
        <v>38</v>
      </c>
      <c r="AX289" s="136" t="s">
        <v>75</v>
      </c>
      <c r="AY289" s="137" t="s">
        <v>130</v>
      </c>
    </row>
    <row r="290" spans="2:51" s="143" customFormat="1" ht="12">
      <c r="B290" s="142"/>
      <c r="D290" s="127" t="s">
        <v>660</v>
      </c>
      <c r="E290" s="144" t="s">
        <v>20</v>
      </c>
      <c r="F290" s="145" t="s">
        <v>822</v>
      </c>
      <c r="H290" s="146">
        <v>34.7975</v>
      </c>
      <c r="L290" s="142"/>
      <c r="M290" s="147"/>
      <c r="N290" s="148"/>
      <c r="O290" s="148"/>
      <c r="P290" s="148"/>
      <c r="Q290" s="148"/>
      <c r="R290" s="148"/>
      <c r="S290" s="148"/>
      <c r="T290" s="149"/>
      <c r="AT290" s="144" t="s">
        <v>660</v>
      </c>
      <c r="AU290" s="144" t="s">
        <v>22</v>
      </c>
      <c r="AV290" s="143" t="s">
        <v>84</v>
      </c>
      <c r="AW290" s="143" t="s">
        <v>38</v>
      </c>
      <c r="AX290" s="143" t="s">
        <v>75</v>
      </c>
      <c r="AY290" s="144" t="s">
        <v>130</v>
      </c>
    </row>
    <row r="291" spans="2:51" s="136" customFormat="1" ht="12">
      <c r="B291" s="135"/>
      <c r="D291" s="127" t="s">
        <v>660</v>
      </c>
      <c r="E291" s="137" t="s">
        <v>20</v>
      </c>
      <c r="F291" s="138" t="s">
        <v>767</v>
      </c>
      <c r="H291" s="137" t="s">
        <v>20</v>
      </c>
      <c r="L291" s="135"/>
      <c r="M291" s="139"/>
      <c r="N291" s="140"/>
      <c r="O291" s="140"/>
      <c r="P291" s="140"/>
      <c r="Q291" s="140"/>
      <c r="R291" s="140"/>
      <c r="S291" s="140"/>
      <c r="T291" s="141"/>
      <c r="AT291" s="137" t="s">
        <v>660</v>
      </c>
      <c r="AU291" s="137" t="s">
        <v>22</v>
      </c>
      <c r="AV291" s="136" t="s">
        <v>22</v>
      </c>
      <c r="AW291" s="136" t="s">
        <v>38</v>
      </c>
      <c r="AX291" s="136" t="s">
        <v>75</v>
      </c>
      <c r="AY291" s="137" t="s">
        <v>130</v>
      </c>
    </row>
    <row r="292" spans="2:51" s="143" customFormat="1" ht="12">
      <c r="B292" s="142"/>
      <c r="D292" s="127" t="s">
        <v>660</v>
      </c>
      <c r="E292" s="144" t="s">
        <v>20</v>
      </c>
      <c r="F292" s="145" t="s">
        <v>823</v>
      </c>
      <c r="H292" s="146">
        <v>38.905</v>
      </c>
      <c r="L292" s="142"/>
      <c r="M292" s="147"/>
      <c r="N292" s="148"/>
      <c r="O292" s="148"/>
      <c r="P292" s="148"/>
      <c r="Q292" s="148"/>
      <c r="R292" s="148"/>
      <c r="S292" s="148"/>
      <c r="T292" s="149"/>
      <c r="AT292" s="144" t="s">
        <v>660</v>
      </c>
      <c r="AU292" s="144" t="s">
        <v>22</v>
      </c>
      <c r="AV292" s="143" t="s">
        <v>84</v>
      </c>
      <c r="AW292" s="143" t="s">
        <v>38</v>
      </c>
      <c r="AX292" s="143" t="s">
        <v>75</v>
      </c>
      <c r="AY292" s="144" t="s">
        <v>130</v>
      </c>
    </row>
    <row r="293" spans="2:51" s="136" customFormat="1" ht="12">
      <c r="B293" s="135"/>
      <c r="D293" s="127" t="s">
        <v>660</v>
      </c>
      <c r="E293" s="137" t="s">
        <v>20</v>
      </c>
      <c r="F293" s="138" t="s">
        <v>775</v>
      </c>
      <c r="H293" s="137" t="s">
        <v>20</v>
      </c>
      <c r="L293" s="135"/>
      <c r="M293" s="139"/>
      <c r="N293" s="140"/>
      <c r="O293" s="140"/>
      <c r="P293" s="140"/>
      <c r="Q293" s="140"/>
      <c r="R293" s="140"/>
      <c r="S293" s="140"/>
      <c r="T293" s="141"/>
      <c r="AT293" s="137" t="s">
        <v>660</v>
      </c>
      <c r="AU293" s="137" t="s">
        <v>22</v>
      </c>
      <c r="AV293" s="136" t="s">
        <v>22</v>
      </c>
      <c r="AW293" s="136" t="s">
        <v>38</v>
      </c>
      <c r="AX293" s="136" t="s">
        <v>75</v>
      </c>
      <c r="AY293" s="137" t="s">
        <v>130</v>
      </c>
    </row>
    <row r="294" spans="2:51" s="143" customFormat="1" ht="12">
      <c r="B294" s="142"/>
      <c r="D294" s="127" t="s">
        <v>660</v>
      </c>
      <c r="E294" s="144" t="s">
        <v>20</v>
      </c>
      <c r="F294" s="145" t="s">
        <v>824</v>
      </c>
      <c r="H294" s="146">
        <v>55.49</v>
      </c>
      <c r="L294" s="142"/>
      <c r="M294" s="147"/>
      <c r="N294" s="148"/>
      <c r="O294" s="148"/>
      <c r="P294" s="148"/>
      <c r="Q294" s="148"/>
      <c r="R294" s="148"/>
      <c r="S294" s="148"/>
      <c r="T294" s="149"/>
      <c r="AT294" s="144" t="s">
        <v>660</v>
      </c>
      <c r="AU294" s="144" t="s">
        <v>22</v>
      </c>
      <c r="AV294" s="143" t="s">
        <v>84</v>
      </c>
      <c r="AW294" s="143" t="s">
        <v>38</v>
      </c>
      <c r="AX294" s="143" t="s">
        <v>75</v>
      </c>
      <c r="AY294" s="144" t="s">
        <v>130</v>
      </c>
    </row>
    <row r="295" spans="2:51" s="136" customFormat="1" ht="12">
      <c r="B295" s="135"/>
      <c r="D295" s="127" t="s">
        <v>660</v>
      </c>
      <c r="E295" s="137" t="s">
        <v>20</v>
      </c>
      <c r="F295" s="138" t="s">
        <v>825</v>
      </c>
      <c r="H295" s="137" t="s">
        <v>20</v>
      </c>
      <c r="L295" s="135"/>
      <c r="M295" s="139"/>
      <c r="N295" s="140"/>
      <c r="O295" s="140"/>
      <c r="P295" s="140"/>
      <c r="Q295" s="140"/>
      <c r="R295" s="140"/>
      <c r="S295" s="140"/>
      <c r="T295" s="141"/>
      <c r="AT295" s="137" t="s">
        <v>660</v>
      </c>
      <c r="AU295" s="137" t="s">
        <v>22</v>
      </c>
      <c r="AV295" s="136" t="s">
        <v>22</v>
      </c>
      <c r="AW295" s="136" t="s">
        <v>38</v>
      </c>
      <c r="AX295" s="136" t="s">
        <v>75</v>
      </c>
      <c r="AY295" s="137" t="s">
        <v>130</v>
      </c>
    </row>
    <row r="296" spans="2:51" s="143" customFormat="1" ht="12">
      <c r="B296" s="142"/>
      <c r="D296" s="127" t="s">
        <v>660</v>
      </c>
      <c r="E296" s="144" t="s">
        <v>20</v>
      </c>
      <c r="F296" s="145" t="s">
        <v>826</v>
      </c>
      <c r="H296" s="146">
        <v>-11.52</v>
      </c>
      <c r="L296" s="142"/>
      <c r="M296" s="147"/>
      <c r="N296" s="148"/>
      <c r="O296" s="148"/>
      <c r="P296" s="148"/>
      <c r="Q296" s="148"/>
      <c r="R296" s="148"/>
      <c r="S296" s="148"/>
      <c r="T296" s="149"/>
      <c r="AT296" s="144" t="s">
        <v>660</v>
      </c>
      <c r="AU296" s="144" t="s">
        <v>22</v>
      </c>
      <c r="AV296" s="143" t="s">
        <v>84</v>
      </c>
      <c r="AW296" s="143" t="s">
        <v>38</v>
      </c>
      <c r="AX296" s="143" t="s">
        <v>75</v>
      </c>
      <c r="AY296" s="144" t="s">
        <v>130</v>
      </c>
    </row>
    <row r="297" spans="2:51" s="143" customFormat="1" ht="12">
      <c r="B297" s="142"/>
      <c r="D297" s="127" t="s">
        <v>660</v>
      </c>
      <c r="E297" s="144" t="s">
        <v>20</v>
      </c>
      <c r="F297" s="145" t="s">
        <v>827</v>
      </c>
      <c r="H297" s="146">
        <v>-0.6825</v>
      </c>
      <c r="L297" s="142"/>
      <c r="M297" s="147"/>
      <c r="N297" s="148"/>
      <c r="O297" s="148"/>
      <c r="P297" s="148"/>
      <c r="Q297" s="148"/>
      <c r="R297" s="148"/>
      <c r="S297" s="148"/>
      <c r="T297" s="149"/>
      <c r="AT297" s="144" t="s">
        <v>660</v>
      </c>
      <c r="AU297" s="144" t="s">
        <v>22</v>
      </c>
      <c r="AV297" s="143" t="s">
        <v>84</v>
      </c>
      <c r="AW297" s="143" t="s">
        <v>38</v>
      </c>
      <c r="AX297" s="143" t="s">
        <v>75</v>
      </c>
      <c r="AY297" s="144" t="s">
        <v>130</v>
      </c>
    </row>
    <row r="298" spans="2:51" s="143" customFormat="1" ht="12">
      <c r="B298" s="142"/>
      <c r="D298" s="127" t="s">
        <v>660</v>
      </c>
      <c r="E298" s="144" t="s">
        <v>20</v>
      </c>
      <c r="F298" s="145" t="s">
        <v>828</v>
      </c>
      <c r="H298" s="146">
        <v>-0.442</v>
      </c>
      <c r="L298" s="142"/>
      <c r="M298" s="147"/>
      <c r="N298" s="148"/>
      <c r="O298" s="148"/>
      <c r="P298" s="148"/>
      <c r="Q298" s="148"/>
      <c r="R298" s="148"/>
      <c r="S298" s="148"/>
      <c r="T298" s="149"/>
      <c r="AT298" s="144" t="s">
        <v>660</v>
      </c>
      <c r="AU298" s="144" t="s">
        <v>22</v>
      </c>
      <c r="AV298" s="143" t="s">
        <v>84</v>
      </c>
      <c r="AW298" s="143" t="s">
        <v>38</v>
      </c>
      <c r="AX298" s="143" t="s">
        <v>75</v>
      </c>
      <c r="AY298" s="144" t="s">
        <v>130</v>
      </c>
    </row>
    <row r="299" spans="2:51" s="143" customFormat="1" ht="12">
      <c r="B299" s="142"/>
      <c r="D299" s="127" t="s">
        <v>660</v>
      </c>
      <c r="E299" s="144" t="s">
        <v>20</v>
      </c>
      <c r="F299" s="145" t="s">
        <v>829</v>
      </c>
      <c r="H299" s="146">
        <v>-0.3575</v>
      </c>
      <c r="L299" s="142"/>
      <c r="M299" s="147"/>
      <c r="N299" s="148"/>
      <c r="O299" s="148"/>
      <c r="P299" s="148"/>
      <c r="Q299" s="148"/>
      <c r="R299" s="148"/>
      <c r="S299" s="148"/>
      <c r="T299" s="149"/>
      <c r="AT299" s="144" t="s">
        <v>660</v>
      </c>
      <c r="AU299" s="144" t="s">
        <v>22</v>
      </c>
      <c r="AV299" s="143" t="s">
        <v>84</v>
      </c>
      <c r="AW299" s="143" t="s">
        <v>38</v>
      </c>
      <c r="AX299" s="143" t="s">
        <v>75</v>
      </c>
      <c r="AY299" s="144" t="s">
        <v>130</v>
      </c>
    </row>
    <row r="300" spans="2:51" s="136" customFormat="1" ht="12">
      <c r="B300" s="135"/>
      <c r="D300" s="127" t="s">
        <v>660</v>
      </c>
      <c r="E300" s="137" t="s">
        <v>20</v>
      </c>
      <c r="F300" s="138" t="s">
        <v>830</v>
      </c>
      <c r="H300" s="137" t="s">
        <v>20</v>
      </c>
      <c r="L300" s="135"/>
      <c r="M300" s="139"/>
      <c r="N300" s="140"/>
      <c r="O300" s="140"/>
      <c r="P300" s="140"/>
      <c r="Q300" s="140"/>
      <c r="R300" s="140"/>
      <c r="S300" s="140"/>
      <c r="T300" s="141"/>
      <c r="AT300" s="137" t="s">
        <v>660</v>
      </c>
      <c r="AU300" s="137" t="s">
        <v>22</v>
      </c>
      <c r="AV300" s="136" t="s">
        <v>22</v>
      </c>
      <c r="AW300" s="136" t="s">
        <v>38</v>
      </c>
      <c r="AX300" s="136" t="s">
        <v>75</v>
      </c>
      <c r="AY300" s="137" t="s">
        <v>130</v>
      </c>
    </row>
    <row r="301" spans="2:51" s="143" customFormat="1" ht="12">
      <c r="B301" s="142"/>
      <c r="D301" s="127" t="s">
        <v>660</v>
      </c>
      <c r="E301" s="144" t="s">
        <v>20</v>
      </c>
      <c r="F301" s="145" t="s">
        <v>831</v>
      </c>
      <c r="H301" s="146">
        <v>11.07</v>
      </c>
      <c r="L301" s="142"/>
      <c r="M301" s="147"/>
      <c r="N301" s="148"/>
      <c r="O301" s="148"/>
      <c r="P301" s="148"/>
      <c r="Q301" s="148"/>
      <c r="R301" s="148"/>
      <c r="S301" s="148"/>
      <c r="T301" s="149"/>
      <c r="AT301" s="144" t="s">
        <v>660</v>
      </c>
      <c r="AU301" s="144" t="s">
        <v>22</v>
      </c>
      <c r="AV301" s="143" t="s">
        <v>84</v>
      </c>
      <c r="AW301" s="143" t="s">
        <v>38</v>
      </c>
      <c r="AX301" s="143" t="s">
        <v>75</v>
      </c>
      <c r="AY301" s="144" t="s">
        <v>130</v>
      </c>
    </row>
    <row r="302" spans="2:51" s="143" customFormat="1" ht="12">
      <c r="B302" s="142"/>
      <c r="D302" s="127" t="s">
        <v>660</v>
      </c>
      <c r="E302" s="144" t="s">
        <v>20</v>
      </c>
      <c r="F302" s="145" t="s">
        <v>832</v>
      </c>
      <c r="H302" s="146">
        <v>1.425</v>
      </c>
      <c r="L302" s="142"/>
      <c r="M302" s="147"/>
      <c r="N302" s="148"/>
      <c r="O302" s="148"/>
      <c r="P302" s="148"/>
      <c r="Q302" s="148"/>
      <c r="R302" s="148"/>
      <c r="S302" s="148"/>
      <c r="T302" s="149"/>
      <c r="AT302" s="144" t="s">
        <v>660</v>
      </c>
      <c r="AU302" s="144" t="s">
        <v>22</v>
      </c>
      <c r="AV302" s="143" t="s">
        <v>84</v>
      </c>
      <c r="AW302" s="143" t="s">
        <v>38</v>
      </c>
      <c r="AX302" s="143" t="s">
        <v>75</v>
      </c>
      <c r="AY302" s="144" t="s">
        <v>130</v>
      </c>
    </row>
    <row r="303" spans="2:51" s="143" customFormat="1" ht="12">
      <c r="B303" s="142"/>
      <c r="D303" s="127" t="s">
        <v>660</v>
      </c>
      <c r="E303" s="144" t="s">
        <v>20</v>
      </c>
      <c r="F303" s="145" t="s">
        <v>833</v>
      </c>
      <c r="H303" s="146">
        <v>1.314</v>
      </c>
      <c r="L303" s="142"/>
      <c r="M303" s="147"/>
      <c r="N303" s="148"/>
      <c r="O303" s="148"/>
      <c r="P303" s="148"/>
      <c r="Q303" s="148"/>
      <c r="R303" s="148"/>
      <c r="S303" s="148"/>
      <c r="T303" s="149"/>
      <c r="AT303" s="144" t="s">
        <v>660</v>
      </c>
      <c r="AU303" s="144" t="s">
        <v>22</v>
      </c>
      <c r="AV303" s="143" t="s">
        <v>84</v>
      </c>
      <c r="AW303" s="143" t="s">
        <v>38</v>
      </c>
      <c r="AX303" s="143" t="s">
        <v>75</v>
      </c>
      <c r="AY303" s="144" t="s">
        <v>130</v>
      </c>
    </row>
    <row r="304" spans="2:51" s="143" customFormat="1" ht="12">
      <c r="B304" s="142"/>
      <c r="D304" s="127" t="s">
        <v>660</v>
      </c>
      <c r="E304" s="144" t="s">
        <v>20</v>
      </c>
      <c r="F304" s="145" t="s">
        <v>834</v>
      </c>
      <c r="H304" s="146">
        <v>1.275</v>
      </c>
      <c r="L304" s="142"/>
      <c r="M304" s="147"/>
      <c r="N304" s="148"/>
      <c r="O304" s="148"/>
      <c r="P304" s="148"/>
      <c r="Q304" s="148"/>
      <c r="R304" s="148"/>
      <c r="S304" s="148"/>
      <c r="T304" s="149"/>
      <c r="AT304" s="144" t="s">
        <v>660</v>
      </c>
      <c r="AU304" s="144" t="s">
        <v>22</v>
      </c>
      <c r="AV304" s="143" t="s">
        <v>84</v>
      </c>
      <c r="AW304" s="143" t="s">
        <v>38</v>
      </c>
      <c r="AX304" s="143" t="s">
        <v>75</v>
      </c>
      <c r="AY304" s="144" t="s">
        <v>130</v>
      </c>
    </row>
    <row r="305" spans="2:51" s="136" customFormat="1" ht="12">
      <c r="B305" s="135"/>
      <c r="D305" s="127" t="s">
        <v>660</v>
      </c>
      <c r="E305" s="137" t="s">
        <v>20</v>
      </c>
      <c r="F305" s="138" t="s">
        <v>835</v>
      </c>
      <c r="H305" s="137" t="s">
        <v>20</v>
      </c>
      <c r="L305" s="135"/>
      <c r="M305" s="139"/>
      <c r="N305" s="140"/>
      <c r="O305" s="140"/>
      <c r="P305" s="140"/>
      <c r="Q305" s="140"/>
      <c r="R305" s="140"/>
      <c r="S305" s="140"/>
      <c r="T305" s="141"/>
      <c r="AT305" s="137" t="s">
        <v>660</v>
      </c>
      <c r="AU305" s="137" t="s">
        <v>22</v>
      </c>
      <c r="AV305" s="136" t="s">
        <v>22</v>
      </c>
      <c r="AW305" s="136" t="s">
        <v>38</v>
      </c>
      <c r="AX305" s="136" t="s">
        <v>75</v>
      </c>
      <c r="AY305" s="137" t="s">
        <v>130</v>
      </c>
    </row>
    <row r="306" spans="2:51" s="143" customFormat="1" ht="12">
      <c r="B306" s="142"/>
      <c r="D306" s="127" t="s">
        <v>660</v>
      </c>
      <c r="E306" s="144" t="s">
        <v>20</v>
      </c>
      <c r="F306" s="145" t="s">
        <v>836</v>
      </c>
      <c r="H306" s="146">
        <v>20.766</v>
      </c>
      <c r="L306" s="142"/>
      <c r="M306" s="147"/>
      <c r="N306" s="148"/>
      <c r="O306" s="148"/>
      <c r="P306" s="148"/>
      <c r="Q306" s="148"/>
      <c r="R306" s="148"/>
      <c r="S306" s="148"/>
      <c r="T306" s="149"/>
      <c r="AT306" s="144" t="s">
        <v>660</v>
      </c>
      <c r="AU306" s="144" t="s">
        <v>22</v>
      </c>
      <c r="AV306" s="143" t="s">
        <v>84</v>
      </c>
      <c r="AW306" s="143" t="s">
        <v>38</v>
      </c>
      <c r="AX306" s="143" t="s">
        <v>75</v>
      </c>
      <c r="AY306" s="144" t="s">
        <v>130</v>
      </c>
    </row>
    <row r="307" spans="2:51" s="143" customFormat="1" ht="12">
      <c r="B307" s="142"/>
      <c r="D307" s="127" t="s">
        <v>660</v>
      </c>
      <c r="E307" s="144" t="s">
        <v>20</v>
      </c>
      <c r="F307" s="145" t="s">
        <v>837</v>
      </c>
      <c r="H307" s="146">
        <v>30.7</v>
      </c>
      <c r="L307" s="142"/>
      <c r="M307" s="147"/>
      <c r="N307" s="148"/>
      <c r="O307" s="148"/>
      <c r="P307" s="148"/>
      <c r="Q307" s="148"/>
      <c r="R307" s="148"/>
      <c r="S307" s="148"/>
      <c r="T307" s="149"/>
      <c r="AT307" s="144" t="s">
        <v>660</v>
      </c>
      <c r="AU307" s="144" t="s">
        <v>22</v>
      </c>
      <c r="AV307" s="143" t="s">
        <v>84</v>
      </c>
      <c r="AW307" s="143" t="s">
        <v>38</v>
      </c>
      <c r="AX307" s="143" t="s">
        <v>75</v>
      </c>
      <c r="AY307" s="144" t="s">
        <v>130</v>
      </c>
    </row>
    <row r="308" spans="2:51" s="143" customFormat="1" ht="12">
      <c r="B308" s="142"/>
      <c r="D308" s="127" t="s">
        <v>660</v>
      </c>
      <c r="E308" s="144" t="s">
        <v>20</v>
      </c>
      <c r="F308" s="145" t="s">
        <v>838</v>
      </c>
      <c r="H308" s="146">
        <v>34.1</v>
      </c>
      <c r="L308" s="142"/>
      <c r="M308" s="147"/>
      <c r="N308" s="148"/>
      <c r="O308" s="148"/>
      <c r="P308" s="148"/>
      <c r="Q308" s="148"/>
      <c r="R308" s="148"/>
      <c r="S308" s="148"/>
      <c r="T308" s="149"/>
      <c r="AT308" s="144" t="s">
        <v>660</v>
      </c>
      <c r="AU308" s="144" t="s">
        <v>22</v>
      </c>
      <c r="AV308" s="143" t="s">
        <v>84</v>
      </c>
      <c r="AW308" s="143" t="s">
        <v>38</v>
      </c>
      <c r="AX308" s="143" t="s">
        <v>75</v>
      </c>
      <c r="AY308" s="144" t="s">
        <v>130</v>
      </c>
    </row>
    <row r="309" spans="2:51" s="143" customFormat="1" ht="12">
      <c r="B309" s="142"/>
      <c r="D309" s="127" t="s">
        <v>660</v>
      </c>
      <c r="E309" s="144" t="s">
        <v>20</v>
      </c>
      <c r="F309" s="145" t="s">
        <v>839</v>
      </c>
      <c r="H309" s="146">
        <v>282.381</v>
      </c>
      <c r="L309" s="142"/>
      <c r="M309" s="147"/>
      <c r="N309" s="148"/>
      <c r="O309" s="148"/>
      <c r="P309" s="148"/>
      <c r="Q309" s="148"/>
      <c r="R309" s="148"/>
      <c r="S309" s="148"/>
      <c r="T309" s="149"/>
      <c r="AT309" s="144" t="s">
        <v>660</v>
      </c>
      <c r="AU309" s="144" t="s">
        <v>22</v>
      </c>
      <c r="AV309" s="143" t="s">
        <v>84</v>
      </c>
      <c r="AW309" s="143" t="s">
        <v>38</v>
      </c>
      <c r="AX309" s="143" t="s">
        <v>75</v>
      </c>
      <c r="AY309" s="144" t="s">
        <v>130</v>
      </c>
    </row>
    <row r="310" spans="2:51" s="143" customFormat="1" ht="12">
      <c r="B310" s="142"/>
      <c r="D310" s="127" t="s">
        <v>660</v>
      </c>
      <c r="E310" s="144" t="s">
        <v>20</v>
      </c>
      <c r="F310" s="145" t="s">
        <v>840</v>
      </c>
      <c r="H310" s="146">
        <v>-4.728</v>
      </c>
      <c r="L310" s="142"/>
      <c r="M310" s="147"/>
      <c r="N310" s="148"/>
      <c r="O310" s="148"/>
      <c r="P310" s="148"/>
      <c r="Q310" s="148"/>
      <c r="R310" s="148"/>
      <c r="S310" s="148"/>
      <c r="T310" s="149"/>
      <c r="AT310" s="144" t="s">
        <v>660</v>
      </c>
      <c r="AU310" s="144" t="s">
        <v>22</v>
      </c>
      <c r="AV310" s="143" t="s">
        <v>84</v>
      </c>
      <c r="AW310" s="143" t="s">
        <v>38</v>
      </c>
      <c r="AX310" s="143" t="s">
        <v>75</v>
      </c>
      <c r="AY310" s="144" t="s">
        <v>130</v>
      </c>
    </row>
    <row r="311" spans="2:51" s="143" customFormat="1" ht="12">
      <c r="B311" s="142"/>
      <c r="D311" s="127" t="s">
        <v>660</v>
      </c>
      <c r="E311" s="144" t="s">
        <v>20</v>
      </c>
      <c r="F311" s="145" t="s">
        <v>841</v>
      </c>
      <c r="H311" s="146">
        <v>3.12</v>
      </c>
      <c r="L311" s="142"/>
      <c r="M311" s="147"/>
      <c r="N311" s="148"/>
      <c r="O311" s="148"/>
      <c r="P311" s="148"/>
      <c r="Q311" s="148"/>
      <c r="R311" s="148"/>
      <c r="S311" s="148"/>
      <c r="T311" s="149"/>
      <c r="AT311" s="144" t="s">
        <v>660</v>
      </c>
      <c r="AU311" s="144" t="s">
        <v>22</v>
      </c>
      <c r="AV311" s="143" t="s">
        <v>84</v>
      </c>
      <c r="AW311" s="143" t="s">
        <v>38</v>
      </c>
      <c r="AX311" s="143" t="s">
        <v>75</v>
      </c>
      <c r="AY311" s="144" t="s">
        <v>130</v>
      </c>
    </row>
    <row r="312" spans="2:51" s="136" customFormat="1" ht="12">
      <c r="B312" s="135"/>
      <c r="D312" s="127" t="s">
        <v>660</v>
      </c>
      <c r="E312" s="137" t="s">
        <v>20</v>
      </c>
      <c r="F312" s="138" t="s">
        <v>825</v>
      </c>
      <c r="H312" s="137" t="s">
        <v>20</v>
      </c>
      <c r="L312" s="135"/>
      <c r="M312" s="139"/>
      <c r="N312" s="140"/>
      <c r="O312" s="140"/>
      <c r="P312" s="140"/>
      <c r="Q312" s="140"/>
      <c r="R312" s="140"/>
      <c r="S312" s="140"/>
      <c r="T312" s="141"/>
      <c r="AT312" s="137" t="s">
        <v>660</v>
      </c>
      <c r="AU312" s="137" t="s">
        <v>22</v>
      </c>
      <c r="AV312" s="136" t="s">
        <v>22</v>
      </c>
      <c r="AW312" s="136" t="s">
        <v>38</v>
      </c>
      <c r="AX312" s="136" t="s">
        <v>75</v>
      </c>
      <c r="AY312" s="137" t="s">
        <v>130</v>
      </c>
    </row>
    <row r="313" spans="2:51" s="143" customFormat="1" ht="12">
      <c r="B313" s="142"/>
      <c r="D313" s="127" t="s">
        <v>660</v>
      </c>
      <c r="E313" s="144" t="s">
        <v>20</v>
      </c>
      <c r="F313" s="145" t="s">
        <v>842</v>
      </c>
      <c r="H313" s="146">
        <v>-12.96</v>
      </c>
      <c r="L313" s="142"/>
      <c r="M313" s="147"/>
      <c r="N313" s="148"/>
      <c r="O313" s="148"/>
      <c r="P313" s="148"/>
      <c r="Q313" s="148"/>
      <c r="R313" s="148"/>
      <c r="S313" s="148"/>
      <c r="T313" s="149"/>
      <c r="AT313" s="144" t="s">
        <v>660</v>
      </c>
      <c r="AU313" s="144" t="s">
        <v>22</v>
      </c>
      <c r="AV313" s="143" t="s">
        <v>84</v>
      </c>
      <c r="AW313" s="143" t="s">
        <v>38</v>
      </c>
      <c r="AX313" s="143" t="s">
        <v>75</v>
      </c>
      <c r="AY313" s="144" t="s">
        <v>130</v>
      </c>
    </row>
    <row r="314" spans="2:51" s="136" customFormat="1" ht="12">
      <c r="B314" s="135"/>
      <c r="D314" s="127" t="s">
        <v>660</v>
      </c>
      <c r="E314" s="137" t="s">
        <v>20</v>
      </c>
      <c r="F314" s="138" t="s">
        <v>830</v>
      </c>
      <c r="H314" s="137" t="s">
        <v>20</v>
      </c>
      <c r="L314" s="135"/>
      <c r="M314" s="139"/>
      <c r="N314" s="140"/>
      <c r="O314" s="140"/>
      <c r="P314" s="140"/>
      <c r="Q314" s="140"/>
      <c r="R314" s="140"/>
      <c r="S314" s="140"/>
      <c r="T314" s="141"/>
      <c r="AT314" s="137" t="s">
        <v>660</v>
      </c>
      <c r="AU314" s="137" t="s">
        <v>22</v>
      </c>
      <c r="AV314" s="136" t="s">
        <v>22</v>
      </c>
      <c r="AW314" s="136" t="s">
        <v>38</v>
      </c>
      <c r="AX314" s="136" t="s">
        <v>75</v>
      </c>
      <c r="AY314" s="137" t="s">
        <v>130</v>
      </c>
    </row>
    <row r="315" spans="2:51" s="143" customFormat="1" ht="12">
      <c r="B315" s="142"/>
      <c r="D315" s="127" t="s">
        <v>660</v>
      </c>
      <c r="E315" s="144" t="s">
        <v>20</v>
      </c>
      <c r="F315" s="145" t="s">
        <v>831</v>
      </c>
      <c r="H315" s="146">
        <v>11.07</v>
      </c>
      <c r="L315" s="142"/>
      <c r="M315" s="147"/>
      <c r="N315" s="148"/>
      <c r="O315" s="148"/>
      <c r="P315" s="148"/>
      <c r="Q315" s="148"/>
      <c r="R315" s="148"/>
      <c r="S315" s="148"/>
      <c r="T315" s="149"/>
      <c r="AT315" s="144" t="s">
        <v>660</v>
      </c>
      <c r="AU315" s="144" t="s">
        <v>22</v>
      </c>
      <c r="AV315" s="143" t="s">
        <v>84</v>
      </c>
      <c r="AW315" s="143" t="s">
        <v>38</v>
      </c>
      <c r="AX315" s="143" t="s">
        <v>75</v>
      </c>
      <c r="AY315" s="144" t="s">
        <v>130</v>
      </c>
    </row>
    <row r="316" spans="2:51" s="151" customFormat="1" ht="12">
      <c r="B316" s="150"/>
      <c r="D316" s="127" t="s">
        <v>660</v>
      </c>
      <c r="E316" s="152" t="s">
        <v>20</v>
      </c>
      <c r="F316" s="153" t="s">
        <v>663</v>
      </c>
      <c r="H316" s="154">
        <v>623.8765</v>
      </c>
      <c r="L316" s="150"/>
      <c r="M316" s="155"/>
      <c r="N316" s="156"/>
      <c r="O316" s="156"/>
      <c r="P316" s="156"/>
      <c r="Q316" s="156"/>
      <c r="R316" s="156"/>
      <c r="S316" s="156"/>
      <c r="T316" s="157"/>
      <c r="AT316" s="152" t="s">
        <v>660</v>
      </c>
      <c r="AU316" s="152" t="s">
        <v>22</v>
      </c>
      <c r="AV316" s="151" t="s">
        <v>136</v>
      </c>
      <c r="AW316" s="151" t="s">
        <v>38</v>
      </c>
      <c r="AX316" s="151" t="s">
        <v>22</v>
      </c>
      <c r="AY316" s="152" t="s">
        <v>130</v>
      </c>
    </row>
    <row r="317" spans="1:65" s="307" customFormat="1" ht="16.5" customHeight="1">
      <c r="A317" s="251"/>
      <c r="B317" s="27"/>
      <c r="C317" s="117" t="s">
        <v>260</v>
      </c>
      <c r="D317" s="117" t="s">
        <v>131</v>
      </c>
      <c r="E317" s="118" t="s">
        <v>843</v>
      </c>
      <c r="F317" s="119" t="s">
        <v>844</v>
      </c>
      <c r="G317" s="120" t="s">
        <v>185</v>
      </c>
      <c r="H317" s="121">
        <v>41.866</v>
      </c>
      <c r="I317" s="122"/>
      <c r="J317" s="123">
        <f>ROUND(I317*H317,2)</f>
        <v>0</v>
      </c>
      <c r="K317" s="119" t="s">
        <v>135</v>
      </c>
      <c r="L317" s="27"/>
      <c r="M317" s="329" t="s">
        <v>20</v>
      </c>
      <c r="N317" s="124" t="s">
        <v>46</v>
      </c>
      <c r="O317" s="55"/>
      <c r="P317" s="125">
        <f>O317*H317</f>
        <v>0</v>
      </c>
      <c r="Q317" s="125">
        <v>0.0219751346574148</v>
      </c>
      <c r="R317" s="125">
        <f>Q317*H317</f>
        <v>0.920010987567328</v>
      </c>
      <c r="S317" s="125">
        <v>0</v>
      </c>
      <c r="T317" s="126">
        <f>S317*H317</f>
        <v>0</v>
      </c>
      <c r="U317" s="251"/>
      <c r="V317" s="251"/>
      <c r="W317" s="251"/>
      <c r="X317" s="251"/>
      <c r="Y317" s="251"/>
      <c r="Z317" s="251"/>
      <c r="AA317" s="251"/>
      <c r="AB317" s="251"/>
      <c r="AC317" s="251"/>
      <c r="AD317" s="251"/>
      <c r="AE317" s="251"/>
      <c r="AR317" s="330" t="s">
        <v>136</v>
      </c>
      <c r="AT317" s="330" t="s">
        <v>131</v>
      </c>
      <c r="AU317" s="330" t="s">
        <v>22</v>
      </c>
      <c r="AY317" s="304" t="s">
        <v>130</v>
      </c>
      <c r="BE317" s="331">
        <f>IF(N317="základní",J317,0)</f>
        <v>0</v>
      </c>
      <c r="BF317" s="331">
        <f>IF(N317="snížená",J317,0)</f>
        <v>0</v>
      </c>
      <c r="BG317" s="331">
        <f>IF(N317="zákl. přenesená",J317,0)</f>
        <v>0</v>
      </c>
      <c r="BH317" s="331">
        <f>IF(N317="sníž. přenesená",J317,0)</f>
        <v>0</v>
      </c>
      <c r="BI317" s="331">
        <f>IF(N317="nulová",J317,0)</f>
        <v>0</v>
      </c>
      <c r="BJ317" s="304" t="s">
        <v>22</v>
      </c>
      <c r="BK317" s="331">
        <f>ROUND(I317*H317,2)</f>
        <v>0</v>
      </c>
      <c r="BL317" s="304" t="s">
        <v>136</v>
      </c>
      <c r="BM317" s="330" t="s">
        <v>266</v>
      </c>
    </row>
    <row r="318" spans="1:47" s="307" customFormat="1" ht="12">
      <c r="A318" s="251"/>
      <c r="B318" s="27"/>
      <c r="C318" s="251"/>
      <c r="D318" s="127" t="s">
        <v>137</v>
      </c>
      <c r="E318" s="251"/>
      <c r="F318" s="128" t="s">
        <v>764</v>
      </c>
      <c r="G318" s="251"/>
      <c r="H318" s="251"/>
      <c r="I318" s="251"/>
      <c r="J318" s="251"/>
      <c r="K318" s="251"/>
      <c r="L318" s="27"/>
      <c r="M318" s="129"/>
      <c r="N318" s="130"/>
      <c r="O318" s="55"/>
      <c r="P318" s="55"/>
      <c r="Q318" s="55"/>
      <c r="R318" s="55"/>
      <c r="S318" s="55"/>
      <c r="T318" s="56"/>
      <c r="U318" s="251"/>
      <c r="V318" s="251"/>
      <c r="W318" s="251"/>
      <c r="X318" s="251"/>
      <c r="Y318" s="251"/>
      <c r="Z318" s="251"/>
      <c r="AA318" s="251"/>
      <c r="AB318" s="251"/>
      <c r="AC318" s="251"/>
      <c r="AD318" s="251"/>
      <c r="AE318" s="251"/>
      <c r="AT318" s="304" t="s">
        <v>137</v>
      </c>
      <c r="AU318" s="304" t="s">
        <v>22</v>
      </c>
    </row>
    <row r="319" spans="2:51" s="136" customFormat="1" ht="12">
      <c r="B319" s="135"/>
      <c r="D319" s="127" t="s">
        <v>660</v>
      </c>
      <c r="E319" s="137" t="s">
        <v>20</v>
      </c>
      <c r="F319" s="138" t="s">
        <v>797</v>
      </c>
      <c r="H319" s="137" t="s">
        <v>20</v>
      </c>
      <c r="L319" s="135"/>
      <c r="M319" s="139"/>
      <c r="N319" s="140"/>
      <c r="O319" s="140"/>
      <c r="P319" s="140"/>
      <c r="Q319" s="140"/>
      <c r="R319" s="140"/>
      <c r="S319" s="140"/>
      <c r="T319" s="141"/>
      <c r="AT319" s="137" t="s">
        <v>660</v>
      </c>
      <c r="AU319" s="137" t="s">
        <v>22</v>
      </c>
      <c r="AV319" s="136" t="s">
        <v>22</v>
      </c>
      <c r="AW319" s="136" t="s">
        <v>38</v>
      </c>
      <c r="AX319" s="136" t="s">
        <v>75</v>
      </c>
      <c r="AY319" s="137" t="s">
        <v>130</v>
      </c>
    </row>
    <row r="320" spans="2:51" s="143" customFormat="1" ht="12">
      <c r="B320" s="142"/>
      <c r="D320" s="127" t="s">
        <v>660</v>
      </c>
      <c r="E320" s="144" t="s">
        <v>20</v>
      </c>
      <c r="F320" s="145" t="s">
        <v>845</v>
      </c>
      <c r="H320" s="146">
        <v>44.715</v>
      </c>
      <c r="L320" s="142"/>
      <c r="M320" s="147"/>
      <c r="N320" s="148"/>
      <c r="O320" s="148"/>
      <c r="P320" s="148"/>
      <c r="Q320" s="148"/>
      <c r="R320" s="148"/>
      <c r="S320" s="148"/>
      <c r="T320" s="149"/>
      <c r="AT320" s="144" t="s">
        <v>660</v>
      </c>
      <c r="AU320" s="144" t="s">
        <v>22</v>
      </c>
      <c r="AV320" s="143" t="s">
        <v>84</v>
      </c>
      <c r="AW320" s="143" t="s">
        <v>38</v>
      </c>
      <c r="AX320" s="143" t="s">
        <v>75</v>
      </c>
      <c r="AY320" s="144" t="s">
        <v>130</v>
      </c>
    </row>
    <row r="321" spans="2:51" s="143" customFormat="1" ht="12">
      <c r="B321" s="142"/>
      <c r="D321" s="127" t="s">
        <v>660</v>
      </c>
      <c r="E321" s="144" t="s">
        <v>20</v>
      </c>
      <c r="F321" s="145" t="s">
        <v>846</v>
      </c>
      <c r="H321" s="146">
        <v>-6.304</v>
      </c>
      <c r="L321" s="142"/>
      <c r="M321" s="147"/>
      <c r="N321" s="148"/>
      <c r="O321" s="148"/>
      <c r="P321" s="148"/>
      <c r="Q321" s="148"/>
      <c r="R321" s="148"/>
      <c r="S321" s="148"/>
      <c r="T321" s="149"/>
      <c r="AT321" s="144" t="s">
        <v>660</v>
      </c>
      <c r="AU321" s="144" t="s">
        <v>22</v>
      </c>
      <c r="AV321" s="143" t="s">
        <v>84</v>
      </c>
      <c r="AW321" s="143" t="s">
        <v>38</v>
      </c>
      <c r="AX321" s="143" t="s">
        <v>75</v>
      </c>
      <c r="AY321" s="144" t="s">
        <v>130</v>
      </c>
    </row>
    <row r="322" spans="2:51" s="143" customFormat="1" ht="12">
      <c r="B322" s="142"/>
      <c r="D322" s="127" t="s">
        <v>660</v>
      </c>
      <c r="E322" s="144" t="s">
        <v>20</v>
      </c>
      <c r="F322" s="145" t="s">
        <v>847</v>
      </c>
      <c r="H322" s="146">
        <v>-2.183</v>
      </c>
      <c r="L322" s="142"/>
      <c r="M322" s="147"/>
      <c r="N322" s="148"/>
      <c r="O322" s="148"/>
      <c r="P322" s="148"/>
      <c r="Q322" s="148"/>
      <c r="R322" s="148"/>
      <c r="S322" s="148"/>
      <c r="T322" s="149"/>
      <c r="AT322" s="144" t="s">
        <v>660</v>
      </c>
      <c r="AU322" s="144" t="s">
        <v>22</v>
      </c>
      <c r="AV322" s="143" t="s">
        <v>84</v>
      </c>
      <c r="AW322" s="143" t="s">
        <v>38</v>
      </c>
      <c r="AX322" s="143" t="s">
        <v>75</v>
      </c>
      <c r="AY322" s="144" t="s">
        <v>130</v>
      </c>
    </row>
    <row r="323" spans="2:51" s="143" customFormat="1" ht="12">
      <c r="B323" s="142"/>
      <c r="D323" s="127" t="s">
        <v>660</v>
      </c>
      <c r="E323" s="144" t="s">
        <v>20</v>
      </c>
      <c r="F323" s="145" t="s">
        <v>848</v>
      </c>
      <c r="H323" s="146">
        <v>5.6375</v>
      </c>
      <c r="L323" s="142"/>
      <c r="M323" s="147"/>
      <c r="N323" s="148"/>
      <c r="O323" s="148"/>
      <c r="P323" s="148"/>
      <c r="Q323" s="148"/>
      <c r="R323" s="148"/>
      <c r="S323" s="148"/>
      <c r="T323" s="149"/>
      <c r="AT323" s="144" t="s">
        <v>660</v>
      </c>
      <c r="AU323" s="144" t="s">
        <v>22</v>
      </c>
      <c r="AV323" s="143" t="s">
        <v>84</v>
      </c>
      <c r="AW323" s="143" t="s">
        <v>38</v>
      </c>
      <c r="AX323" s="143" t="s">
        <v>75</v>
      </c>
      <c r="AY323" s="144" t="s">
        <v>130</v>
      </c>
    </row>
    <row r="324" spans="2:51" s="151" customFormat="1" ht="12">
      <c r="B324" s="150"/>
      <c r="D324" s="127" t="s">
        <v>660</v>
      </c>
      <c r="E324" s="152" t="s">
        <v>20</v>
      </c>
      <c r="F324" s="153" t="s">
        <v>663</v>
      </c>
      <c r="H324" s="154">
        <v>41.8655</v>
      </c>
      <c r="L324" s="150"/>
      <c r="M324" s="155"/>
      <c r="N324" s="156"/>
      <c r="O324" s="156"/>
      <c r="P324" s="156"/>
      <c r="Q324" s="156"/>
      <c r="R324" s="156"/>
      <c r="S324" s="156"/>
      <c r="T324" s="157"/>
      <c r="AT324" s="152" t="s">
        <v>660</v>
      </c>
      <c r="AU324" s="152" t="s">
        <v>22</v>
      </c>
      <c r="AV324" s="151" t="s">
        <v>136</v>
      </c>
      <c r="AW324" s="151" t="s">
        <v>38</v>
      </c>
      <c r="AX324" s="151" t="s">
        <v>22</v>
      </c>
      <c r="AY324" s="152" t="s">
        <v>130</v>
      </c>
    </row>
    <row r="325" spans="1:65" s="307" customFormat="1" ht="21.75" customHeight="1">
      <c r="A325" s="251"/>
      <c r="B325" s="27"/>
      <c r="C325" s="117" t="s">
        <v>219</v>
      </c>
      <c r="D325" s="117" t="s">
        <v>131</v>
      </c>
      <c r="E325" s="118" t="s">
        <v>849</v>
      </c>
      <c r="F325" s="119" t="s">
        <v>850</v>
      </c>
      <c r="G325" s="120" t="s">
        <v>185</v>
      </c>
      <c r="H325" s="121">
        <v>8.133</v>
      </c>
      <c r="I325" s="122"/>
      <c r="J325" s="123">
        <f>ROUND(I325*H325,2)</f>
        <v>0</v>
      </c>
      <c r="K325" s="119" t="s">
        <v>135</v>
      </c>
      <c r="L325" s="27"/>
      <c r="M325" s="329" t="s">
        <v>20</v>
      </c>
      <c r="N325" s="124" t="s">
        <v>46</v>
      </c>
      <c r="O325" s="55"/>
      <c r="P325" s="125">
        <f>O325*H325</f>
        <v>0</v>
      </c>
      <c r="Q325" s="125">
        <v>0.0344297571472487</v>
      </c>
      <c r="R325" s="125">
        <f>Q325*H325</f>
        <v>0.2800172148785736</v>
      </c>
      <c r="S325" s="125">
        <v>0</v>
      </c>
      <c r="T325" s="126">
        <f>S325*H325</f>
        <v>0</v>
      </c>
      <c r="U325" s="251"/>
      <c r="V325" s="251"/>
      <c r="W325" s="251"/>
      <c r="X325" s="251"/>
      <c r="Y325" s="251"/>
      <c r="Z325" s="251"/>
      <c r="AA325" s="251"/>
      <c r="AB325" s="251"/>
      <c r="AC325" s="251"/>
      <c r="AD325" s="251"/>
      <c r="AE325" s="251"/>
      <c r="AR325" s="330" t="s">
        <v>136</v>
      </c>
      <c r="AT325" s="330" t="s">
        <v>131</v>
      </c>
      <c r="AU325" s="330" t="s">
        <v>22</v>
      </c>
      <c r="AY325" s="304" t="s">
        <v>130</v>
      </c>
      <c r="BE325" s="331">
        <f>IF(N325="základní",J325,0)</f>
        <v>0</v>
      </c>
      <c r="BF325" s="331">
        <f>IF(N325="snížená",J325,0)</f>
        <v>0</v>
      </c>
      <c r="BG325" s="331">
        <f>IF(N325="zákl. přenesená",J325,0)</f>
        <v>0</v>
      </c>
      <c r="BH325" s="331">
        <f>IF(N325="sníž. přenesená",J325,0)</f>
        <v>0</v>
      </c>
      <c r="BI325" s="331">
        <f>IF(N325="nulová",J325,0)</f>
        <v>0</v>
      </c>
      <c r="BJ325" s="304" t="s">
        <v>22</v>
      </c>
      <c r="BK325" s="331">
        <f>ROUND(I325*H325,2)</f>
        <v>0</v>
      </c>
      <c r="BL325" s="304" t="s">
        <v>136</v>
      </c>
      <c r="BM325" s="330" t="s">
        <v>270</v>
      </c>
    </row>
    <row r="326" spans="1:47" s="307" customFormat="1" ht="19.5">
      <c r="A326" s="251"/>
      <c r="B326" s="27"/>
      <c r="C326" s="251"/>
      <c r="D326" s="127" t="s">
        <v>137</v>
      </c>
      <c r="E326" s="251"/>
      <c r="F326" s="128" t="s">
        <v>850</v>
      </c>
      <c r="G326" s="251"/>
      <c r="H326" s="251"/>
      <c r="I326" s="251"/>
      <c r="J326" s="251"/>
      <c r="K326" s="251"/>
      <c r="L326" s="27"/>
      <c r="M326" s="129"/>
      <c r="N326" s="130"/>
      <c r="O326" s="55"/>
      <c r="P326" s="55"/>
      <c r="Q326" s="55"/>
      <c r="R326" s="55"/>
      <c r="S326" s="55"/>
      <c r="T326" s="56"/>
      <c r="U326" s="251"/>
      <c r="V326" s="251"/>
      <c r="W326" s="251"/>
      <c r="X326" s="251"/>
      <c r="Y326" s="251"/>
      <c r="Z326" s="251"/>
      <c r="AA326" s="251"/>
      <c r="AB326" s="251"/>
      <c r="AC326" s="251"/>
      <c r="AD326" s="251"/>
      <c r="AE326" s="251"/>
      <c r="AT326" s="304" t="s">
        <v>137</v>
      </c>
      <c r="AU326" s="304" t="s">
        <v>22</v>
      </c>
    </row>
    <row r="327" spans="2:51" s="136" customFormat="1" ht="12">
      <c r="B327" s="135"/>
      <c r="D327" s="127" t="s">
        <v>660</v>
      </c>
      <c r="E327" s="137" t="s">
        <v>20</v>
      </c>
      <c r="F327" s="138" t="s">
        <v>765</v>
      </c>
      <c r="H327" s="137" t="s">
        <v>20</v>
      </c>
      <c r="L327" s="135"/>
      <c r="M327" s="139"/>
      <c r="N327" s="140"/>
      <c r="O327" s="140"/>
      <c r="P327" s="140"/>
      <c r="Q327" s="140"/>
      <c r="R327" s="140"/>
      <c r="S327" s="140"/>
      <c r="T327" s="141"/>
      <c r="AT327" s="137" t="s">
        <v>660</v>
      </c>
      <c r="AU327" s="137" t="s">
        <v>22</v>
      </c>
      <c r="AV327" s="136" t="s">
        <v>22</v>
      </c>
      <c r="AW327" s="136" t="s">
        <v>38</v>
      </c>
      <c r="AX327" s="136" t="s">
        <v>75</v>
      </c>
      <c r="AY327" s="137" t="s">
        <v>130</v>
      </c>
    </row>
    <row r="328" spans="2:51" s="143" customFormat="1" ht="12">
      <c r="B328" s="142"/>
      <c r="D328" s="127" t="s">
        <v>660</v>
      </c>
      <c r="E328" s="144" t="s">
        <v>20</v>
      </c>
      <c r="F328" s="145" t="s">
        <v>851</v>
      </c>
      <c r="H328" s="146">
        <v>3.34</v>
      </c>
      <c r="L328" s="142"/>
      <c r="M328" s="147"/>
      <c r="N328" s="148"/>
      <c r="O328" s="148"/>
      <c r="P328" s="148"/>
      <c r="Q328" s="148"/>
      <c r="R328" s="148"/>
      <c r="S328" s="148"/>
      <c r="T328" s="149"/>
      <c r="AT328" s="144" t="s">
        <v>660</v>
      </c>
      <c r="AU328" s="144" t="s">
        <v>22</v>
      </c>
      <c r="AV328" s="143" t="s">
        <v>84</v>
      </c>
      <c r="AW328" s="143" t="s">
        <v>38</v>
      </c>
      <c r="AX328" s="143" t="s">
        <v>75</v>
      </c>
      <c r="AY328" s="144" t="s">
        <v>130</v>
      </c>
    </row>
    <row r="329" spans="2:51" s="136" customFormat="1" ht="12">
      <c r="B329" s="135"/>
      <c r="D329" s="127" t="s">
        <v>660</v>
      </c>
      <c r="E329" s="137" t="s">
        <v>20</v>
      </c>
      <c r="F329" s="138" t="s">
        <v>852</v>
      </c>
      <c r="H329" s="137" t="s">
        <v>20</v>
      </c>
      <c r="L329" s="135"/>
      <c r="M329" s="139"/>
      <c r="N329" s="140"/>
      <c r="O329" s="140"/>
      <c r="P329" s="140"/>
      <c r="Q329" s="140"/>
      <c r="R329" s="140"/>
      <c r="S329" s="140"/>
      <c r="T329" s="141"/>
      <c r="AT329" s="137" t="s">
        <v>660</v>
      </c>
      <c r="AU329" s="137" t="s">
        <v>22</v>
      </c>
      <c r="AV329" s="136" t="s">
        <v>22</v>
      </c>
      <c r="AW329" s="136" t="s">
        <v>38</v>
      </c>
      <c r="AX329" s="136" t="s">
        <v>75</v>
      </c>
      <c r="AY329" s="137" t="s">
        <v>130</v>
      </c>
    </row>
    <row r="330" spans="2:51" s="143" customFormat="1" ht="12">
      <c r="B330" s="142"/>
      <c r="D330" s="127" t="s">
        <v>660</v>
      </c>
      <c r="E330" s="144" t="s">
        <v>20</v>
      </c>
      <c r="F330" s="145" t="s">
        <v>853</v>
      </c>
      <c r="H330" s="146">
        <v>2.7375</v>
      </c>
      <c r="L330" s="142"/>
      <c r="M330" s="147"/>
      <c r="N330" s="148"/>
      <c r="O330" s="148"/>
      <c r="P330" s="148"/>
      <c r="Q330" s="148"/>
      <c r="R330" s="148"/>
      <c r="S330" s="148"/>
      <c r="T330" s="149"/>
      <c r="AT330" s="144" t="s">
        <v>660</v>
      </c>
      <c r="AU330" s="144" t="s">
        <v>22</v>
      </c>
      <c r="AV330" s="143" t="s">
        <v>84</v>
      </c>
      <c r="AW330" s="143" t="s">
        <v>38</v>
      </c>
      <c r="AX330" s="143" t="s">
        <v>75</v>
      </c>
      <c r="AY330" s="144" t="s">
        <v>130</v>
      </c>
    </row>
    <row r="331" spans="2:51" s="136" customFormat="1" ht="12">
      <c r="B331" s="135"/>
      <c r="D331" s="127" t="s">
        <v>660</v>
      </c>
      <c r="E331" s="137" t="s">
        <v>20</v>
      </c>
      <c r="F331" s="138" t="s">
        <v>689</v>
      </c>
      <c r="H331" s="137" t="s">
        <v>20</v>
      </c>
      <c r="L331" s="135"/>
      <c r="M331" s="139"/>
      <c r="N331" s="140"/>
      <c r="O331" s="140"/>
      <c r="P331" s="140"/>
      <c r="Q331" s="140"/>
      <c r="R331" s="140"/>
      <c r="S331" s="140"/>
      <c r="T331" s="141"/>
      <c r="AT331" s="137" t="s">
        <v>660</v>
      </c>
      <c r="AU331" s="137" t="s">
        <v>22</v>
      </c>
      <c r="AV331" s="136" t="s">
        <v>22</v>
      </c>
      <c r="AW331" s="136" t="s">
        <v>38</v>
      </c>
      <c r="AX331" s="136" t="s">
        <v>75</v>
      </c>
      <c r="AY331" s="137" t="s">
        <v>130</v>
      </c>
    </row>
    <row r="332" spans="2:51" s="143" customFormat="1" ht="12">
      <c r="B332" s="142"/>
      <c r="D332" s="127" t="s">
        <v>660</v>
      </c>
      <c r="E332" s="144" t="s">
        <v>20</v>
      </c>
      <c r="F332" s="145" t="s">
        <v>854</v>
      </c>
      <c r="H332" s="146">
        <v>2.055</v>
      </c>
      <c r="L332" s="142"/>
      <c r="M332" s="147"/>
      <c r="N332" s="148"/>
      <c r="O332" s="148"/>
      <c r="P332" s="148"/>
      <c r="Q332" s="148"/>
      <c r="R332" s="148"/>
      <c r="S332" s="148"/>
      <c r="T332" s="149"/>
      <c r="AT332" s="144" t="s">
        <v>660</v>
      </c>
      <c r="AU332" s="144" t="s">
        <v>22</v>
      </c>
      <c r="AV332" s="143" t="s">
        <v>84</v>
      </c>
      <c r="AW332" s="143" t="s">
        <v>38</v>
      </c>
      <c r="AX332" s="143" t="s">
        <v>75</v>
      </c>
      <c r="AY332" s="144" t="s">
        <v>130</v>
      </c>
    </row>
    <row r="333" spans="2:51" s="151" customFormat="1" ht="12">
      <c r="B333" s="150"/>
      <c r="D333" s="127" t="s">
        <v>660</v>
      </c>
      <c r="E333" s="152" t="s">
        <v>20</v>
      </c>
      <c r="F333" s="153" t="s">
        <v>663</v>
      </c>
      <c r="H333" s="154">
        <v>8.1325</v>
      </c>
      <c r="L333" s="150"/>
      <c r="M333" s="155"/>
      <c r="N333" s="156"/>
      <c r="O333" s="156"/>
      <c r="P333" s="156"/>
      <c r="Q333" s="156"/>
      <c r="R333" s="156"/>
      <c r="S333" s="156"/>
      <c r="T333" s="157"/>
      <c r="AT333" s="152" t="s">
        <v>660</v>
      </c>
      <c r="AU333" s="152" t="s">
        <v>22</v>
      </c>
      <c r="AV333" s="151" t="s">
        <v>136</v>
      </c>
      <c r="AW333" s="151" t="s">
        <v>38</v>
      </c>
      <c r="AX333" s="151" t="s">
        <v>22</v>
      </c>
      <c r="AY333" s="152" t="s">
        <v>130</v>
      </c>
    </row>
    <row r="334" spans="1:65" s="307" customFormat="1" ht="21.75" customHeight="1">
      <c r="A334" s="251"/>
      <c r="B334" s="27"/>
      <c r="C334" s="117" t="s">
        <v>267</v>
      </c>
      <c r="D334" s="117" t="s">
        <v>131</v>
      </c>
      <c r="E334" s="118" t="s">
        <v>855</v>
      </c>
      <c r="F334" s="119" t="s">
        <v>856</v>
      </c>
      <c r="G334" s="120" t="s">
        <v>185</v>
      </c>
      <c r="H334" s="121">
        <v>5.895</v>
      </c>
      <c r="I334" s="122"/>
      <c r="J334" s="123">
        <f>ROUND(I334*H334,2)</f>
        <v>0</v>
      </c>
      <c r="K334" s="119" t="s">
        <v>135</v>
      </c>
      <c r="L334" s="27"/>
      <c r="M334" s="329" t="s">
        <v>20</v>
      </c>
      <c r="N334" s="124" t="s">
        <v>46</v>
      </c>
      <c r="O334" s="55"/>
      <c r="P334" s="125">
        <f>O334*H334</f>
        <v>0</v>
      </c>
      <c r="Q334" s="125">
        <v>0.0474978795589483</v>
      </c>
      <c r="R334" s="125">
        <f>Q334*H334</f>
        <v>0.2800000000000002</v>
      </c>
      <c r="S334" s="125">
        <v>0</v>
      </c>
      <c r="T334" s="126">
        <f>S334*H334</f>
        <v>0</v>
      </c>
      <c r="U334" s="251"/>
      <c r="V334" s="251"/>
      <c r="W334" s="251"/>
      <c r="X334" s="251"/>
      <c r="Y334" s="251"/>
      <c r="Z334" s="251"/>
      <c r="AA334" s="251"/>
      <c r="AB334" s="251"/>
      <c r="AC334" s="251"/>
      <c r="AD334" s="251"/>
      <c r="AE334" s="251"/>
      <c r="AR334" s="330" t="s">
        <v>136</v>
      </c>
      <c r="AT334" s="330" t="s">
        <v>131</v>
      </c>
      <c r="AU334" s="330" t="s">
        <v>22</v>
      </c>
      <c r="AY334" s="304" t="s">
        <v>130</v>
      </c>
      <c r="BE334" s="331">
        <f>IF(N334="základní",J334,0)</f>
        <v>0</v>
      </c>
      <c r="BF334" s="331">
        <f>IF(N334="snížená",J334,0)</f>
        <v>0</v>
      </c>
      <c r="BG334" s="331">
        <f>IF(N334="zákl. přenesená",J334,0)</f>
        <v>0</v>
      </c>
      <c r="BH334" s="331">
        <f>IF(N334="sníž. přenesená",J334,0)</f>
        <v>0</v>
      </c>
      <c r="BI334" s="331">
        <f>IF(N334="nulová",J334,0)</f>
        <v>0</v>
      </c>
      <c r="BJ334" s="304" t="s">
        <v>22</v>
      </c>
      <c r="BK334" s="331">
        <f>ROUND(I334*H334,2)</f>
        <v>0</v>
      </c>
      <c r="BL334" s="304" t="s">
        <v>136</v>
      </c>
      <c r="BM334" s="330" t="s">
        <v>273</v>
      </c>
    </row>
    <row r="335" spans="1:47" s="307" customFormat="1" ht="12">
      <c r="A335" s="251"/>
      <c r="B335" s="27"/>
      <c r="C335" s="251"/>
      <c r="D335" s="127" t="s">
        <v>137</v>
      </c>
      <c r="E335" s="251"/>
      <c r="F335" s="128" t="s">
        <v>856</v>
      </c>
      <c r="G335" s="251"/>
      <c r="H335" s="251"/>
      <c r="I335" s="251"/>
      <c r="J335" s="251"/>
      <c r="K335" s="251"/>
      <c r="L335" s="27"/>
      <c r="M335" s="129"/>
      <c r="N335" s="130"/>
      <c r="O335" s="55"/>
      <c r="P335" s="55"/>
      <c r="Q335" s="55"/>
      <c r="R335" s="55"/>
      <c r="S335" s="55"/>
      <c r="T335" s="56"/>
      <c r="U335" s="251"/>
      <c r="V335" s="251"/>
      <c r="W335" s="251"/>
      <c r="X335" s="251"/>
      <c r="Y335" s="251"/>
      <c r="Z335" s="251"/>
      <c r="AA335" s="251"/>
      <c r="AB335" s="251"/>
      <c r="AC335" s="251"/>
      <c r="AD335" s="251"/>
      <c r="AE335" s="251"/>
      <c r="AT335" s="304" t="s">
        <v>137</v>
      </c>
      <c r="AU335" s="304" t="s">
        <v>22</v>
      </c>
    </row>
    <row r="336" spans="2:51" s="136" customFormat="1" ht="12">
      <c r="B336" s="135"/>
      <c r="D336" s="127" t="s">
        <v>660</v>
      </c>
      <c r="E336" s="137" t="s">
        <v>20</v>
      </c>
      <c r="F336" s="138" t="s">
        <v>679</v>
      </c>
      <c r="H336" s="137" t="s">
        <v>20</v>
      </c>
      <c r="L336" s="135"/>
      <c r="M336" s="139"/>
      <c r="N336" s="140"/>
      <c r="O336" s="140"/>
      <c r="P336" s="140"/>
      <c r="Q336" s="140"/>
      <c r="R336" s="140"/>
      <c r="S336" s="140"/>
      <c r="T336" s="141"/>
      <c r="AT336" s="137" t="s">
        <v>660</v>
      </c>
      <c r="AU336" s="137" t="s">
        <v>22</v>
      </c>
      <c r="AV336" s="136" t="s">
        <v>22</v>
      </c>
      <c r="AW336" s="136" t="s">
        <v>38</v>
      </c>
      <c r="AX336" s="136" t="s">
        <v>75</v>
      </c>
      <c r="AY336" s="137" t="s">
        <v>130</v>
      </c>
    </row>
    <row r="337" spans="2:51" s="143" customFormat="1" ht="12">
      <c r="B337" s="142"/>
      <c r="D337" s="127" t="s">
        <v>660</v>
      </c>
      <c r="E337" s="144" t="s">
        <v>20</v>
      </c>
      <c r="F337" s="145" t="s">
        <v>857</v>
      </c>
      <c r="H337" s="146">
        <v>3.48</v>
      </c>
      <c r="L337" s="142"/>
      <c r="M337" s="147"/>
      <c r="N337" s="148"/>
      <c r="O337" s="148"/>
      <c r="P337" s="148"/>
      <c r="Q337" s="148"/>
      <c r="R337" s="148"/>
      <c r="S337" s="148"/>
      <c r="T337" s="149"/>
      <c r="AT337" s="144" t="s">
        <v>660</v>
      </c>
      <c r="AU337" s="144" t="s">
        <v>22</v>
      </c>
      <c r="AV337" s="143" t="s">
        <v>84</v>
      </c>
      <c r="AW337" s="143" t="s">
        <v>38</v>
      </c>
      <c r="AX337" s="143" t="s">
        <v>75</v>
      </c>
      <c r="AY337" s="144" t="s">
        <v>130</v>
      </c>
    </row>
    <row r="338" spans="2:51" s="136" customFormat="1" ht="12">
      <c r="B338" s="135"/>
      <c r="D338" s="127" t="s">
        <v>660</v>
      </c>
      <c r="E338" s="137" t="s">
        <v>20</v>
      </c>
      <c r="F338" s="138" t="s">
        <v>668</v>
      </c>
      <c r="H338" s="137" t="s">
        <v>20</v>
      </c>
      <c r="L338" s="135"/>
      <c r="M338" s="139"/>
      <c r="N338" s="140"/>
      <c r="O338" s="140"/>
      <c r="P338" s="140"/>
      <c r="Q338" s="140"/>
      <c r="R338" s="140"/>
      <c r="S338" s="140"/>
      <c r="T338" s="141"/>
      <c r="AT338" s="137" t="s">
        <v>660</v>
      </c>
      <c r="AU338" s="137" t="s">
        <v>22</v>
      </c>
      <c r="AV338" s="136" t="s">
        <v>22</v>
      </c>
      <c r="AW338" s="136" t="s">
        <v>38</v>
      </c>
      <c r="AX338" s="136" t="s">
        <v>75</v>
      </c>
      <c r="AY338" s="137" t="s">
        <v>130</v>
      </c>
    </row>
    <row r="339" spans="2:51" s="143" customFormat="1" ht="12">
      <c r="B339" s="142"/>
      <c r="D339" s="127" t="s">
        <v>660</v>
      </c>
      <c r="E339" s="144" t="s">
        <v>20</v>
      </c>
      <c r="F339" s="145" t="s">
        <v>858</v>
      </c>
      <c r="H339" s="146">
        <v>1.14</v>
      </c>
      <c r="L339" s="142"/>
      <c r="M339" s="147"/>
      <c r="N339" s="148"/>
      <c r="O339" s="148"/>
      <c r="P339" s="148"/>
      <c r="Q339" s="148"/>
      <c r="R339" s="148"/>
      <c r="S339" s="148"/>
      <c r="T339" s="149"/>
      <c r="AT339" s="144" t="s">
        <v>660</v>
      </c>
      <c r="AU339" s="144" t="s">
        <v>22</v>
      </c>
      <c r="AV339" s="143" t="s">
        <v>84</v>
      </c>
      <c r="AW339" s="143" t="s">
        <v>38</v>
      </c>
      <c r="AX339" s="143" t="s">
        <v>75</v>
      </c>
      <c r="AY339" s="144" t="s">
        <v>130</v>
      </c>
    </row>
    <row r="340" spans="2:51" s="136" customFormat="1" ht="12">
      <c r="B340" s="135"/>
      <c r="D340" s="127" t="s">
        <v>660</v>
      </c>
      <c r="E340" s="137" t="s">
        <v>20</v>
      </c>
      <c r="F340" s="138" t="s">
        <v>670</v>
      </c>
      <c r="H340" s="137" t="s">
        <v>20</v>
      </c>
      <c r="L340" s="135"/>
      <c r="M340" s="139"/>
      <c r="N340" s="140"/>
      <c r="O340" s="140"/>
      <c r="P340" s="140"/>
      <c r="Q340" s="140"/>
      <c r="R340" s="140"/>
      <c r="S340" s="140"/>
      <c r="T340" s="141"/>
      <c r="AT340" s="137" t="s">
        <v>660</v>
      </c>
      <c r="AU340" s="137" t="s">
        <v>22</v>
      </c>
      <c r="AV340" s="136" t="s">
        <v>22</v>
      </c>
      <c r="AW340" s="136" t="s">
        <v>38</v>
      </c>
      <c r="AX340" s="136" t="s">
        <v>75</v>
      </c>
      <c r="AY340" s="137" t="s">
        <v>130</v>
      </c>
    </row>
    <row r="341" spans="2:51" s="143" customFormat="1" ht="12">
      <c r="B341" s="142"/>
      <c r="D341" s="127" t="s">
        <v>660</v>
      </c>
      <c r="E341" s="144" t="s">
        <v>20</v>
      </c>
      <c r="F341" s="145" t="s">
        <v>859</v>
      </c>
      <c r="H341" s="146">
        <v>1.275</v>
      </c>
      <c r="L341" s="142"/>
      <c r="M341" s="147"/>
      <c r="N341" s="148"/>
      <c r="O341" s="148"/>
      <c r="P341" s="148"/>
      <c r="Q341" s="148"/>
      <c r="R341" s="148"/>
      <c r="S341" s="148"/>
      <c r="T341" s="149"/>
      <c r="AT341" s="144" t="s">
        <v>660</v>
      </c>
      <c r="AU341" s="144" t="s">
        <v>22</v>
      </c>
      <c r="AV341" s="143" t="s">
        <v>84</v>
      </c>
      <c r="AW341" s="143" t="s">
        <v>38</v>
      </c>
      <c r="AX341" s="143" t="s">
        <v>75</v>
      </c>
      <c r="AY341" s="144" t="s">
        <v>130</v>
      </c>
    </row>
    <row r="342" spans="2:51" s="151" customFormat="1" ht="12">
      <c r="B342" s="150"/>
      <c r="D342" s="127" t="s">
        <v>660</v>
      </c>
      <c r="E342" s="152" t="s">
        <v>20</v>
      </c>
      <c r="F342" s="153" t="s">
        <v>663</v>
      </c>
      <c r="H342" s="154">
        <v>5.895</v>
      </c>
      <c r="L342" s="150"/>
      <c r="M342" s="155"/>
      <c r="N342" s="156"/>
      <c r="O342" s="156"/>
      <c r="P342" s="156"/>
      <c r="Q342" s="156"/>
      <c r="R342" s="156"/>
      <c r="S342" s="156"/>
      <c r="T342" s="157"/>
      <c r="AT342" s="152" t="s">
        <v>660</v>
      </c>
      <c r="AU342" s="152" t="s">
        <v>22</v>
      </c>
      <c r="AV342" s="151" t="s">
        <v>136</v>
      </c>
      <c r="AW342" s="151" t="s">
        <v>38</v>
      </c>
      <c r="AX342" s="151" t="s">
        <v>22</v>
      </c>
      <c r="AY342" s="152" t="s">
        <v>130</v>
      </c>
    </row>
    <row r="343" spans="2:63" s="109" customFormat="1" ht="25.9" customHeight="1">
      <c r="B343" s="108"/>
      <c r="D343" s="110" t="s">
        <v>74</v>
      </c>
      <c r="E343" s="111" t="s">
        <v>397</v>
      </c>
      <c r="F343" s="111" t="s">
        <v>860</v>
      </c>
      <c r="J343" s="112">
        <f>BK343</f>
        <v>0</v>
      </c>
      <c r="L343" s="108"/>
      <c r="M343" s="113"/>
      <c r="N343" s="114"/>
      <c r="O343" s="114"/>
      <c r="P343" s="115">
        <f>SUM(P344:P361)</f>
        <v>0</v>
      </c>
      <c r="Q343" s="114"/>
      <c r="R343" s="115">
        <f>SUM(R344:R361)</f>
        <v>1.570625610948191</v>
      </c>
      <c r="S343" s="114"/>
      <c r="T343" s="116">
        <f>SUM(T344:T361)</f>
        <v>0</v>
      </c>
      <c r="AR343" s="110" t="s">
        <v>22</v>
      </c>
      <c r="AT343" s="327" t="s">
        <v>74</v>
      </c>
      <c r="AU343" s="327" t="s">
        <v>75</v>
      </c>
      <c r="AY343" s="110" t="s">
        <v>130</v>
      </c>
      <c r="BK343" s="328">
        <f>SUM(BK344:BK361)</f>
        <v>0</v>
      </c>
    </row>
    <row r="344" spans="1:65" s="307" customFormat="1" ht="21.75" customHeight="1">
      <c r="A344" s="251"/>
      <c r="B344" s="27"/>
      <c r="C344" s="117" t="s">
        <v>223</v>
      </c>
      <c r="D344" s="117" t="s">
        <v>131</v>
      </c>
      <c r="E344" s="118" t="s">
        <v>861</v>
      </c>
      <c r="F344" s="119" t="s">
        <v>862</v>
      </c>
      <c r="G344" s="120" t="s">
        <v>208</v>
      </c>
      <c r="H344" s="121">
        <v>0.256</v>
      </c>
      <c r="I344" s="122"/>
      <c r="J344" s="123">
        <f>ROUND(I344*H344,2)</f>
        <v>0</v>
      </c>
      <c r="K344" s="119" t="s">
        <v>135</v>
      </c>
      <c r="L344" s="27"/>
      <c r="M344" s="329" t="s">
        <v>20</v>
      </c>
      <c r="N344" s="124" t="s">
        <v>46</v>
      </c>
      <c r="O344" s="55"/>
      <c r="P344" s="125">
        <f>O344*H344</f>
        <v>0</v>
      </c>
      <c r="Q344" s="125">
        <v>2.50244379276637</v>
      </c>
      <c r="R344" s="125">
        <f>Q344*H344</f>
        <v>0.6406256109481907</v>
      </c>
      <c r="S344" s="125">
        <v>0</v>
      </c>
      <c r="T344" s="126">
        <f>S344*H344</f>
        <v>0</v>
      </c>
      <c r="U344" s="251"/>
      <c r="V344" s="251"/>
      <c r="W344" s="251"/>
      <c r="X344" s="251"/>
      <c r="Y344" s="251"/>
      <c r="Z344" s="251"/>
      <c r="AA344" s="251"/>
      <c r="AB344" s="251"/>
      <c r="AC344" s="251"/>
      <c r="AD344" s="251"/>
      <c r="AE344" s="251"/>
      <c r="AR344" s="330" t="s">
        <v>136</v>
      </c>
      <c r="AT344" s="330" t="s">
        <v>131</v>
      </c>
      <c r="AU344" s="330" t="s">
        <v>22</v>
      </c>
      <c r="AY344" s="304" t="s">
        <v>130</v>
      </c>
      <c r="BE344" s="331">
        <f>IF(N344="základní",J344,0)</f>
        <v>0</v>
      </c>
      <c r="BF344" s="331">
        <f>IF(N344="snížená",J344,0)</f>
        <v>0</v>
      </c>
      <c r="BG344" s="331">
        <f>IF(N344="zákl. přenesená",J344,0)</f>
        <v>0</v>
      </c>
      <c r="BH344" s="331">
        <f>IF(N344="sníž. přenesená",J344,0)</f>
        <v>0</v>
      </c>
      <c r="BI344" s="331">
        <f>IF(N344="nulová",J344,0)</f>
        <v>0</v>
      </c>
      <c r="BJ344" s="304" t="s">
        <v>22</v>
      </c>
      <c r="BK344" s="331">
        <f>ROUND(I344*H344,2)</f>
        <v>0</v>
      </c>
      <c r="BL344" s="304" t="s">
        <v>136</v>
      </c>
      <c r="BM344" s="330" t="s">
        <v>277</v>
      </c>
    </row>
    <row r="345" spans="1:47" s="307" customFormat="1" ht="12">
      <c r="A345" s="251"/>
      <c r="B345" s="27"/>
      <c r="C345" s="251"/>
      <c r="D345" s="127" t="s">
        <v>137</v>
      </c>
      <c r="E345" s="251"/>
      <c r="F345" s="128" t="s">
        <v>862</v>
      </c>
      <c r="G345" s="251"/>
      <c r="H345" s="251"/>
      <c r="I345" s="251"/>
      <c r="J345" s="251"/>
      <c r="K345" s="251"/>
      <c r="L345" s="27"/>
      <c r="M345" s="129"/>
      <c r="N345" s="130"/>
      <c r="O345" s="55"/>
      <c r="P345" s="55"/>
      <c r="Q345" s="55"/>
      <c r="R345" s="55"/>
      <c r="S345" s="55"/>
      <c r="T345" s="56"/>
      <c r="U345" s="251"/>
      <c r="V345" s="251"/>
      <c r="W345" s="251"/>
      <c r="X345" s="251"/>
      <c r="Y345" s="251"/>
      <c r="Z345" s="251"/>
      <c r="AA345" s="251"/>
      <c r="AB345" s="251"/>
      <c r="AC345" s="251"/>
      <c r="AD345" s="251"/>
      <c r="AE345" s="251"/>
      <c r="AT345" s="304" t="s">
        <v>137</v>
      </c>
      <c r="AU345" s="304" t="s">
        <v>22</v>
      </c>
    </row>
    <row r="346" spans="2:51" s="136" customFormat="1" ht="12">
      <c r="B346" s="135"/>
      <c r="D346" s="127" t="s">
        <v>660</v>
      </c>
      <c r="E346" s="137" t="s">
        <v>20</v>
      </c>
      <c r="F346" s="138" t="s">
        <v>863</v>
      </c>
      <c r="H346" s="137" t="s">
        <v>20</v>
      </c>
      <c r="L346" s="135"/>
      <c r="M346" s="139"/>
      <c r="N346" s="140"/>
      <c r="O346" s="140"/>
      <c r="P346" s="140"/>
      <c r="Q346" s="140"/>
      <c r="R346" s="140"/>
      <c r="S346" s="140"/>
      <c r="T346" s="141"/>
      <c r="AT346" s="137" t="s">
        <v>660</v>
      </c>
      <c r="AU346" s="137" t="s">
        <v>22</v>
      </c>
      <c r="AV346" s="136" t="s">
        <v>22</v>
      </c>
      <c r="AW346" s="136" t="s">
        <v>38</v>
      </c>
      <c r="AX346" s="136" t="s">
        <v>75</v>
      </c>
      <c r="AY346" s="137" t="s">
        <v>130</v>
      </c>
    </row>
    <row r="347" spans="2:51" s="136" customFormat="1" ht="12">
      <c r="B347" s="135"/>
      <c r="D347" s="127" t="s">
        <v>660</v>
      </c>
      <c r="E347" s="137" t="s">
        <v>20</v>
      </c>
      <c r="F347" s="138" t="s">
        <v>781</v>
      </c>
      <c r="H347" s="137" t="s">
        <v>20</v>
      </c>
      <c r="L347" s="135"/>
      <c r="M347" s="139"/>
      <c r="N347" s="140"/>
      <c r="O347" s="140"/>
      <c r="P347" s="140"/>
      <c r="Q347" s="140"/>
      <c r="R347" s="140"/>
      <c r="S347" s="140"/>
      <c r="T347" s="141"/>
      <c r="AT347" s="137" t="s">
        <v>660</v>
      </c>
      <c r="AU347" s="137" t="s">
        <v>22</v>
      </c>
      <c r="AV347" s="136" t="s">
        <v>22</v>
      </c>
      <c r="AW347" s="136" t="s">
        <v>38</v>
      </c>
      <c r="AX347" s="136" t="s">
        <v>75</v>
      </c>
      <c r="AY347" s="137" t="s">
        <v>130</v>
      </c>
    </row>
    <row r="348" spans="2:51" s="143" customFormat="1" ht="12">
      <c r="B348" s="142"/>
      <c r="D348" s="127" t="s">
        <v>660</v>
      </c>
      <c r="E348" s="144" t="s">
        <v>20</v>
      </c>
      <c r="F348" s="145" t="s">
        <v>864</v>
      </c>
      <c r="H348" s="146">
        <v>0.25575</v>
      </c>
      <c r="L348" s="142"/>
      <c r="M348" s="147"/>
      <c r="N348" s="148"/>
      <c r="O348" s="148"/>
      <c r="P348" s="148"/>
      <c r="Q348" s="148"/>
      <c r="R348" s="148"/>
      <c r="S348" s="148"/>
      <c r="T348" s="149"/>
      <c r="AT348" s="144" t="s">
        <v>660</v>
      </c>
      <c r="AU348" s="144" t="s">
        <v>22</v>
      </c>
      <c r="AV348" s="143" t="s">
        <v>84</v>
      </c>
      <c r="AW348" s="143" t="s">
        <v>38</v>
      </c>
      <c r="AX348" s="143" t="s">
        <v>75</v>
      </c>
      <c r="AY348" s="144" t="s">
        <v>130</v>
      </c>
    </row>
    <row r="349" spans="2:51" s="151" customFormat="1" ht="12">
      <c r="B349" s="150"/>
      <c r="D349" s="127" t="s">
        <v>660</v>
      </c>
      <c r="E349" s="152" t="s">
        <v>20</v>
      </c>
      <c r="F349" s="153" t="s">
        <v>663</v>
      </c>
      <c r="H349" s="154">
        <v>0.25575</v>
      </c>
      <c r="L349" s="150"/>
      <c r="M349" s="155"/>
      <c r="N349" s="156"/>
      <c r="O349" s="156"/>
      <c r="P349" s="156"/>
      <c r="Q349" s="156"/>
      <c r="R349" s="156"/>
      <c r="S349" s="156"/>
      <c r="T349" s="157"/>
      <c r="AT349" s="152" t="s">
        <v>660</v>
      </c>
      <c r="AU349" s="152" t="s">
        <v>22</v>
      </c>
      <c r="AV349" s="151" t="s">
        <v>136</v>
      </c>
      <c r="AW349" s="151" t="s">
        <v>38</v>
      </c>
      <c r="AX349" s="151" t="s">
        <v>22</v>
      </c>
      <c r="AY349" s="152" t="s">
        <v>130</v>
      </c>
    </row>
    <row r="350" spans="1:65" s="307" customFormat="1" ht="21.75" customHeight="1">
      <c r="A350" s="251"/>
      <c r="B350" s="27"/>
      <c r="C350" s="117" t="s">
        <v>274</v>
      </c>
      <c r="D350" s="117" t="s">
        <v>131</v>
      </c>
      <c r="E350" s="118" t="s">
        <v>865</v>
      </c>
      <c r="F350" s="119" t="s">
        <v>866</v>
      </c>
      <c r="G350" s="120" t="s">
        <v>185</v>
      </c>
      <c r="H350" s="121">
        <v>9.8</v>
      </c>
      <c r="I350" s="122"/>
      <c r="J350" s="123">
        <f>ROUND(I350*H350,2)</f>
        <v>0</v>
      </c>
      <c r="K350" s="119" t="s">
        <v>135</v>
      </c>
      <c r="L350" s="27"/>
      <c r="M350" s="329" t="s">
        <v>20</v>
      </c>
      <c r="N350" s="124" t="s">
        <v>46</v>
      </c>
      <c r="O350" s="55"/>
      <c r="P350" s="125">
        <f>O350*H350</f>
        <v>0</v>
      </c>
      <c r="Q350" s="125">
        <v>0.0948979591836735</v>
      </c>
      <c r="R350" s="125">
        <f>Q350*H350</f>
        <v>0.9300000000000004</v>
      </c>
      <c r="S350" s="125">
        <v>0</v>
      </c>
      <c r="T350" s="126">
        <f>S350*H350</f>
        <v>0</v>
      </c>
      <c r="U350" s="251"/>
      <c r="V350" s="251"/>
      <c r="W350" s="251"/>
      <c r="X350" s="251"/>
      <c r="Y350" s="251"/>
      <c r="Z350" s="251"/>
      <c r="AA350" s="251"/>
      <c r="AB350" s="251"/>
      <c r="AC350" s="251"/>
      <c r="AD350" s="251"/>
      <c r="AE350" s="251"/>
      <c r="AR350" s="330" t="s">
        <v>136</v>
      </c>
      <c r="AT350" s="330" t="s">
        <v>131</v>
      </c>
      <c r="AU350" s="330" t="s">
        <v>22</v>
      </c>
      <c r="AY350" s="304" t="s">
        <v>130</v>
      </c>
      <c r="BE350" s="331">
        <f>IF(N350="základní",J350,0)</f>
        <v>0</v>
      </c>
      <c r="BF350" s="331">
        <f>IF(N350="snížená",J350,0)</f>
        <v>0</v>
      </c>
      <c r="BG350" s="331">
        <f>IF(N350="zákl. přenesená",J350,0)</f>
        <v>0</v>
      </c>
      <c r="BH350" s="331">
        <f>IF(N350="sníž. přenesená",J350,0)</f>
        <v>0</v>
      </c>
      <c r="BI350" s="331">
        <f>IF(N350="nulová",J350,0)</f>
        <v>0</v>
      </c>
      <c r="BJ350" s="304" t="s">
        <v>22</v>
      </c>
      <c r="BK350" s="331">
        <f>ROUND(I350*H350,2)</f>
        <v>0</v>
      </c>
      <c r="BL350" s="304" t="s">
        <v>136</v>
      </c>
      <c r="BM350" s="330" t="s">
        <v>280</v>
      </c>
    </row>
    <row r="351" spans="1:47" s="307" customFormat="1" ht="12">
      <c r="A351" s="251"/>
      <c r="B351" s="27"/>
      <c r="C351" s="251"/>
      <c r="D351" s="127" t="s">
        <v>137</v>
      </c>
      <c r="E351" s="251"/>
      <c r="F351" s="128" t="s">
        <v>866</v>
      </c>
      <c r="G351" s="251"/>
      <c r="H351" s="251"/>
      <c r="I351" s="251"/>
      <c r="J351" s="251"/>
      <c r="K351" s="251"/>
      <c r="L351" s="27"/>
      <c r="M351" s="129"/>
      <c r="N351" s="130"/>
      <c r="O351" s="55"/>
      <c r="P351" s="55"/>
      <c r="Q351" s="55"/>
      <c r="R351" s="55"/>
      <c r="S351" s="55"/>
      <c r="T351" s="56"/>
      <c r="U351" s="251"/>
      <c r="V351" s="251"/>
      <c r="W351" s="251"/>
      <c r="X351" s="251"/>
      <c r="Y351" s="251"/>
      <c r="Z351" s="251"/>
      <c r="AA351" s="251"/>
      <c r="AB351" s="251"/>
      <c r="AC351" s="251"/>
      <c r="AD351" s="251"/>
      <c r="AE351" s="251"/>
      <c r="AT351" s="304" t="s">
        <v>137</v>
      </c>
      <c r="AU351" s="304" t="s">
        <v>22</v>
      </c>
    </row>
    <row r="352" spans="2:51" s="136" customFormat="1" ht="12">
      <c r="B352" s="135"/>
      <c r="D352" s="127" t="s">
        <v>660</v>
      </c>
      <c r="E352" s="137" t="s">
        <v>20</v>
      </c>
      <c r="F352" s="138" t="s">
        <v>867</v>
      </c>
      <c r="H352" s="137" t="s">
        <v>20</v>
      </c>
      <c r="L352" s="135"/>
      <c r="M352" s="139"/>
      <c r="N352" s="140"/>
      <c r="O352" s="140"/>
      <c r="P352" s="140"/>
      <c r="Q352" s="140"/>
      <c r="R352" s="140"/>
      <c r="S352" s="140"/>
      <c r="T352" s="141"/>
      <c r="AT352" s="137" t="s">
        <v>660</v>
      </c>
      <c r="AU352" s="137" t="s">
        <v>22</v>
      </c>
      <c r="AV352" s="136" t="s">
        <v>22</v>
      </c>
      <c r="AW352" s="136" t="s">
        <v>38</v>
      </c>
      <c r="AX352" s="136" t="s">
        <v>75</v>
      </c>
      <c r="AY352" s="137" t="s">
        <v>130</v>
      </c>
    </row>
    <row r="353" spans="2:51" s="143" customFormat="1" ht="12">
      <c r="B353" s="142"/>
      <c r="D353" s="127" t="s">
        <v>660</v>
      </c>
      <c r="E353" s="144" t="s">
        <v>20</v>
      </c>
      <c r="F353" s="145" t="s">
        <v>796</v>
      </c>
      <c r="H353" s="146">
        <v>9.8</v>
      </c>
      <c r="L353" s="142"/>
      <c r="M353" s="147"/>
      <c r="N353" s="148"/>
      <c r="O353" s="148"/>
      <c r="P353" s="148"/>
      <c r="Q353" s="148"/>
      <c r="R353" s="148"/>
      <c r="S353" s="148"/>
      <c r="T353" s="149"/>
      <c r="AT353" s="144" t="s">
        <v>660</v>
      </c>
      <c r="AU353" s="144" t="s">
        <v>22</v>
      </c>
      <c r="AV353" s="143" t="s">
        <v>84</v>
      </c>
      <c r="AW353" s="143" t="s">
        <v>38</v>
      </c>
      <c r="AX353" s="143" t="s">
        <v>75</v>
      </c>
      <c r="AY353" s="144" t="s">
        <v>130</v>
      </c>
    </row>
    <row r="354" spans="2:51" s="151" customFormat="1" ht="12">
      <c r="B354" s="150"/>
      <c r="D354" s="127" t="s">
        <v>660</v>
      </c>
      <c r="E354" s="152" t="s">
        <v>20</v>
      </c>
      <c r="F354" s="153" t="s">
        <v>663</v>
      </c>
      <c r="H354" s="154">
        <v>9.8</v>
      </c>
      <c r="L354" s="150"/>
      <c r="M354" s="155"/>
      <c r="N354" s="156"/>
      <c r="O354" s="156"/>
      <c r="P354" s="156"/>
      <c r="Q354" s="156"/>
      <c r="R354" s="156"/>
      <c r="S354" s="156"/>
      <c r="T354" s="157"/>
      <c r="AT354" s="152" t="s">
        <v>660</v>
      </c>
      <c r="AU354" s="152" t="s">
        <v>22</v>
      </c>
      <c r="AV354" s="151" t="s">
        <v>136</v>
      </c>
      <c r="AW354" s="151" t="s">
        <v>38</v>
      </c>
      <c r="AX354" s="151" t="s">
        <v>22</v>
      </c>
      <c r="AY354" s="152" t="s">
        <v>130</v>
      </c>
    </row>
    <row r="355" spans="1:65" s="307" customFormat="1" ht="21.75" customHeight="1">
      <c r="A355" s="251"/>
      <c r="B355" s="27"/>
      <c r="C355" s="117" t="s">
        <v>226</v>
      </c>
      <c r="D355" s="117" t="s">
        <v>131</v>
      </c>
      <c r="E355" s="118" t="s">
        <v>868</v>
      </c>
      <c r="F355" s="119" t="s">
        <v>869</v>
      </c>
      <c r="G355" s="120" t="s">
        <v>185</v>
      </c>
      <c r="H355" s="121">
        <v>10.35</v>
      </c>
      <c r="I355" s="122"/>
      <c r="J355" s="123">
        <f>ROUND(I355*H355,2)</f>
        <v>0</v>
      </c>
      <c r="K355" s="119" t="s">
        <v>135</v>
      </c>
      <c r="L355" s="27"/>
      <c r="M355" s="329" t="s">
        <v>20</v>
      </c>
      <c r="N355" s="124" t="s">
        <v>46</v>
      </c>
      <c r="O355" s="55"/>
      <c r="P355" s="125">
        <f>O355*H355</f>
        <v>0</v>
      </c>
      <c r="Q355" s="125">
        <v>0</v>
      </c>
      <c r="R355" s="125">
        <f>Q355*H355</f>
        <v>0</v>
      </c>
      <c r="S355" s="125">
        <v>0</v>
      </c>
      <c r="T355" s="126">
        <f>S355*H355</f>
        <v>0</v>
      </c>
      <c r="U355" s="251"/>
      <c r="V355" s="251"/>
      <c r="W355" s="251"/>
      <c r="X355" s="251"/>
      <c r="Y355" s="251"/>
      <c r="Z355" s="251"/>
      <c r="AA355" s="251"/>
      <c r="AB355" s="251"/>
      <c r="AC355" s="251"/>
      <c r="AD355" s="251"/>
      <c r="AE355" s="251"/>
      <c r="AR355" s="330" t="s">
        <v>136</v>
      </c>
      <c r="AT355" s="330" t="s">
        <v>131</v>
      </c>
      <c r="AU355" s="330" t="s">
        <v>22</v>
      </c>
      <c r="AY355" s="304" t="s">
        <v>130</v>
      </c>
      <c r="BE355" s="331">
        <f>IF(N355="základní",J355,0)</f>
        <v>0</v>
      </c>
      <c r="BF355" s="331">
        <f>IF(N355="snížená",J355,0)</f>
        <v>0</v>
      </c>
      <c r="BG355" s="331">
        <f>IF(N355="zákl. přenesená",J355,0)</f>
        <v>0</v>
      </c>
      <c r="BH355" s="331">
        <f>IF(N355="sníž. přenesená",J355,0)</f>
        <v>0</v>
      </c>
      <c r="BI355" s="331">
        <f>IF(N355="nulová",J355,0)</f>
        <v>0</v>
      </c>
      <c r="BJ355" s="304" t="s">
        <v>22</v>
      </c>
      <c r="BK355" s="331">
        <f>ROUND(I355*H355,2)</f>
        <v>0</v>
      </c>
      <c r="BL355" s="304" t="s">
        <v>136</v>
      </c>
      <c r="BM355" s="330" t="s">
        <v>284</v>
      </c>
    </row>
    <row r="356" spans="1:47" s="307" customFormat="1" ht="19.5">
      <c r="A356" s="251"/>
      <c r="B356" s="27"/>
      <c r="C356" s="251"/>
      <c r="D356" s="127" t="s">
        <v>137</v>
      </c>
      <c r="E356" s="251"/>
      <c r="F356" s="128" t="s">
        <v>869</v>
      </c>
      <c r="G356" s="251"/>
      <c r="H356" s="251"/>
      <c r="I356" s="251"/>
      <c r="J356" s="251"/>
      <c r="K356" s="251"/>
      <c r="L356" s="27"/>
      <c r="M356" s="129"/>
      <c r="N356" s="130"/>
      <c r="O356" s="55"/>
      <c r="P356" s="55"/>
      <c r="Q356" s="55"/>
      <c r="R356" s="55"/>
      <c r="S356" s="55"/>
      <c r="T356" s="56"/>
      <c r="U356" s="251"/>
      <c r="V356" s="251"/>
      <c r="W356" s="251"/>
      <c r="X356" s="251"/>
      <c r="Y356" s="251"/>
      <c r="Z356" s="251"/>
      <c r="AA356" s="251"/>
      <c r="AB356" s="251"/>
      <c r="AC356" s="251"/>
      <c r="AD356" s="251"/>
      <c r="AE356" s="251"/>
      <c r="AT356" s="304" t="s">
        <v>137</v>
      </c>
      <c r="AU356" s="304" t="s">
        <v>22</v>
      </c>
    </row>
    <row r="357" spans="2:51" s="136" customFormat="1" ht="12">
      <c r="B357" s="135"/>
      <c r="D357" s="127" t="s">
        <v>660</v>
      </c>
      <c r="E357" s="137" t="s">
        <v>20</v>
      </c>
      <c r="F357" s="138" t="s">
        <v>870</v>
      </c>
      <c r="H357" s="137" t="s">
        <v>20</v>
      </c>
      <c r="L357" s="135"/>
      <c r="M357" s="139"/>
      <c r="N357" s="140"/>
      <c r="O357" s="140"/>
      <c r="P357" s="140"/>
      <c r="Q357" s="140"/>
      <c r="R357" s="140"/>
      <c r="S357" s="140"/>
      <c r="T357" s="141"/>
      <c r="AT357" s="137" t="s">
        <v>660</v>
      </c>
      <c r="AU357" s="137" t="s">
        <v>22</v>
      </c>
      <c r="AV357" s="136" t="s">
        <v>22</v>
      </c>
      <c r="AW357" s="136" t="s">
        <v>38</v>
      </c>
      <c r="AX357" s="136" t="s">
        <v>75</v>
      </c>
      <c r="AY357" s="137" t="s">
        <v>130</v>
      </c>
    </row>
    <row r="358" spans="2:51" s="143" customFormat="1" ht="12">
      <c r="B358" s="142"/>
      <c r="D358" s="127" t="s">
        <v>660</v>
      </c>
      <c r="E358" s="144" t="s">
        <v>20</v>
      </c>
      <c r="F358" s="145" t="s">
        <v>871</v>
      </c>
      <c r="H358" s="146">
        <v>6.21</v>
      </c>
      <c r="L358" s="142"/>
      <c r="M358" s="147"/>
      <c r="N358" s="148"/>
      <c r="O358" s="148"/>
      <c r="P358" s="148"/>
      <c r="Q358" s="148"/>
      <c r="R358" s="148"/>
      <c r="S358" s="148"/>
      <c r="T358" s="149"/>
      <c r="AT358" s="144" t="s">
        <v>660</v>
      </c>
      <c r="AU358" s="144" t="s">
        <v>22</v>
      </c>
      <c r="AV358" s="143" t="s">
        <v>84</v>
      </c>
      <c r="AW358" s="143" t="s">
        <v>38</v>
      </c>
      <c r="AX358" s="143" t="s">
        <v>75</v>
      </c>
      <c r="AY358" s="144" t="s">
        <v>130</v>
      </c>
    </row>
    <row r="359" spans="2:51" s="136" customFormat="1" ht="12">
      <c r="B359" s="135"/>
      <c r="D359" s="127" t="s">
        <v>660</v>
      </c>
      <c r="E359" s="137" t="s">
        <v>20</v>
      </c>
      <c r="F359" s="138" t="s">
        <v>872</v>
      </c>
      <c r="H359" s="137" t="s">
        <v>20</v>
      </c>
      <c r="L359" s="135"/>
      <c r="M359" s="139"/>
      <c r="N359" s="140"/>
      <c r="O359" s="140"/>
      <c r="P359" s="140"/>
      <c r="Q359" s="140"/>
      <c r="R359" s="140"/>
      <c r="S359" s="140"/>
      <c r="T359" s="141"/>
      <c r="AT359" s="137" t="s">
        <v>660</v>
      </c>
      <c r="AU359" s="137" t="s">
        <v>22</v>
      </c>
      <c r="AV359" s="136" t="s">
        <v>22</v>
      </c>
      <c r="AW359" s="136" t="s">
        <v>38</v>
      </c>
      <c r="AX359" s="136" t="s">
        <v>75</v>
      </c>
      <c r="AY359" s="137" t="s">
        <v>130</v>
      </c>
    </row>
    <row r="360" spans="2:51" s="143" customFormat="1" ht="12">
      <c r="B360" s="142"/>
      <c r="D360" s="127" t="s">
        <v>660</v>
      </c>
      <c r="E360" s="144" t="s">
        <v>20</v>
      </c>
      <c r="F360" s="145" t="s">
        <v>873</v>
      </c>
      <c r="H360" s="146">
        <v>4.14</v>
      </c>
      <c r="L360" s="142"/>
      <c r="M360" s="147"/>
      <c r="N360" s="148"/>
      <c r="O360" s="148"/>
      <c r="P360" s="148"/>
      <c r="Q360" s="148"/>
      <c r="R360" s="148"/>
      <c r="S360" s="148"/>
      <c r="T360" s="149"/>
      <c r="AT360" s="144" t="s">
        <v>660</v>
      </c>
      <c r="AU360" s="144" t="s">
        <v>22</v>
      </c>
      <c r="AV360" s="143" t="s">
        <v>84</v>
      </c>
      <c r="AW360" s="143" t="s">
        <v>38</v>
      </c>
      <c r="AX360" s="143" t="s">
        <v>75</v>
      </c>
      <c r="AY360" s="144" t="s">
        <v>130</v>
      </c>
    </row>
    <row r="361" spans="2:51" s="151" customFormat="1" ht="12">
      <c r="B361" s="150"/>
      <c r="D361" s="127" t="s">
        <v>660</v>
      </c>
      <c r="E361" s="152" t="s">
        <v>20</v>
      </c>
      <c r="F361" s="153" t="s">
        <v>663</v>
      </c>
      <c r="H361" s="154">
        <v>10.35</v>
      </c>
      <c r="L361" s="150"/>
      <c r="M361" s="155"/>
      <c r="N361" s="156"/>
      <c r="O361" s="156"/>
      <c r="P361" s="156"/>
      <c r="Q361" s="156"/>
      <c r="R361" s="156"/>
      <c r="S361" s="156"/>
      <c r="T361" s="157"/>
      <c r="AT361" s="152" t="s">
        <v>660</v>
      </c>
      <c r="AU361" s="152" t="s">
        <v>22</v>
      </c>
      <c r="AV361" s="151" t="s">
        <v>136</v>
      </c>
      <c r="AW361" s="151" t="s">
        <v>38</v>
      </c>
      <c r="AX361" s="151" t="s">
        <v>22</v>
      </c>
      <c r="AY361" s="152" t="s">
        <v>130</v>
      </c>
    </row>
    <row r="362" spans="2:63" s="109" customFormat="1" ht="25.9" customHeight="1">
      <c r="B362" s="108"/>
      <c r="D362" s="110" t="s">
        <v>74</v>
      </c>
      <c r="E362" s="111" t="s">
        <v>294</v>
      </c>
      <c r="F362" s="111" t="s">
        <v>874</v>
      </c>
      <c r="J362" s="112">
        <f>BK362</f>
        <v>0</v>
      </c>
      <c r="L362" s="108"/>
      <c r="M362" s="113"/>
      <c r="N362" s="114"/>
      <c r="O362" s="114"/>
      <c r="P362" s="115">
        <f>SUM(P363:P406)</f>
        <v>0</v>
      </c>
      <c r="Q362" s="114"/>
      <c r="R362" s="115">
        <f>SUM(R363:R406)</f>
        <v>0.44</v>
      </c>
      <c r="S362" s="114"/>
      <c r="T362" s="116">
        <f>SUM(T363:T406)</f>
        <v>0</v>
      </c>
      <c r="AR362" s="110" t="s">
        <v>22</v>
      </c>
      <c r="AT362" s="327" t="s">
        <v>74</v>
      </c>
      <c r="AU362" s="327" t="s">
        <v>75</v>
      </c>
      <c r="AY362" s="110" t="s">
        <v>130</v>
      </c>
      <c r="BK362" s="328">
        <f>SUM(BK363:BK406)</f>
        <v>0</v>
      </c>
    </row>
    <row r="363" spans="1:65" s="307" customFormat="1" ht="33" customHeight="1">
      <c r="A363" s="251"/>
      <c r="B363" s="27"/>
      <c r="C363" s="117" t="s">
        <v>281</v>
      </c>
      <c r="D363" s="117" t="s">
        <v>131</v>
      </c>
      <c r="E363" s="118" t="s">
        <v>875</v>
      </c>
      <c r="F363" s="119" t="s">
        <v>876</v>
      </c>
      <c r="G363" s="120" t="s">
        <v>201</v>
      </c>
      <c r="H363" s="121">
        <v>1</v>
      </c>
      <c r="I363" s="122"/>
      <c r="J363" s="123">
        <f>ROUND(I363*H363,2)</f>
        <v>0</v>
      </c>
      <c r="K363" s="119" t="s">
        <v>135</v>
      </c>
      <c r="L363" s="27"/>
      <c r="M363" s="329" t="s">
        <v>20</v>
      </c>
      <c r="N363" s="124" t="s">
        <v>46</v>
      </c>
      <c r="O363" s="55"/>
      <c r="P363" s="125">
        <f>O363*H363</f>
        <v>0</v>
      </c>
      <c r="Q363" s="125">
        <v>0.03</v>
      </c>
      <c r="R363" s="125">
        <f>Q363*H363</f>
        <v>0.03</v>
      </c>
      <c r="S363" s="125">
        <v>0</v>
      </c>
      <c r="T363" s="126">
        <f>S363*H363</f>
        <v>0</v>
      </c>
      <c r="U363" s="251"/>
      <c r="V363" s="251"/>
      <c r="W363" s="251"/>
      <c r="X363" s="251"/>
      <c r="Y363" s="251"/>
      <c r="Z363" s="251"/>
      <c r="AA363" s="251"/>
      <c r="AB363" s="251"/>
      <c r="AC363" s="251"/>
      <c r="AD363" s="251"/>
      <c r="AE363" s="251"/>
      <c r="AR363" s="330" t="s">
        <v>136</v>
      </c>
      <c r="AT363" s="330" t="s">
        <v>131</v>
      </c>
      <c r="AU363" s="330" t="s">
        <v>22</v>
      </c>
      <c r="AY363" s="304" t="s">
        <v>130</v>
      </c>
      <c r="BE363" s="331">
        <f>IF(N363="základní",J363,0)</f>
        <v>0</v>
      </c>
      <c r="BF363" s="331">
        <f>IF(N363="snížená",J363,0)</f>
        <v>0</v>
      </c>
      <c r="BG363" s="331">
        <f>IF(N363="zákl. přenesená",J363,0)</f>
        <v>0</v>
      </c>
      <c r="BH363" s="331">
        <f>IF(N363="sníž. přenesená",J363,0)</f>
        <v>0</v>
      </c>
      <c r="BI363" s="331">
        <f>IF(N363="nulová",J363,0)</f>
        <v>0</v>
      </c>
      <c r="BJ363" s="304" t="s">
        <v>22</v>
      </c>
      <c r="BK363" s="331">
        <f>ROUND(I363*H363,2)</f>
        <v>0</v>
      </c>
      <c r="BL363" s="304" t="s">
        <v>136</v>
      </c>
      <c r="BM363" s="330" t="s">
        <v>287</v>
      </c>
    </row>
    <row r="364" spans="1:47" s="307" customFormat="1" ht="19.5">
      <c r="A364" s="251"/>
      <c r="B364" s="27"/>
      <c r="C364" s="251"/>
      <c r="D364" s="127" t="s">
        <v>137</v>
      </c>
      <c r="E364" s="251"/>
      <c r="F364" s="128" t="s">
        <v>877</v>
      </c>
      <c r="G364" s="251"/>
      <c r="H364" s="251"/>
      <c r="I364" s="251"/>
      <c r="J364" s="251"/>
      <c r="K364" s="251"/>
      <c r="L364" s="27"/>
      <c r="M364" s="129"/>
      <c r="N364" s="130"/>
      <c r="O364" s="55"/>
      <c r="P364" s="55"/>
      <c r="Q364" s="55"/>
      <c r="R364" s="55"/>
      <c r="S364" s="55"/>
      <c r="T364" s="56"/>
      <c r="U364" s="251"/>
      <c r="V364" s="251"/>
      <c r="W364" s="251"/>
      <c r="X364" s="251"/>
      <c r="Y364" s="251"/>
      <c r="Z364" s="251"/>
      <c r="AA364" s="251"/>
      <c r="AB364" s="251"/>
      <c r="AC364" s="251"/>
      <c r="AD364" s="251"/>
      <c r="AE364" s="251"/>
      <c r="AT364" s="304" t="s">
        <v>137</v>
      </c>
      <c r="AU364" s="304" t="s">
        <v>22</v>
      </c>
    </row>
    <row r="365" spans="2:51" s="136" customFormat="1" ht="12">
      <c r="B365" s="135"/>
      <c r="D365" s="127" t="s">
        <v>660</v>
      </c>
      <c r="E365" s="137" t="s">
        <v>20</v>
      </c>
      <c r="F365" s="138" t="s">
        <v>878</v>
      </c>
      <c r="H365" s="137" t="s">
        <v>20</v>
      </c>
      <c r="L365" s="135"/>
      <c r="M365" s="139"/>
      <c r="N365" s="140"/>
      <c r="O365" s="140"/>
      <c r="P365" s="140"/>
      <c r="Q365" s="140"/>
      <c r="R365" s="140"/>
      <c r="S365" s="140"/>
      <c r="T365" s="141"/>
      <c r="AT365" s="137" t="s">
        <v>660</v>
      </c>
      <c r="AU365" s="137" t="s">
        <v>22</v>
      </c>
      <c r="AV365" s="136" t="s">
        <v>22</v>
      </c>
      <c r="AW365" s="136" t="s">
        <v>38</v>
      </c>
      <c r="AX365" s="136" t="s">
        <v>75</v>
      </c>
      <c r="AY365" s="137" t="s">
        <v>130</v>
      </c>
    </row>
    <row r="366" spans="2:51" s="143" customFormat="1" ht="12">
      <c r="B366" s="142"/>
      <c r="D366" s="127" t="s">
        <v>660</v>
      </c>
      <c r="E366" s="144" t="s">
        <v>20</v>
      </c>
      <c r="F366" s="145" t="s">
        <v>22</v>
      </c>
      <c r="H366" s="146">
        <v>1</v>
      </c>
      <c r="L366" s="142"/>
      <c r="M366" s="147"/>
      <c r="N366" s="148"/>
      <c r="O366" s="148"/>
      <c r="P366" s="148"/>
      <c r="Q366" s="148"/>
      <c r="R366" s="148"/>
      <c r="S366" s="148"/>
      <c r="T366" s="149"/>
      <c r="AT366" s="144" t="s">
        <v>660</v>
      </c>
      <c r="AU366" s="144" t="s">
        <v>22</v>
      </c>
      <c r="AV366" s="143" t="s">
        <v>84</v>
      </c>
      <c r="AW366" s="143" t="s">
        <v>38</v>
      </c>
      <c r="AX366" s="143" t="s">
        <v>75</v>
      </c>
      <c r="AY366" s="144" t="s">
        <v>130</v>
      </c>
    </row>
    <row r="367" spans="2:51" s="151" customFormat="1" ht="12">
      <c r="B367" s="150"/>
      <c r="D367" s="127" t="s">
        <v>660</v>
      </c>
      <c r="E367" s="152" t="s">
        <v>20</v>
      </c>
      <c r="F367" s="153" t="s">
        <v>663</v>
      </c>
      <c r="H367" s="154">
        <v>1</v>
      </c>
      <c r="L367" s="150"/>
      <c r="M367" s="155"/>
      <c r="N367" s="156"/>
      <c r="O367" s="156"/>
      <c r="P367" s="156"/>
      <c r="Q367" s="156"/>
      <c r="R367" s="156"/>
      <c r="S367" s="156"/>
      <c r="T367" s="157"/>
      <c r="AT367" s="152" t="s">
        <v>660</v>
      </c>
      <c r="AU367" s="152" t="s">
        <v>22</v>
      </c>
      <c r="AV367" s="151" t="s">
        <v>136</v>
      </c>
      <c r="AW367" s="151" t="s">
        <v>38</v>
      </c>
      <c r="AX367" s="151" t="s">
        <v>22</v>
      </c>
      <c r="AY367" s="152" t="s">
        <v>130</v>
      </c>
    </row>
    <row r="368" spans="1:65" s="307" customFormat="1" ht="33" customHeight="1">
      <c r="A368" s="251"/>
      <c r="B368" s="27"/>
      <c r="C368" s="117" t="s">
        <v>232</v>
      </c>
      <c r="D368" s="117" t="s">
        <v>131</v>
      </c>
      <c r="E368" s="118" t="s">
        <v>879</v>
      </c>
      <c r="F368" s="119" t="s">
        <v>880</v>
      </c>
      <c r="G368" s="120" t="s">
        <v>201</v>
      </c>
      <c r="H368" s="121">
        <v>1</v>
      </c>
      <c r="I368" s="122"/>
      <c r="J368" s="123">
        <f>ROUND(I368*H368,2)</f>
        <v>0</v>
      </c>
      <c r="K368" s="119" t="s">
        <v>135</v>
      </c>
      <c r="L368" s="27"/>
      <c r="M368" s="329" t="s">
        <v>20</v>
      </c>
      <c r="N368" s="124" t="s">
        <v>46</v>
      </c>
      <c r="O368" s="55"/>
      <c r="P368" s="125">
        <f>O368*H368</f>
        <v>0</v>
      </c>
      <c r="Q368" s="125">
        <v>0.03</v>
      </c>
      <c r="R368" s="125">
        <f>Q368*H368</f>
        <v>0.03</v>
      </c>
      <c r="S368" s="125">
        <v>0</v>
      </c>
      <c r="T368" s="126">
        <f>S368*H368</f>
        <v>0</v>
      </c>
      <c r="U368" s="251"/>
      <c r="V368" s="251"/>
      <c r="W368" s="251"/>
      <c r="X368" s="251"/>
      <c r="Y368" s="251"/>
      <c r="Z368" s="251"/>
      <c r="AA368" s="251"/>
      <c r="AB368" s="251"/>
      <c r="AC368" s="251"/>
      <c r="AD368" s="251"/>
      <c r="AE368" s="251"/>
      <c r="AR368" s="330" t="s">
        <v>136</v>
      </c>
      <c r="AT368" s="330" t="s">
        <v>131</v>
      </c>
      <c r="AU368" s="330" t="s">
        <v>22</v>
      </c>
      <c r="AY368" s="304" t="s">
        <v>130</v>
      </c>
      <c r="BE368" s="331">
        <f>IF(N368="základní",J368,0)</f>
        <v>0</v>
      </c>
      <c r="BF368" s="331">
        <f>IF(N368="snížená",J368,0)</f>
        <v>0</v>
      </c>
      <c r="BG368" s="331">
        <f>IF(N368="zákl. přenesená",J368,0)</f>
        <v>0</v>
      </c>
      <c r="BH368" s="331">
        <f>IF(N368="sníž. přenesená",J368,0)</f>
        <v>0</v>
      </c>
      <c r="BI368" s="331">
        <f>IF(N368="nulová",J368,0)</f>
        <v>0</v>
      </c>
      <c r="BJ368" s="304" t="s">
        <v>22</v>
      </c>
      <c r="BK368" s="331">
        <f>ROUND(I368*H368,2)</f>
        <v>0</v>
      </c>
      <c r="BL368" s="304" t="s">
        <v>136</v>
      </c>
      <c r="BM368" s="330" t="s">
        <v>291</v>
      </c>
    </row>
    <row r="369" spans="1:47" s="307" customFormat="1" ht="19.5">
      <c r="A369" s="251"/>
      <c r="B369" s="27"/>
      <c r="C369" s="251"/>
      <c r="D369" s="127" t="s">
        <v>137</v>
      </c>
      <c r="E369" s="251"/>
      <c r="F369" s="128" t="s">
        <v>881</v>
      </c>
      <c r="G369" s="251"/>
      <c r="H369" s="251"/>
      <c r="I369" s="251"/>
      <c r="J369" s="251"/>
      <c r="K369" s="251"/>
      <c r="L369" s="27"/>
      <c r="M369" s="129"/>
      <c r="N369" s="130"/>
      <c r="O369" s="55"/>
      <c r="P369" s="55"/>
      <c r="Q369" s="55"/>
      <c r="R369" s="55"/>
      <c r="S369" s="55"/>
      <c r="T369" s="56"/>
      <c r="U369" s="251"/>
      <c r="V369" s="251"/>
      <c r="W369" s="251"/>
      <c r="X369" s="251"/>
      <c r="Y369" s="251"/>
      <c r="Z369" s="251"/>
      <c r="AA369" s="251"/>
      <c r="AB369" s="251"/>
      <c r="AC369" s="251"/>
      <c r="AD369" s="251"/>
      <c r="AE369" s="251"/>
      <c r="AT369" s="304" t="s">
        <v>137</v>
      </c>
      <c r="AU369" s="304" t="s">
        <v>22</v>
      </c>
    </row>
    <row r="370" spans="2:51" s="136" customFormat="1" ht="12">
      <c r="B370" s="135"/>
      <c r="D370" s="127" t="s">
        <v>660</v>
      </c>
      <c r="E370" s="137" t="s">
        <v>20</v>
      </c>
      <c r="F370" s="138" t="s">
        <v>882</v>
      </c>
      <c r="H370" s="137" t="s">
        <v>20</v>
      </c>
      <c r="L370" s="135"/>
      <c r="M370" s="139"/>
      <c r="N370" s="140"/>
      <c r="O370" s="140"/>
      <c r="P370" s="140"/>
      <c r="Q370" s="140"/>
      <c r="R370" s="140"/>
      <c r="S370" s="140"/>
      <c r="T370" s="141"/>
      <c r="AT370" s="137" t="s">
        <v>660</v>
      </c>
      <c r="AU370" s="137" t="s">
        <v>22</v>
      </c>
      <c r="AV370" s="136" t="s">
        <v>22</v>
      </c>
      <c r="AW370" s="136" t="s">
        <v>38</v>
      </c>
      <c r="AX370" s="136" t="s">
        <v>75</v>
      </c>
      <c r="AY370" s="137" t="s">
        <v>130</v>
      </c>
    </row>
    <row r="371" spans="2:51" s="143" customFormat="1" ht="12">
      <c r="B371" s="142"/>
      <c r="D371" s="127" t="s">
        <v>660</v>
      </c>
      <c r="E371" s="144" t="s">
        <v>20</v>
      </c>
      <c r="F371" s="145" t="s">
        <v>22</v>
      </c>
      <c r="H371" s="146">
        <v>1</v>
      </c>
      <c r="L371" s="142"/>
      <c r="M371" s="147"/>
      <c r="N371" s="148"/>
      <c r="O371" s="148"/>
      <c r="P371" s="148"/>
      <c r="Q371" s="148"/>
      <c r="R371" s="148"/>
      <c r="S371" s="148"/>
      <c r="T371" s="149"/>
      <c r="AT371" s="144" t="s">
        <v>660</v>
      </c>
      <c r="AU371" s="144" t="s">
        <v>22</v>
      </c>
      <c r="AV371" s="143" t="s">
        <v>84</v>
      </c>
      <c r="AW371" s="143" t="s">
        <v>38</v>
      </c>
      <c r="AX371" s="143" t="s">
        <v>75</v>
      </c>
      <c r="AY371" s="144" t="s">
        <v>130</v>
      </c>
    </row>
    <row r="372" spans="2:51" s="151" customFormat="1" ht="12">
      <c r="B372" s="150"/>
      <c r="D372" s="127" t="s">
        <v>660</v>
      </c>
      <c r="E372" s="152" t="s">
        <v>20</v>
      </c>
      <c r="F372" s="153" t="s">
        <v>663</v>
      </c>
      <c r="H372" s="154">
        <v>1</v>
      </c>
      <c r="L372" s="150"/>
      <c r="M372" s="155"/>
      <c r="N372" s="156"/>
      <c r="O372" s="156"/>
      <c r="P372" s="156"/>
      <c r="Q372" s="156"/>
      <c r="R372" s="156"/>
      <c r="S372" s="156"/>
      <c r="T372" s="157"/>
      <c r="AT372" s="152" t="s">
        <v>660</v>
      </c>
      <c r="AU372" s="152" t="s">
        <v>22</v>
      </c>
      <c r="AV372" s="151" t="s">
        <v>136</v>
      </c>
      <c r="AW372" s="151" t="s">
        <v>38</v>
      </c>
      <c r="AX372" s="151" t="s">
        <v>22</v>
      </c>
      <c r="AY372" s="152" t="s">
        <v>130</v>
      </c>
    </row>
    <row r="373" spans="1:65" s="307" customFormat="1" ht="21.75" customHeight="1">
      <c r="A373" s="251"/>
      <c r="B373" s="27"/>
      <c r="C373" s="117" t="s">
        <v>288</v>
      </c>
      <c r="D373" s="117" t="s">
        <v>131</v>
      </c>
      <c r="E373" s="118" t="s">
        <v>883</v>
      </c>
      <c r="F373" s="119" t="s">
        <v>884</v>
      </c>
      <c r="G373" s="120" t="s">
        <v>201</v>
      </c>
      <c r="H373" s="121">
        <v>1</v>
      </c>
      <c r="I373" s="122"/>
      <c r="J373" s="123">
        <f>ROUND(I373*H373,2)</f>
        <v>0</v>
      </c>
      <c r="K373" s="119" t="s">
        <v>135</v>
      </c>
      <c r="L373" s="27"/>
      <c r="M373" s="329" t="s">
        <v>20</v>
      </c>
      <c r="N373" s="124" t="s">
        <v>46</v>
      </c>
      <c r="O373" s="55"/>
      <c r="P373" s="125">
        <f>O373*H373</f>
        <v>0</v>
      </c>
      <c r="Q373" s="125">
        <v>0.02</v>
      </c>
      <c r="R373" s="125">
        <f>Q373*H373</f>
        <v>0.02</v>
      </c>
      <c r="S373" s="125">
        <v>0</v>
      </c>
      <c r="T373" s="126">
        <f>S373*H373</f>
        <v>0</v>
      </c>
      <c r="U373" s="251"/>
      <c r="V373" s="251"/>
      <c r="W373" s="251"/>
      <c r="X373" s="251"/>
      <c r="Y373" s="251"/>
      <c r="Z373" s="251"/>
      <c r="AA373" s="251"/>
      <c r="AB373" s="251"/>
      <c r="AC373" s="251"/>
      <c r="AD373" s="251"/>
      <c r="AE373" s="251"/>
      <c r="AR373" s="330" t="s">
        <v>136</v>
      </c>
      <c r="AT373" s="330" t="s">
        <v>131</v>
      </c>
      <c r="AU373" s="330" t="s">
        <v>22</v>
      </c>
      <c r="AY373" s="304" t="s">
        <v>130</v>
      </c>
      <c r="BE373" s="331">
        <f>IF(N373="základní",J373,0)</f>
        <v>0</v>
      </c>
      <c r="BF373" s="331">
        <f>IF(N373="snížená",J373,0)</f>
        <v>0</v>
      </c>
      <c r="BG373" s="331">
        <f>IF(N373="zákl. přenesená",J373,0)</f>
        <v>0</v>
      </c>
      <c r="BH373" s="331">
        <f>IF(N373="sníž. přenesená",J373,0)</f>
        <v>0</v>
      </c>
      <c r="BI373" s="331">
        <f>IF(N373="nulová",J373,0)</f>
        <v>0</v>
      </c>
      <c r="BJ373" s="304" t="s">
        <v>22</v>
      </c>
      <c r="BK373" s="331">
        <f>ROUND(I373*H373,2)</f>
        <v>0</v>
      </c>
      <c r="BL373" s="304" t="s">
        <v>136</v>
      </c>
      <c r="BM373" s="330" t="s">
        <v>294</v>
      </c>
    </row>
    <row r="374" spans="1:47" s="307" customFormat="1" ht="19.5">
      <c r="A374" s="251"/>
      <c r="B374" s="27"/>
      <c r="C374" s="251"/>
      <c r="D374" s="127" t="s">
        <v>137</v>
      </c>
      <c r="E374" s="251"/>
      <c r="F374" s="128" t="s">
        <v>885</v>
      </c>
      <c r="G374" s="251"/>
      <c r="H374" s="251"/>
      <c r="I374" s="251"/>
      <c r="J374" s="251"/>
      <c r="K374" s="251"/>
      <c r="L374" s="27"/>
      <c r="M374" s="129"/>
      <c r="N374" s="130"/>
      <c r="O374" s="55"/>
      <c r="P374" s="55"/>
      <c r="Q374" s="55"/>
      <c r="R374" s="55"/>
      <c r="S374" s="55"/>
      <c r="T374" s="56"/>
      <c r="U374" s="251"/>
      <c r="V374" s="251"/>
      <c r="W374" s="251"/>
      <c r="X374" s="251"/>
      <c r="Y374" s="251"/>
      <c r="Z374" s="251"/>
      <c r="AA374" s="251"/>
      <c r="AB374" s="251"/>
      <c r="AC374" s="251"/>
      <c r="AD374" s="251"/>
      <c r="AE374" s="251"/>
      <c r="AT374" s="304" t="s">
        <v>137</v>
      </c>
      <c r="AU374" s="304" t="s">
        <v>22</v>
      </c>
    </row>
    <row r="375" spans="2:51" s="136" customFormat="1" ht="12">
      <c r="B375" s="135"/>
      <c r="D375" s="127" t="s">
        <v>660</v>
      </c>
      <c r="E375" s="137" t="s">
        <v>20</v>
      </c>
      <c r="F375" s="138" t="s">
        <v>886</v>
      </c>
      <c r="H375" s="137" t="s">
        <v>20</v>
      </c>
      <c r="L375" s="135"/>
      <c r="M375" s="139"/>
      <c r="N375" s="140"/>
      <c r="O375" s="140"/>
      <c r="P375" s="140"/>
      <c r="Q375" s="140"/>
      <c r="R375" s="140"/>
      <c r="S375" s="140"/>
      <c r="T375" s="141"/>
      <c r="AT375" s="137" t="s">
        <v>660</v>
      </c>
      <c r="AU375" s="137" t="s">
        <v>22</v>
      </c>
      <c r="AV375" s="136" t="s">
        <v>22</v>
      </c>
      <c r="AW375" s="136" t="s">
        <v>38</v>
      </c>
      <c r="AX375" s="136" t="s">
        <v>75</v>
      </c>
      <c r="AY375" s="137" t="s">
        <v>130</v>
      </c>
    </row>
    <row r="376" spans="2:51" s="143" customFormat="1" ht="12">
      <c r="B376" s="142"/>
      <c r="D376" s="127" t="s">
        <v>660</v>
      </c>
      <c r="E376" s="144" t="s">
        <v>20</v>
      </c>
      <c r="F376" s="145" t="s">
        <v>22</v>
      </c>
      <c r="H376" s="146">
        <v>1</v>
      </c>
      <c r="L376" s="142"/>
      <c r="M376" s="147"/>
      <c r="N376" s="148"/>
      <c r="O376" s="148"/>
      <c r="P376" s="148"/>
      <c r="Q376" s="148"/>
      <c r="R376" s="148"/>
      <c r="S376" s="148"/>
      <c r="T376" s="149"/>
      <c r="AT376" s="144" t="s">
        <v>660</v>
      </c>
      <c r="AU376" s="144" t="s">
        <v>22</v>
      </c>
      <c r="AV376" s="143" t="s">
        <v>84</v>
      </c>
      <c r="AW376" s="143" t="s">
        <v>38</v>
      </c>
      <c r="AX376" s="143" t="s">
        <v>75</v>
      </c>
      <c r="AY376" s="144" t="s">
        <v>130</v>
      </c>
    </row>
    <row r="377" spans="2:51" s="151" customFormat="1" ht="12">
      <c r="B377" s="150"/>
      <c r="D377" s="127" t="s">
        <v>660</v>
      </c>
      <c r="E377" s="152" t="s">
        <v>20</v>
      </c>
      <c r="F377" s="153" t="s">
        <v>663</v>
      </c>
      <c r="H377" s="154">
        <v>1</v>
      </c>
      <c r="L377" s="150"/>
      <c r="M377" s="155"/>
      <c r="N377" s="156"/>
      <c r="O377" s="156"/>
      <c r="P377" s="156"/>
      <c r="Q377" s="156"/>
      <c r="R377" s="156"/>
      <c r="S377" s="156"/>
      <c r="T377" s="157"/>
      <c r="AT377" s="152" t="s">
        <v>660</v>
      </c>
      <c r="AU377" s="152" t="s">
        <v>22</v>
      </c>
      <c r="AV377" s="151" t="s">
        <v>136</v>
      </c>
      <c r="AW377" s="151" t="s">
        <v>38</v>
      </c>
      <c r="AX377" s="151" t="s">
        <v>22</v>
      </c>
      <c r="AY377" s="152" t="s">
        <v>130</v>
      </c>
    </row>
    <row r="378" spans="1:65" s="307" customFormat="1" ht="21.75" customHeight="1">
      <c r="A378" s="251"/>
      <c r="B378" s="27"/>
      <c r="C378" s="117" t="s">
        <v>235</v>
      </c>
      <c r="D378" s="117" t="s">
        <v>131</v>
      </c>
      <c r="E378" s="118" t="s">
        <v>887</v>
      </c>
      <c r="F378" s="119" t="s">
        <v>888</v>
      </c>
      <c r="G378" s="120" t="s">
        <v>201</v>
      </c>
      <c r="H378" s="121">
        <v>1</v>
      </c>
      <c r="I378" s="122"/>
      <c r="J378" s="123">
        <f>ROUND(I378*H378,2)</f>
        <v>0</v>
      </c>
      <c r="K378" s="119" t="s">
        <v>135</v>
      </c>
      <c r="L378" s="27"/>
      <c r="M378" s="329" t="s">
        <v>20</v>
      </c>
      <c r="N378" s="124" t="s">
        <v>46</v>
      </c>
      <c r="O378" s="55"/>
      <c r="P378" s="125">
        <f>O378*H378</f>
        <v>0</v>
      </c>
      <c r="Q378" s="125">
        <v>0.02</v>
      </c>
      <c r="R378" s="125">
        <f>Q378*H378</f>
        <v>0.02</v>
      </c>
      <c r="S378" s="125">
        <v>0</v>
      </c>
      <c r="T378" s="126">
        <f>S378*H378</f>
        <v>0</v>
      </c>
      <c r="U378" s="251"/>
      <c r="V378" s="251"/>
      <c r="W378" s="251"/>
      <c r="X378" s="251"/>
      <c r="Y378" s="251"/>
      <c r="Z378" s="251"/>
      <c r="AA378" s="251"/>
      <c r="AB378" s="251"/>
      <c r="AC378" s="251"/>
      <c r="AD378" s="251"/>
      <c r="AE378" s="251"/>
      <c r="AR378" s="330" t="s">
        <v>136</v>
      </c>
      <c r="AT378" s="330" t="s">
        <v>131</v>
      </c>
      <c r="AU378" s="330" t="s">
        <v>22</v>
      </c>
      <c r="AY378" s="304" t="s">
        <v>130</v>
      </c>
      <c r="BE378" s="331">
        <f>IF(N378="základní",J378,0)</f>
        <v>0</v>
      </c>
      <c r="BF378" s="331">
        <f>IF(N378="snížená",J378,0)</f>
        <v>0</v>
      </c>
      <c r="BG378" s="331">
        <f>IF(N378="zákl. přenesená",J378,0)</f>
        <v>0</v>
      </c>
      <c r="BH378" s="331">
        <f>IF(N378="sníž. přenesená",J378,0)</f>
        <v>0</v>
      </c>
      <c r="BI378" s="331">
        <f>IF(N378="nulová",J378,0)</f>
        <v>0</v>
      </c>
      <c r="BJ378" s="304" t="s">
        <v>22</v>
      </c>
      <c r="BK378" s="331">
        <f>ROUND(I378*H378,2)</f>
        <v>0</v>
      </c>
      <c r="BL378" s="304" t="s">
        <v>136</v>
      </c>
      <c r="BM378" s="330" t="s">
        <v>298</v>
      </c>
    </row>
    <row r="379" spans="1:47" s="307" customFormat="1" ht="19.5">
      <c r="A379" s="251"/>
      <c r="B379" s="27"/>
      <c r="C379" s="251"/>
      <c r="D379" s="127" t="s">
        <v>137</v>
      </c>
      <c r="E379" s="251"/>
      <c r="F379" s="128" t="s">
        <v>885</v>
      </c>
      <c r="G379" s="251"/>
      <c r="H379" s="251"/>
      <c r="I379" s="251"/>
      <c r="J379" s="251"/>
      <c r="K379" s="251"/>
      <c r="L379" s="27"/>
      <c r="M379" s="129"/>
      <c r="N379" s="130"/>
      <c r="O379" s="55"/>
      <c r="P379" s="55"/>
      <c r="Q379" s="55"/>
      <c r="R379" s="55"/>
      <c r="S379" s="55"/>
      <c r="T379" s="56"/>
      <c r="U379" s="251"/>
      <c r="V379" s="251"/>
      <c r="W379" s="251"/>
      <c r="X379" s="251"/>
      <c r="Y379" s="251"/>
      <c r="Z379" s="251"/>
      <c r="AA379" s="251"/>
      <c r="AB379" s="251"/>
      <c r="AC379" s="251"/>
      <c r="AD379" s="251"/>
      <c r="AE379" s="251"/>
      <c r="AT379" s="304" t="s">
        <v>137</v>
      </c>
      <c r="AU379" s="304" t="s">
        <v>22</v>
      </c>
    </row>
    <row r="380" spans="2:51" s="136" customFormat="1" ht="12">
      <c r="B380" s="135"/>
      <c r="D380" s="127" t="s">
        <v>660</v>
      </c>
      <c r="E380" s="137" t="s">
        <v>20</v>
      </c>
      <c r="F380" s="138" t="s">
        <v>886</v>
      </c>
      <c r="H380" s="137" t="s">
        <v>20</v>
      </c>
      <c r="L380" s="135"/>
      <c r="M380" s="139"/>
      <c r="N380" s="140"/>
      <c r="O380" s="140"/>
      <c r="P380" s="140"/>
      <c r="Q380" s="140"/>
      <c r="R380" s="140"/>
      <c r="S380" s="140"/>
      <c r="T380" s="141"/>
      <c r="AT380" s="137" t="s">
        <v>660</v>
      </c>
      <c r="AU380" s="137" t="s">
        <v>22</v>
      </c>
      <c r="AV380" s="136" t="s">
        <v>22</v>
      </c>
      <c r="AW380" s="136" t="s">
        <v>38</v>
      </c>
      <c r="AX380" s="136" t="s">
        <v>75</v>
      </c>
      <c r="AY380" s="137" t="s">
        <v>130</v>
      </c>
    </row>
    <row r="381" spans="2:51" s="143" customFormat="1" ht="12">
      <c r="B381" s="142"/>
      <c r="D381" s="127" t="s">
        <v>660</v>
      </c>
      <c r="E381" s="144" t="s">
        <v>20</v>
      </c>
      <c r="F381" s="145" t="s">
        <v>22</v>
      </c>
      <c r="H381" s="146">
        <v>1</v>
      </c>
      <c r="L381" s="142"/>
      <c r="M381" s="147"/>
      <c r="N381" s="148"/>
      <c r="O381" s="148"/>
      <c r="P381" s="148"/>
      <c r="Q381" s="148"/>
      <c r="R381" s="148"/>
      <c r="S381" s="148"/>
      <c r="T381" s="149"/>
      <c r="AT381" s="144" t="s">
        <v>660</v>
      </c>
      <c r="AU381" s="144" t="s">
        <v>22</v>
      </c>
      <c r="AV381" s="143" t="s">
        <v>84</v>
      </c>
      <c r="AW381" s="143" t="s">
        <v>38</v>
      </c>
      <c r="AX381" s="143" t="s">
        <v>75</v>
      </c>
      <c r="AY381" s="144" t="s">
        <v>130</v>
      </c>
    </row>
    <row r="382" spans="2:51" s="151" customFormat="1" ht="12">
      <c r="B382" s="150"/>
      <c r="D382" s="127" t="s">
        <v>660</v>
      </c>
      <c r="E382" s="152" t="s">
        <v>20</v>
      </c>
      <c r="F382" s="153" t="s">
        <v>663</v>
      </c>
      <c r="H382" s="154">
        <v>1</v>
      </c>
      <c r="L382" s="150"/>
      <c r="M382" s="155"/>
      <c r="N382" s="156"/>
      <c r="O382" s="156"/>
      <c r="P382" s="156"/>
      <c r="Q382" s="156"/>
      <c r="R382" s="156"/>
      <c r="S382" s="156"/>
      <c r="T382" s="157"/>
      <c r="AT382" s="152" t="s">
        <v>660</v>
      </c>
      <c r="AU382" s="152" t="s">
        <v>22</v>
      </c>
      <c r="AV382" s="151" t="s">
        <v>136</v>
      </c>
      <c r="AW382" s="151" t="s">
        <v>38</v>
      </c>
      <c r="AX382" s="151" t="s">
        <v>22</v>
      </c>
      <c r="AY382" s="152" t="s">
        <v>130</v>
      </c>
    </row>
    <row r="383" spans="1:65" s="307" customFormat="1" ht="33" customHeight="1">
      <c r="A383" s="251"/>
      <c r="B383" s="27"/>
      <c r="C383" s="117" t="s">
        <v>295</v>
      </c>
      <c r="D383" s="117" t="s">
        <v>131</v>
      </c>
      <c r="E383" s="118" t="s">
        <v>889</v>
      </c>
      <c r="F383" s="119" t="s">
        <v>890</v>
      </c>
      <c r="G383" s="120" t="s">
        <v>201</v>
      </c>
      <c r="H383" s="121">
        <v>2</v>
      </c>
      <c r="I383" s="122"/>
      <c r="J383" s="123">
        <f>ROUND(I383*H383,2)</f>
        <v>0</v>
      </c>
      <c r="K383" s="119" t="s">
        <v>135</v>
      </c>
      <c r="L383" s="27"/>
      <c r="M383" s="329" t="s">
        <v>20</v>
      </c>
      <c r="N383" s="124" t="s">
        <v>46</v>
      </c>
      <c r="O383" s="55"/>
      <c r="P383" s="125">
        <f>O383*H383</f>
        <v>0</v>
      </c>
      <c r="Q383" s="125">
        <v>0.065</v>
      </c>
      <c r="R383" s="125">
        <f>Q383*H383</f>
        <v>0.13</v>
      </c>
      <c r="S383" s="125">
        <v>0</v>
      </c>
      <c r="T383" s="126">
        <f>S383*H383</f>
        <v>0</v>
      </c>
      <c r="U383" s="251"/>
      <c r="V383" s="251"/>
      <c r="W383" s="251"/>
      <c r="X383" s="251"/>
      <c r="Y383" s="251"/>
      <c r="Z383" s="251"/>
      <c r="AA383" s="251"/>
      <c r="AB383" s="251"/>
      <c r="AC383" s="251"/>
      <c r="AD383" s="251"/>
      <c r="AE383" s="251"/>
      <c r="AR383" s="330" t="s">
        <v>136</v>
      </c>
      <c r="AT383" s="330" t="s">
        <v>131</v>
      </c>
      <c r="AU383" s="330" t="s">
        <v>22</v>
      </c>
      <c r="AY383" s="304" t="s">
        <v>130</v>
      </c>
      <c r="BE383" s="331">
        <f>IF(N383="základní",J383,0)</f>
        <v>0</v>
      </c>
      <c r="BF383" s="331">
        <f>IF(N383="snížená",J383,0)</f>
        <v>0</v>
      </c>
      <c r="BG383" s="331">
        <f>IF(N383="zákl. přenesená",J383,0)</f>
        <v>0</v>
      </c>
      <c r="BH383" s="331">
        <f>IF(N383="sníž. přenesená",J383,0)</f>
        <v>0</v>
      </c>
      <c r="BI383" s="331">
        <f>IF(N383="nulová",J383,0)</f>
        <v>0</v>
      </c>
      <c r="BJ383" s="304" t="s">
        <v>22</v>
      </c>
      <c r="BK383" s="331">
        <f>ROUND(I383*H383,2)</f>
        <v>0</v>
      </c>
      <c r="BL383" s="304" t="s">
        <v>136</v>
      </c>
      <c r="BM383" s="330" t="s">
        <v>301</v>
      </c>
    </row>
    <row r="384" spans="1:47" s="307" customFormat="1" ht="19.5">
      <c r="A384" s="251"/>
      <c r="B384" s="27"/>
      <c r="C384" s="251"/>
      <c r="D384" s="127" t="s">
        <v>137</v>
      </c>
      <c r="E384" s="251"/>
      <c r="F384" s="128" t="s">
        <v>890</v>
      </c>
      <c r="G384" s="251"/>
      <c r="H384" s="251"/>
      <c r="I384" s="251"/>
      <c r="J384" s="251"/>
      <c r="K384" s="251"/>
      <c r="L384" s="27"/>
      <c r="M384" s="129"/>
      <c r="N384" s="130"/>
      <c r="O384" s="55"/>
      <c r="P384" s="55"/>
      <c r="Q384" s="55"/>
      <c r="R384" s="55"/>
      <c r="S384" s="55"/>
      <c r="T384" s="56"/>
      <c r="U384" s="251"/>
      <c r="V384" s="251"/>
      <c r="W384" s="251"/>
      <c r="X384" s="251"/>
      <c r="Y384" s="251"/>
      <c r="Z384" s="251"/>
      <c r="AA384" s="251"/>
      <c r="AB384" s="251"/>
      <c r="AC384" s="251"/>
      <c r="AD384" s="251"/>
      <c r="AE384" s="251"/>
      <c r="AT384" s="304" t="s">
        <v>137</v>
      </c>
      <c r="AU384" s="304" t="s">
        <v>22</v>
      </c>
    </row>
    <row r="385" spans="2:51" s="136" customFormat="1" ht="12">
      <c r="B385" s="135"/>
      <c r="D385" s="127" t="s">
        <v>660</v>
      </c>
      <c r="E385" s="137" t="s">
        <v>20</v>
      </c>
      <c r="F385" s="138" t="s">
        <v>891</v>
      </c>
      <c r="H385" s="137" t="s">
        <v>20</v>
      </c>
      <c r="L385" s="135"/>
      <c r="M385" s="139"/>
      <c r="N385" s="140"/>
      <c r="O385" s="140"/>
      <c r="P385" s="140"/>
      <c r="Q385" s="140"/>
      <c r="R385" s="140"/>
      <c r="S385" s="140"/>
      <c r="T385" s="141"/>
      <c r="AT385" s="137" t="s">
        <v>660</v>
      </c>
      <c r="AU385" s="137" t="s">
        <v>22</v>
      </c>
      <c r="AV385" s="136" t="s">
        <v>22</v>
      </c>
      <c r="AW385" s="136" t="s">
        <v>38</v>
      </c>
      <c r="AX385" s="136" t="s">
        <v>75</v>
      </c>
      <c r="AY385" s="137" t="s">
        <v>130</v>
      </c>
    </row>
    <row r="386" spans="2:51" s="143" customFormat="1" ht="12">
      <c r="B386" s="142"/>
      <c r="D386" s="127" t="s">
        <v>660</v>
      </c>
      <c r="E386" s="144" t="s">
        <v>20</v>
      </c>
      <c r="F386" s="145" t="s">
        <v>22</v>
      </c>
      <c r="H386" s="146">
        <v>1</v>
      </c>
      <c r="L386" s="142"/>
      <c r="M386" s="147"/>
      <c r="N386" s="148"/>
      <c r="O386" s="148"/>
      <c r="P386" s="148"/>
      <c r="Q386" s="148"/>
      <c r="R386" s="148"/>
      <c r="S386" s="148"/>
      <c r="T386" s="149"/>
      <c r="AT386" s="144" t="s">
        <v>660</v>
      </c>
      <c r="AU386" s="144" t="s">
        <v>22</v>
      </c>
      <c r="AV386" s="143" t="s">
        <v>84</v>
      </c>
      <c r="AW386" s="143" t="s">
        <v>38</v>
      </c>
      <c r="AX386" s="143" t="s">
        <v>75</v>
      </c>
      <c r="AY386" s="144" t="s">
        <v>130</v>
      </c>
    </row>
    <row r="387" spans="2:51" s="136" customFormat="1" ht="12">
      <c r="B387" s="135"/>
      <c r="D387" s="127" t="s">
        <v>660</v>
      </c>
      <c r="E387" s="137" t="s">
        <v>20</v>
      </c>
      <c r="F387" s="138" t="s">
        <v>878</v>
      </c>
      <c r="H387" s="137" t="s">
        <v>20</v>
      </c>
      <c r="L387" s="135"/>
      <c r="M387" s="139"/>
      <c r="N387" s="140"/>
      <c r="O387" s="140"/>
      <c r="P387" s="140"/>
      <c r="Q387" s="140"/>
      <c r="R387" s="140"/>
      <c r="S387" s="140"/>
      <c r="T387" s="141"/>
      <c r="AT387" s="137" t="s">
        <v>660</v>
      </c>
      <c r="AU387" s="137" t="s">
        <v>22</v>
      </c>
      <c r="AV387" s="136" t="s">
        <v>22</v>
      </c>
      <c r="AW387" s="136" t="s">
        <v>38</v>
      </c>
      <c r="AX387" s="136" t="s">
        <v>75</v>
      </c>
      <c r="AY387" s="137" t="s">
        <v>130</v>
      </c>
    </row>
    <row r="388" spans="2:51" s="143" customFormat="1" ht="12">
      <c r="B388" s="142"/>
      <c r="D388" s="127" t="s">
        <v>660</v>
      </c>
      <c r="E388" s="144" t="s">
        <v>20</v>
      </c>
      <c r="F388" s="145" t="s">
        <v>22</v>
      </c>
      <c r="H388" s="146">
        <v>1</v>
      </c>
      <c r="L388" s="142"/>
      <c r="M388" s="147"/>
      <c r="N388" s="148"/>
      <c r="O388" s="148"/>
      <c r="P388" s="148"/>
      <c r="Q388" s="148"/>
      <c r="R388" s="148"/>
      <c r="S388" s="148"/>
      <c r="T388" s="149"/>
      <c r="AT388" s="144" t="s">
        <v>660</v>
      </c>
      <c r="AU388" s="144" t="s">
        <v>22</v>
      </c>
      <c r="AV388" s="143" t="s">
        <v>84</v>
      </c>
      <c r="AW388" s="143" t="s">
        <v>38</v>
      </c>
      <c r="AX388" s="143" t="s">
        <v>75</v>
      </c>
      <c r="AY388" s="144" t="s">
        <v>130</v>
      </c>
    </row>
    <row r="389" spans="2:51" s="151" customFormat="1" ht="12">
      <c r="B389" s="150"/>
      <c r="D389" s="127" t="s">
        <v>660</v>
      </c>
      <c r="E389" s="152" t="s">
        <v>20</v>
      </c>
      <c r="F389" s="153" t="s">
        <v>663</v>
      </c>
      <c r="H389" s="154">
        <v>2</v>
      </c>
      <c r="L389" s="150"/>
      <c r="M389" s="155"/>
      <c r="N389" s="156"/>
      <c r="O389" s="156"/>
      <c r="P389" s="156"/>
      <c r="Q389" s="156"/>
      <c r="R389" s="156"/>
      <c r="S389" s="156"/>
      <c r="T389" s="157"/>
      <c r="AT389" s="152" t="s">
        <v>660</v>
      </c>
      <c r="AU389" s="152" t="s">
        <v>22</v>
      </c>
      <c r="AV389" s="151" t="s">
        <v>136</v>
      </c>
      <c r="AW389" s="151" t="s">
        <v>38</v>
      </c>
      <c r="AX389" s="151" t="s">
        <v>22</v>
      </c>
      <c r="AY389" s="152" t="s">
        <v>130</v>
      </c>
    </row>
    <row r="390" spans="1:65" s="307" customFormat="1" ht="33" customHeight="1">
      <c r="A390" s="251"/>
      <c r="B390" s="27"/>
      <c r="C390" s="117" t="s">
        <v>239</v>
      </c>
      <c r="D390" s="117" t="s">
        <v>131</v>
      </c>
      <c r="E390" s="118" t="s">
        <v>892</v>
      </c>
      <c r="F390" s="119" t="s">
        <v>893</v>
      </c>
      <c r="G390" s="120" t="s">
        <v>201</v>
      </c>
      <c r="H390" s="121">
        <v>1</v>
      </c>
      <c r="I390" s="122"/>
      <c r="J390" s="123">
        <f>ROUND(I390*H390,2)</f>
        <v>0</v>
      </c>
      <c r="K390" s="119" t="s">
        <v>135</v>
      </c>
      <c r="L390" s="27"/>
      <c r="M390" s="329" t="s">
        <v>20</v>
      </c>
      <c r="N390" s="124" t="s">
        <v>46</v>
      </c>
      <c r="O390" s="55"/>
      <c r="P390" s="125">
        <f>O390*H390</f>
        <v>0</v>
      </c>
      <c r="Q390" s="125">
        <v>0.06</v>
      </c>
      <c r="R390" s="125">
        <f>Q390*H390</f>
        <v>0.06</v>
      </c>
      <c r="S390" s="125">
        <v>0</v>
      </c>
      <c r="T390" s="126">
        <f>S390*H390</f>
        <v>0</v>
      </c>
      <c r="U390" s="251"/>
      <c r="V390" s="251"/>
      <c r="W390" s="251"/>
      <c r="X390" s="251"/>
      <c r="Y390" s="251"/>
      <c r="Z390" s="251"/>
      <c r="AA390" s="251"/>
      <c r="AB390" s="251"/>
      <c r="AC390" s="251"/>
      <c r="AD390" s="251"/>
      <c r="AE390" s="251"/>
      <c r="AR390" s="330" t="s">
        <v>136</v>
      </c>
      <c r="AT390" s="330" t="s">
        <v>131</v>
      </c>
      <c r="AU390" s="330" t="s">
        <v>22</v>
      </c>
      <c r="AY390" s="304" t="s">
        <v>130</v>
      </c>
      <c r="BE390" s="331">
        <f>IF(N390="základní",J390,0)</f>
        <v>0</v>
      </c>
      <c r="BF390" s="331">
        <f>IF(N390="snížená",J390,0)</f>
        <v>0</v>
      </c>
      <c r="BG390" s="331">
        <f>IF(N390="zákl. přenesená",J390,0)</f>
        <v>0</v>
      </c>
      <c r="BH390" s="331">
        <f>IF(N390="sníž. přenesená",J390,0)</f>
        <v>0</v>
      </c>
      <c r="BI390" s="331">
        <f>IF(N390="nulová",J390,0)</f>
        <v>0</v>
      </c>
      <c r="BJ390" s="304" t="s">
        <v>22</v>
      </c>
      <c r="BK390" s="331">
        <f>ROUND(I390*H390,2)</f>
        <v>0</v>
      </c>
      <c r="BL390" s="304" t="s">
        <v>136</v>
      </c>
      <c r="BM390" s="330" t="s">
        <v>305</v>
      </c>
    </row>
    <row r="391" spans="1:47" s="307" customFormat="1" ht="19.5">
      <c r="A391" s="251"/>
      <c r="B391" s="27"/>
      <c r="C391" s="251"/>
      <c r="D391" s="127" t="s">
        <v>137</v>
      </c>
      <c r="E391" s="251"/>
      <c r="F391" s="128" t="s">
        <v>893</v>
      </c>
      <c r="G391" s="251"/>
      <c r="H391" s="251"/>
      <c r="I391" s="251"/>
      <c r="J391" s="251"/>
      <c r="K391" s="251"/>
      <c r="L391" s="27"/>
      <c r="M391" s="129"/>
      <c r="N391" s="130"/>
      <c r="O391" s="55"/>
      <c r="P391" s="55"/>
      <c r="Q391" s="55"/>
      <c r="R391" s="55"/>
      <c r="S391" s="55"/>
      <c r="T391" s="56"/>
      <c r="U391" s="251"/>
      <c r="V391" s="251"/>
      <c r="W391" s="251"/>
      <c r="X391" s="251"/>
      <c r="Y391" s="251"/>
      <c r="Z391" s="251"/>
      <c r="AA391" s="251"/>
      <c r="AB391" s="251"/>
      <c r="AC391" s="251"/>
      <c r="AD391" s="251"/>
      <c r="AE391" s="251"/>
      <c r="AT391" s="304" t="s">
        <v>137</v>
      </c>
      <c r="AU391" s="304" t="s">
        <v>22</v>
      </c>
    </row>
    <row r="392" spans="2:51" s="136" customFormat="1" ht="12">
      <c r="B392" s="135"/>
      <c r="D392" s="127" t="s">
        <v>660</v>
      </c>
      <c r="E392" s="137" t="s">
        <v>20</v>
      </c>
      <c r="F392" s="138" t="s">
        <v>894</v>
      </c>
      <c r="H392" s="137" t="s">
        <v>20</v>
      </c>
      <c r="L392" s="135"/>
      <c r="M392" s="139"/>
      <c r="N392" s="140"/>
      <c r="O392" s="140"/>
      <c r="P392" s="140"/>
      <c r="Q392" s="140"/>
      <c r="R392" s="140"/>
      <c r="S392" s="140"/>
      <c r="T392" s="141"/>
      <c r="AT392" s="137" t="s">
        <v>660</v>
      </c>
      <c r="AU392" s="137" t="s">
        <v>22</v>
      </c>
      <c r="AV392" s="136" t="s">
        <v>22</v>
      </c>
      <c r="AW392" s="136" t="s">
        <v>38</v>
      </c>
      <c r="AX392" s="136" t="s">
        <v>75</v>
      </c>
      <c r="AY392" s="137" t="s">
        <v>130</v>
      </c>
    </row>
    <row r="393" spans="2:51" s="143" customFormat="1" ht="12">
      <c r="B393" s="142"/>
      <c r="D393" s="127" t="s">
        <v>660</v>
      </c>
      <c r="E393" s="144" t="s">
        <v>20</v>
      </c>
      <c r="F393" s="145" t="s">
        <v>22</v>
      </c>
      <c r="H393" s="146">
        <v>1</v>
      </c>
      <c r="L393" s="142"/>
      <c r="M393" s="147"/>
      <c r="N393" s="148"/>
      <c r="O393" s="148"/>
      <c r="P393" s="148"/>
      <c r="Q393" s="148"/>
      <c r="R393" s="148"/>
      <c r="S393" s="148"/>
      <c r="T393" s="149"/>
      <c r="AT393" s="144" t="s">
        <v>660</v>
      </c>
      <c r="AU393" s="144" t="s">
        <v>22</v>
      </c>
      <c r="AV393" s="143" t="s">
        <v>84</v>
      </c>
      <c r="AW393" s="143" t="s">
        <v>38</v>
      </c>
      <c r="AX393" s="143" t="s">
        <v>75</v>
      </c>
      <c r="AY393" s="144" t="s">
        <v>130</v>
      </c>
    </row>
    <row r="394" spans="2:51" s="151" customFormat="1" ht="12">
      <c r="B394" s="150"/>
      <c r="D394" s="127" t="s">
        <v>660</v>
      </c>
      <c r="E394" s="152" t="s">
        <v>20</v>
      </c>
      <c r="F394" s="153" t="s">
        <v>663</v>
      </c>
      <c r="H394" s="154">
        <v>1</v>
      </c>
      <c r="L394" s="150"/>
      <c r="M394" s="155"/>
      <c r="N394" s="156"/>
      <c r="O394" s="156"/>
      <c r="P394" s="156"/>
      <c r="Q394" s="156"/>
      <c r="R394" s="156"/>
      <c r="S394" s="156"/>
      <c r="T394" s="157"/>
      <c r="AT394" s="152" t="s">
        <v>660</v>
      </c>
      <c r="AU394" s="152" t="s">
        <v>22</v>
      </c>
      <c r="AV394" s="151" t="s">
        <v>136</v>
      </c>
      <c r="AW394" s="151" t="s">
        <v>38</v>
      </c>
      <c r="AX394" s="151" t="s">
        <v>22</v>
      </c>
      <c r="AY394" s="152" t="s">
        <v>130</v>
      </c>
    </row>
    <row r="395" spans="1:65" s="307" customFormat="1" ht="16.5" customHeight="1">
      <c r="A395" s="251"/>
      <c r="B395" s="27"/>
      <c r="C395" s="117" t="s">
        <v>302</v>
      </c>
      <c r="D395" s="117" t="s">
        <v>131</v>
      </c>
      <c r="E395" s="118" t="s">
        <v>895</v>
      </c>
      <c r="F395" s="119" t="s">
        <v>896</v>
      </c>
      <c r="G395" s="120" t="s">
        <v>201</v>
      </c>
      <c r="H395" s="121">
        <v>4</v>
      </c>
      <c r="I395" s="122"/>
      <c r="J395" s="123">
        <f>ROUND(I395*H395,2)</f>
        <v>0</v>
      </c>
      <c r="K395" s="119" t="s">
        <v>146</v>
      </c>
      <c r="L395" s="27"/>
      <c r="M395" s="329" t="s">
        <v>20</v>
      </c>
      <c r="N395" s="124" t="s">
        <v>46</v>
      </c>
      <c r="O395" s="55"/>
      <c r="P395" s="125">
        <f>O395*H395</f>
        <v>0</v>
      </c>
      <c r="Q395" s="125">
        <v>0.0275</v>
      </c>
      <c r="R395" s="125">
        <f>Q395*H395</f>
        <v>0.11</v>
      </c>
      <c r="S395" s="125">
        <v>0</v>
      </c>
      <c r="T395" s="126">
        <f>S395*H395</f>
        <v>0</v>
      </c>
      <c r="U395" s="251"/>
      <c r="V395" s="251"/>
      <c r="W395" s="251"/>
      <c r="X395" s="251"/>
      <c r="Y395" s="251"/>
      <c r="Z395" s="251"/>
      <c r="AA395" s="251"/>
      <c r="AB395" s="251"/>
      <c r="AC395" s="251"/>
      <c r="AD395" s="251"/>
      <c r="AE395" s="251"/>
      <c r="AR395" s="330" t="s">
        <v>136</v>
      </c>
      <c r="AT395" s="330" t="s">
        <v>131</v>
      </c>
      <c r="AU395" s="330" t="s">
        <v>22</v>
      </c>
      <c r="AY395" s="304" t="s">
        <v>130</v>
      </c>
      <c r="BE395" s="331">
        <f>IF(N395="základní",J395,0)</f>
        <v>0</v>
      </c>
      <c r="BF395" s="331">
        <f>IF(N395="snížená",J395,0)</f>
        <v>0</v>
      </c>
      <c r="BG395" s="331">
        <f>IF(N395="zákl. přenesená",J395,0)</f>
        <v>0</v>
      </c>
      <c r="BH395" s="331">
        <f>IF(N395="sníž. přenesená",J395,0)</f>
        <v>0</v>
      </c>
      <c r="BI395" s="331">
        <f>IF(N395="nulová",J395,0)</f>
        <v>0</v>
      </c>
      <c r="BJ395" s="304" t="s">
        <v>22</v>
      </c>
      <c r="BK395" s="331">
        <f>ROUND(I395*H395,2)</f>
        <v>0</v>
      </c>
      <c r="BL395" s="304" t="s">
        <v>136</v>
      </c>
      <c r="BM395" s="330" t="s">
        <v>308</v>
      </c>
    </row>
    <row r="396" spans="1:47" s="307" customFormat="1" ht="19.5">
      <c r="A396" s="251"/>
      <c r="B396" s="27"/>
      <c r="C396" s="251"/>
      <c r="D396" s="127" t="s">
        <v>137</v>
      </c>
      <c r="E396" s="251"/>
      <c r="F396" s="128" t="s">
        <v>885</v>
      </c>
      <c r="G396" s="251"/>
      <c r="H396" s="251"/>
      <c r="I396" s="251"/>
      <c r="J396" s="251"/>
      <c r="K396" s="251"/>
      <c r="L396" s="27"/>
      <c r="M396" s="129"/>
      <c r="N396" s="130"/>
      <c r="O396" s="55"/>
      <c r="P396" s="55"/>
      <c r="Q396" s="55"/>
      <c r="R396" s="55"/>
      <c r="S396" s="55"/>
      <c r="T396" s="56"/>
      <c r="U396" s="251"/>
      <c r="V396" s="251"/>
      <c r="W396" s="251"/>
      <c r="X396" s="251"/>
      <c r="Y396" s="251"/>
      <c r="Z396" s="251"/>
      <c r="AA396" s="251"/>
      <c r="AB396" s="251"/>
      <c r="AC396" s="251"/>
      <c r="AD396" s="251"/>
      <c r="AE396" s="251"/>
      <c r="AT396" s="304" t="s">
        <v>137</v>
      </c>
      <c r="AU396" s="304" t="s">
        <v>22</v>
      </c>
    </row>
    <row r="397" spans="2:51" s="136" customFormat="1" ht="12">
      <c r="B397" s="135"/>
      <c r="D397" s="127" t="s">
        <v>660</v>
      </c>
      <c r="E397" s="137" t="s">
        <v>20</v>
      </c>
      <c r="F397" s="138" t="s">
        <v>894</v>
      </c>
      <c r="H397" s="137" t="s">
        <v>20</v>
      </c>
      <c r="L397" s="135"/>
      <c r="M397" s="139"/>
      <c r="N397" s="140"/>
      <c r="O397" s="140"/>
      <c r="P397" s="140"/>
      <c r="Q397" s="140"/>
      <c r="R397" s="140"/>
      <c r="S397" s="140"/>
      <c r="T397" s="141"/>
      <c r="AT397" s="137" t="s">
        <v>660</v>
      </c>
      <c r="AU397" s="137" t="s">
        <v>22</v>
      </c>
      <c r="AV397" s="136" t="s">
        <v>22</v>
      </c>
      <c r="AW397" s="136" t="s">
        <v>38</v>
      </c>
      <c r="AX397" s="136" t="s">
        <v>75</v>
      </c>
      <c r="AY397" s="137" t="s">
        <v>130</v>
      </c>
    </row>
    <row r="398" spans="2:51" s="143" customFormat="1" ht="12">
      <c r="B398" s="142"/>
      <c r="D398" s="127" t="s">
        <v>660</v>
      </c>
      <c r="E398" s="144" t="s">
        <v>20</v>
      </c>
      <c r="F398" s="145" t="s">
        <v>22</v>
      </c>
      <c r="H398" s="146">
        <v>1</v>
      </c>
      <c r="L398" s="142"/>
      <c r="M398" s="147"/>
      <c r="N398" s="148"/>
      <c r="O398" s="148"/>
      <c r="P398" s="148"/>
      <c r="Q398" s="148"/>
      <c r="R398" s="148"/>
      <c r="S398" s="148"/>
      <c r="T398" s="149"/>
      <c r="AT398" s="144" t="s">
        <v>660</v>
      </c>
      <c r="AU398" s="144" t="s">
        <v>22</v>
      </c>
      <c r="AV398" s="143" t="s">
        <v>84</v>
      </c>
      <c r="AW398" s="143" t="s">
        <v>38</v>
      </c>
      <c r="AX398" s="143" t="s">
        <v>75</v>
      </c>
      <c r="AY398" s="144" t="s">
        <v>130</v>
      </c>
    </row>
    <row r="399" spans="2:51" s="136" customFormat="1" ht="12">
      <c r="B399" s="135"/>
      <c r="D399" s="127" t="s">
        <v>660</v>
      </c>
      <c r="E399" s="137" t="s">
        <v>20</v>
      </c>
      <c r="F399" s="138" t="s">
        <v>897</v>
      </c>
      <c r="H399" s="137" t="s">
        <v>20</v>
      </c>
      <c r="L399" s="135"/>
      <c r="M399" s="139"/>
      <c r="N399" s="140"/>
      <c r="O399" s="140"/>
      <c r="P399" s="140"/>
      <c r="Q399" s="140"/>
      <c r="R399" s="140"/>
      <c r="S399" s="140"/>
      <c r="T399" s="141"/>
      <c r="AT399" s="137" t="s">
        <v>660</v>
      </c>
      <c r="AU399" s="137" t="s">
        <v>22</v>
      </c>
      <c r="AV399" s="136" t="s">
        <v>22</v>
      </c>
      <c r="AW399" s="136" t="s">
        <v>38</v>
      </c>
      <c r="AX399" s="136" t="s">
        <v>75</v>
      </c>
      <c r="AY399" s="137" t="s">
        <v>130</v>
      </c>
    </row>
    <row r="400" spans="2:51" s="143" customFormat="1" ht="12">
      <c r="B400" s="142"/>
      <c r="D400" s="127" t="s">
        <v>660</v>
      </c>
      <c r="E400" s="144" t="s">
        <v>20</v>
      </c>
      <c r="F400" s="145" t="s">
        <v>139</v>
      </c>
      <c r="H400" s="146">
        <v>3</v>
      </c>
      <c r="L400" s="142"/>
      <c r="M400" s="147"/>
      <c r="N400" s="148"/>
      <c r="O400" s="148"/>
      <c r="P400" s="148"/>
      <c r="Q400" s="148"/>
      <c r="R400" s="148"/>
      <c r="S400" s="148"/>
      <c r="T400" s="149"/>
      <c r="AT400" s="144" t="s">
        <v>660</v>
      </c>
      <c r="AU400" s="144" t="s">
        <v>22</v>
      </c>
      <c r="AV400" s="143" t="s">
        <v>84</v>
      </c>
      <c r="AW400" s="143" t="s">
        <v>38</v>
      </c>
      <c r="AX400" s="143" t="s">
        <v>75</v>
      </c>
      <c r="AY400" s="144" t="s">
        <v>130</v>
      </c>
    </row>
    <row r="401" spans="2:51" s="151" customFormat="1" ht="12">
      <c r="B401" s="150"/>
      <c r="D401" s="127" t="s">
        <v>660</v>
      </c>
      <c r="E401" s="152" t="s">
        <v>20</v>
      </c>
      <c r="F401" s="153" t="s">
        <v>663</v>
      </c>
      <c r="H401" s="154">
        <v>4</v>
      </c>
      <c r="L401" s="150"/>
      <c r="M401" s="155"/>
      <c r="N401" s="156"/>
      <c r="O401" s="156"/>
      <c r="P401" s="156"/>
      <c r="Q401" s="156"/>
      <c r="R401" s="156"/>
      <c r="S401" s="156"/>
      <c r="T401" s="157"/>
      <c r="AT401" s="152" t="s">
        <v>660</v>
      </c>
      <c r="AU401" s="152" t="s">
        <v>22</v>
      </c>
      <c r="AV401" s="151" t="s">
        <v>136</v>
      </c>
      <c r="AW401" s="151" t="s">
        <v>38</v>
      </c>
      <c r="AX401" s="151" t="s">
        <v>22</v>
      </c>
      <c r="AY401" s="152" t="s">
        <v>130</v>
      </c>
    </row>
    <row r="402" spans="1:65" s="307" customFormat="1" ht="21.75" customHeight="1">
      <c r="A402" s="251"/>
      <c r="B402" s="27"/>
      <c r="C402" s="117" t="s">
        <v>242</v>
      </c>
      <c r="D402" s="117" t="s">
        <v>131</v>
      </c>
      <c r="E402" s="118" t="s">
        <v>898</v>
      </c>
      <c r="F402" s="119" t="s">
        <v>899</v>
      </c>
      <c r="G402" s="120" t="s">
        <v>201</v>
      </c>
      <c r="H402" s="121">
        <v>2</v>
      </c>
      <c r="I402" s="122"/>
      <c r="J402" s="123">
        <f>ROUND(I402*H402,2)</f>
        <v>0</v>
      </c>
      <c r="K402" s="119" t="s">
        <v>135</v>
      </c>
      <c r="L402" s="27"/>
      <c r="M402" s="329" t="s">
        <v>20</v>
      </c>
      <c r="N402" s="124" t="s">
        <v>46</v>
      </c>
      <c r="O402" s="55"/>
      <c r="P402" s="125">
        <f>O402*H402</f>
        <v>0</v>
      </c>
      <c r="Q402" s="125">
        <v>0.02</v>
      </c>
      <c r="R402" s="125">
        <f>Q402*H402</f>
        <v>0.04</v>
      </c>
      <c r="S402" s="125">
        <v>0</v>
      </c>
      <c r="T402" s="126">
        <f>S402*H402</f>
        <v>0</v>
      </c>
      <c r="U402" s="251"/>
      <c r="V402" s="251"/>
      <c r="W402" s="251"/>
      <c r="X402" s="251"/>
      <c r="Y402" s="251"/>
      <c r="Z402" s="251"/>
      <c r="AA402" s="251"/>
      <c r="AB402" s="251"/>
      <c r="AC402" s="251"/>
      <c r="AD402" s="251"/>
      <c r="AE402" s="251"/>
      <c r="AR402" s="330" t="s">
        <v>136</v>
      </c>
      <c r="AT402" s="330" t="s">
        <v>131</v>
      </c>
      <c r="AU402" s="330" t="s">
        <v>22</v>
      </c>
      <c r="AY402" s="304" t="s">
        <v>130</v>
      </c>
      <c r="BE402" s="331">
        <f>IF(N402="základní",J402,0)</f>
        <v>0</v>
      </c>
      <c r="BF402" s="331">
        <f>IF(N402="snížená",J402,0)</f>
        <v>0</v>
      </c>
      <c r="BG402" s="331">
        <f>IF(N402="zákl. přenesená",J402,0)</f>
        <v>0</v>
      </c>
      <c r="BH402" s="331">
        <f>IF(N402="sníž. přenesená",J402,0)</f>
        <v>0</v>
      </c>
      <c r="BI402" s="331">
        <f>IF(N402="nulová",J402,0)</f>
        <v>0</v>
      </c>
      <c r="BJ402" s="304" t="s">
        <v>22</v>
      </c>
      <c r="BK402" s="331">
        <f>ROUND(I402*H402,2)</f>
        <v>0</v>
      </c>
      <c r="BL402" s="304" t="s">
        <v>136</v>
      </c>
      <c r="BM402" s="330" t="s">
        <v>312</v>
      </c>
    </row>
    <row r="403" spans="1:47" s="307" customFormat="1" ht="19.5">
      <c r="A403" s="251"/>
      <c r="B403" s="27"/>
      <c r="C403" s="251"/>
      <c r="D403" s="127" t="s">
        <v>137</v>
      </c>
      <c r="E403" s="251"/>
      <c r="F403" s="128" t="s">
        <v>899</v>
      </c>
      <c r="G403" s="251"/>
      <c r="H403" s="251"/>
      <c r="I403" s="251"/>
      <c r="J403" s="251"/>
      <c r="K403" s="251"/>
      <c r="L403" s="27"/>
      <c r="M403" s="129"/>
      <c r="N403" s="130"/>
      <c r="O403" s="55"/>
      <c r="P403" s="55"/>
      <c r="Q403" s="55"/>
      <c r="R403" s="55"/>
      <c r="S403" s="55"/>
      <c r="T403" s="56"/>
      <c r="U403" s="251"/>
      <c r="V403" s="251"/>
      <c r="W403" s="251"/>
      <c r="X403" s="251"/>
      <c r="Y403" s="251"/>
      <c r="Z403" s="251"/>
      <c r="AA403" s="251"/>
      <c r="AB403" s="251"/>
      <c r="AC403" s="251"/>
      <c r="AD403" s="251"/>
      <c r="AE403" s="251"/>
      <c r="AT403" s="304" t="s">
        <v>137</v>
      </c>
      <c r="AU403" s="304" t="s">
        <v>22</v>
      </c>
    </row>
    <row r="404" spans="2:51" s="136" customFormat="1" ht="12">
      <c r="B404" s="135"/>
      <c r="D404" s="127" t="s">
        <v>660</v>
      </c>
      <c r="E404" s="137" t="s">
        <v>20</v>
      </c>
      <c r="F404" s="138" t="s">
        <v>900</v>
      </c>
      <c r="H404" s="137" t="s">
        <v>20</v>
      </c>
      <c r="L404" s="135"/>
      <c r="M404" s="139"/>
      <c r="N404" s="140"/>
      <c r="O404" s="140"/>
      <c r="P404" s="140"/>
      <c r="Q404" s="140"/>
      <c r="R404" s="140"/>
      <c r="S404" s="140"/>
      <c r="T404" s="141"/>
      <c r="AT404" s="137" t="s">
        <v>660</v>
      </c>
      <c r="AU404" s="137" t="s">
        <v>22</v>
      </c>
      <c r="AV404" s="136" t="s">
        <v>22</v>
      </c>
      <c r="AW404" s="136" t="s">
        <v>38</v>
      </c>
      <c r="AX404" s="136" t="s">
        <v>75</v>
      </c>
      <c r="AY404" s="137" t="s">
        <v>130</v>
      </c>
    </row>
    <row r="405" spans="2:51" s="143" customFormat="1" ht="12">
      <c r="B405" s="142"/>
      <c r="D405" s="127" t="s">
        <v>660</v>
      </c>
      <c r="E405" s="144" t="s">
        <v>20</v>
      </c>
      <c r="F405" s="145" t="s">
        <v>84</v>
      </c>
      <c r="H405" s="146">
        <v>2</v>
      </c>
      <c r="L405" s="142"/>
      <c r="M405" s="147"/>
      <c r="N405" s="148"/>
      <c r="O405" s="148"/>
      <c r="P405" s="148"/>
      <c r="Q405" s="148"/>
      <c r="R405" s="148"/>
      <c r="S405" s="148"/>
      <c r="T405" s="149"/>
      <c r="AT405" s="144" t="s">
        <v>660</v>
      </c>
      <c r="AU405" s="144" t="s">
        <v>22</v>
      </c>
      <c r="AV405" s="143" t="s">
        <v>84</v>
      </c>
      <c r="AW405" s="143" t="s">
        <v>38</v>
      </c>
      <c r="AX405" s="143" t="s">
        <v>75</v>
      </c>
      <c r="AY405" s="144" t="s">
        <v>130</v>
      </c>
    </row>
    <row r="406" spans="2:51" s="151" customFormat="1" ht="12">
      <c r="B406" s="150"/>
      <c r="D406" s="127" t="s">
        <v>660</v>
      </c>
      <c r="E406" s="152" t="s">
        <v>20</v>
      </c>
      <c r="F406" s="153" t="s">
        <v>663</v>
      </c>
      <c r="H406" s="154">
        <v>2</v>
      </c>
      <c r="L406" s="150"/>
      <c r="M406" s="155"/>
      <c r="N406" s="156"/>
      <c r="O406" s="156"/>
      <c r="P406" s="156"/>
      <c r="Q406" s="156"/>
      <c r="R406" s="156"/>
      <c r="S406" s="156"/>
      <c r="T406" s="157"/>
      <c r="AT406" s="152" t="s">
        <v>660</v>
      </c>
      <c r="AU406" s="152" t="s">
        <v>22</v>
      </c>
      <c r="AV406" s="151" t="s">
        <v>136</v>
      </c>
      <c r="AW406" s="151" t="s">
        <v>38</v>
      </c>
      <c r="AX406" s="151" t="s">
        <v>22</v>
      </c>
      <c r="AY406" s="152" t="s">
        <v>130</v>
      </c>
    </row>
    <row r="407" spans="2:63" s="109" customFormat="1" ht="25.9" customHeight="1">
      <c r="B407" s="108"/>
      <c r="D407" s="110" t="s">
        <v>74</v>
      </c>
      <c r="E407" s="111" t="s">
        <v>513</v>
      </c>
      <c r="F407" s="111" t="s">
        <v>901</v>
      </c>
      <c r="J407" s="112">
        <f>BK407</f>
        <v>0</v>
      </c>
      <c r="L407" s="108"/>
      <c r="M407" s="113"/>
      <c r="N407" s="114"/>
      <c r="O407" s="114"/>
      <c r="P407" s="115">
        <f>SUM(P408:P414)</f>
        <v>0</v>
      </c>
      <c r="Q407" s="114"/>
      <c r="R407" s="115">
        <f>SUM(R408:R414)</f>
        <v>0.010000019001111563</v>
      </c>
      <c r="S407" s="114"/>
      <c r="T407" s="116">
        <f>SUM(T408:T414)</f>
        <v>0</v>
      </c>
      <c r="AR407" s="110" t="s">
        <v>22</v>
      </c>
      <c r="AT407" s="327" t="s">
        <v>74</v>
      </c>
      <c r="AU407" s="327" t="s">
        <v>75</v>
      </c>
      <c r="AY407" s="110" t="s">
        <v>130</v>
      </c>
      <c r="BK407" s="328">
        <f>SUM(BK408:BK414)</f>
        <v>0</v>
      </c>
    </row>
    <row r="408" spans="1:65" s="307" customFormat="1" ht="33" customHeight="1">
      <c r="A408" s="251"/>
      <c r="B408" s="27"/>
      <c r="C408" s="117" t="s">
        <v>309</v>
      </c>
      <c r="D408" s="117" t="s">
        <v>131</v>
      </c>
      <c r="E408" s="118" t="s">
        <v>902</v>
      </c>
      <c r="F408" s="119" t="s">
        <v>903</v>
      </c>
      <c r="G408" s="120" t="s">
        <v>185</v>
      </c>
      <c r="H408" s="121">
        <v>263.143</v>
      </c>
      <c r="I408" s="122"/>
      <c r="J408" s="123">
        <f>ROUND(I408*H408,2)</f>
        <v>0</v>
      </c>
      <c r="K408" s="119" t="s">
        <v>135</v>
      </c>
      <c r="L408" s="27"/>
      <c r="M408" s="329" t="s">
        <v>20</v>
      </c>
      <c r="N408" s="124" t="s">
        <v>46</v>
      </c>
      <c r="O408" s="55"/>
      <c r="P408" s="125">
        <f>O408*H408</f>
        <v>0</v>
      </c>
      <c r="Q408" s="125">
        <v>3.80022231300531E-05</v>
      </c>
      <c r="R408" s="125">
        <f>Q408*H408</f>
        <v>0.010000019001111563</v>
      </c>
      <c r="S408" s="125">
        <v>0</v>
      </c>
      <c r="T408" s="126">
        <f>S408*H408</f>
        <v>0</v>
      </c>
      <c r="U408" s="251"/>
      <c r="V408" s="251"/>
      <c r="W408" s="251"/>
      <c r="X408" s="251"/>
      <c r="Y408" s="251"/>
      <c r="Z408" s="251"/>
      <c r="AA408" s="251"/>
      <c r="AB408" s="251"/>
      <c r="AC408" s="251"/>
      <c r="AD408" s="251"/>
      <c r="AE408" s="251"/>
      <c r="AR408" s="330" t="s">
        <v>136</v>
      </c>
      <c r="AT408" s="330" t="s">
        <v>131</v>
      </c>
      <c r="AU408" s="330" t="s">
        <v>22</v>
      </c>
      <c r="AY408" s="304" t="s">
        <v>130</v>
      </c>
      <c r="BE408" s="331">
        <f>IF(N408="základní",J408,0)</f>
        <v>0</v>
      </c>
      <c r="BF408" s="331">
        <f>IF(N408="snížená",J408,0)</f>
        <v>0</v>
      </c>
      <c r="BG408" s="331">
        <f>IF(N408="zákl. přenesená",J408,0)</f>
        <v>0</v>
      </c>
      <c r="BH408" s="331">
        <f>IF(N408="sníž. přenesená",J408,0)</f>
        <v>0</v>
      </c>
      <c r="BI408" s="331">
        <f>IF(N408="nulová",J408,0)</f>
        <v>0</v>
      </c>
      <c r="BJ408" s="304" t="s">
        <v>22</v>
      </c>
      <c r="BK408" s="331">
        <f>ROUND(I408*H408,2)</f>
        <v>0</v>
      </c>
      <c r="BL408" s="304" t="s">
        <v>136</v>
      </c>
      <c r="BM408" s="330" t="s">
        <v>315</v>
      </c>
    </row>
    <row r="409" spans="1:47" s="307" customFormat="1" ht="29.25">
      <c r="A409" s="251"/>
      <c r="B409" s="27"/>
      <c r="C409" s="251"/>
      <c r="D409" s="127" t="s">
        <v>137</v>
      </c>
      <c r="E409" s="251"/>
      <c r="F409" s="128" t="s">
        <v>904</v>
      </c>
      <c r="G409" s="251"/>
      <c r="H409" s="251"/>
      <c r="I409" s="251"/>
      <c r="J409" s="251"/>
      <c r="K409" s="251"/>
      <c r="L409" s="27"/>
      <c r="M409" s="129"/>
      <c r="N409" s="130"/>
      <c r="O409" s="55"/>
      <c r="P409" s="55"/>
      <c r="Q409" s="55"/>
      <c r="R409" s="55"/>
      <c r="S409" s="55"/>
      <c r="T409" s="56"/>
      <c r="U409" s="251"/>
      <c r="V409" s="251"/>
      <c r="W409" s="251"/>
      <c r="X409" s="251"/>
      <c r="Y409" s="251"/>
      <c r="Z409" s="251"/>
      <c r="AA409" s="251"/>
      <c r="AB409" s="251"/>
      <c r="AC409" s="251"/>
      <c r="AD409" s="251"/>
      <c r="AE409" s="251"/>
      <c r="AT409" s="304" t="s">
        <v>137</v>
      </c>
      <c r="AU409" s="304" t="s">
        <v>22</v>
      </c>
    </row>
    <row r="410" spans="2:51" s="136" customFormat="1" ht="12">
      <c r="B410" s="135"/>
      <c r="D410" s="127" t="s">
        <v>660</v>
      </c>
      <c r="E410" s="137" t="s">
        <v>20</v>
      </c>
      <c r="F410" s="138" t="s">
        <v>804</v>
      </c>
      <c r="H410" s="137" t="s">
        <v>20</v>
      </c>
      <c r="L410" s="135"/>
      <c r="M410" s="139"/>
      <c r="N410" s="140"/>
      <c r="O410" s="140"/>
      <c r="P410" s="140"/>
      <c r="Q410" s="140"/>
      <c r="R410" s="140"/>
      <c r="S410" s="140"/>
      <c r="T410" s="141"/>
      <c r="AT410" s="137" t="s">
        <v>660</v>
      </c>
      <c r="AU410" s="137" t="s">
        <v>22</v>
      </c>
      <c r="AV410" s="136" t="s">
        <v>22</v>
      </c>
      <c r="AW410" s="136" t="s">
        <v>38</v>
      </c>
      <c r="AX410" s="136" t="s">
        <v>75</v>
      </c>
      <c r="AY410" s="137" t="s">
        <v>130</v>
      </c>
    </row>
    <row r="411" spans="2:51" s="143" customFormat="1" ht="12">
      <c r="B411" s="142"/>
      <c r="D411" s="127" t="s">
        <v>660</v>
      </c>
      <c r="E411" s="144" t="s">
        <v>20</v>
      </c>
      <c r="F411" s="145" t="s">
        <v>905</v>
      </c>
      <c r="H411" s="146">
        <v>147.06525</v>
      </c>
      <c r="L411" s="142"/>
      <c r="M411" s="147"/>
      <c r="N411" s="148"/>
      <c r="O411" s="148"/>
      <c r="P411" s="148"/>
      <c r="Q411" s="148"/>
      <c r="R411" s="148"/>
      <c r="S411" s="148"/>
      <c r="T411" s="149"/>
      <c r="AT411" s="144" t="s">
        <v>660</v>
      </c>
      <c r="AU411" s="144" t="s">
        <v>22</v>
      </c>
      <c r="AV411" s="143" t="s">
        <v>84</v>
      </c>
      <c r="AW411" s="143" t="s">
        <v>38</v>
      </c>
      <c r="AX411" s="143" t="s">
        <v>75</v>
      </c>
      <c r="AY411" s="144" t="s">
        <v>130</v>
      </c>
    </row>
    <row r="412" spans="2:51" s="136" customFormat="1" ht="12">
      <c r="B412" s="135"/>
      <c r="D412" s="127" t="s">
        <v>660</v>
      </c>
      <c r="E412" s="137" t="s">
        <v>20</v>
      </c>
      <c r="F412" s="138" t="s">
        <v>806</v>
      </c>
      <c r="H412" s="137" t="s">
        <v>20</v>
      </c>
      <c r="L412" s="135"/>
      <c r="M412" s="139"/>
      <c r="N412" s="140"/>
      <c r="O412" s="140"/>
      <c r="P412" s="140"/>
      <c r="Q412" s="140"/>
      <c r="R412" s="140"/>
      <c r="S412" s="140"/>
      <c r="T412" s="141"/>
      <c r="AT412" s="137" t="s">
        <v>660</v>
      </c>
      <c r="AU412" s="137" t="s">
        <v>22</v>
      </c>
      <c r="AV412" s="136" t="s">
        <v>22</v>
      </c>
      <c r="AW412" s="136" t="s">
        <v>38</v>
      </c>
      <c r="AX412" s="136" t="s">
        <v>75</v>
      </c>
      <c r="AY412" s="137" t="s">
        <v>130</v>
      </c>
    </row>
    <row r="413" spans="2:51" s="143" customFormat="1" ht="12">
      <c r="B413" s="142"/>
      <c r="D413" s="127" t="s">
        <v>660</v>
      </c>
      <c r="E413" s="144" t="s">
        <v>20</v>
      </c>
      <c r="F413" s="145" t="s">
        <v>906</v>
      </c>
      <c r="H413" s="146">
        <v>116.07725</v>
      </c>
      <c r="L413" s="142"/>
      <c r="M413" s="147"/>
      <c r="N413" s="148"/>
      <c r="O413" s="148"/>
      <c r="P413" s="148"/>
      <c r="Q413" s="148"/>
      <c r="R413" s="148"/>
      <c r="S413" s="148"/>
      <c r="T413" s="149"/>
      <c r="AT413" s="144" t="s">
        <v>660</v>
      </c>
      <c r="AU413" s="144" t="s">
        <v>22</v>
      </c>
      <c r="AV413" s="143" t="s">
        <v>84</v>
      </c>
      <c r="AW413" s="143" t="s">
        <v>38</v>
      </c>
      <c r="AX413" s="143" t="s">
        <v>75</v>
      </c>
      <c r="AY413" s="144" t="s">
        <v>130</v>
      </c>
    </row>
    <row r="414" spans="2:51" s="151" customFormat="1" ht="12">
      <c r="B414" s="150"/>
      <c r="D414" s="127" t="s">
        <v>660</v>
      </c>
      <c r="E414" s="152" t="s">
        <v>20</v>
      </c>
      <c r="F414" s="153" t="s">
        <v>663</v>
      </c>
      <c r="H414" s="154">
        <v>263.1425</v>
      </c>
      <c r="L414" s="150"/>
      <c r="M414" s="155"/>
      <c r="N414" s="156"/>
      <c r="O414" s="156"/>
      <c r="P414" s="156"/>
      <c r="Q414" s="156"/>
      <c r="R414" s="156"/>
      <c r="S414" s="156"/>
      <c r="T414" s="157"/>
      <c r="AT414" s="152" t="s">
        <v>660</v>
      </c>
      <c r="AU414" s="152" t="s">
        <v>22</v>
      </c>
      <c r="AV414" s="151" t="s">
        <v>136</v>
      </c>
      <c r="AW414" s="151" t="s">
        <v>38</v>
      </c>
      <c r="AX414" s="151" t="s">
        <v>22</v>
      </c>
      <c r="AY414" s="152" t="s">
        <v>130</v>
      </c>
    </row>
    <row r="415" spans="2:63" s="109" customFormat="1" ht="25.9" customHeight="1">
      <c r="B415" s="108"/>
      <c r="D415" s="110" t="s">
        <v>74</v>
      </c>
      <c r="E415" s="111" t="s">
        <v>197</v>
      </c>
      <c r="F415" s="111" t="s">
        <v>198</v>
      </c>
      <c r="J415" s="112">
        <f>BK415</f>
        <v>0</v>
      </c>
      <c r="L415" s="108"/>
      <c r="M415" s="113"/>
      <c r="N415" s="114"/>
      <c r="O415" s="114"/>
      <c r="P415" s="115">
        <f>SUM(P416:P491)</f>
        <v>0</v>
      </c>
      <c r="Q415" s="114"/>
      <c r="R415" s="115">
        <f>SUM(R416:R491)</f>
        <v>0.05000000000000004</v>
      </c>
      <c r="S415" s="114"/>
      <c r="T415" s="116">
        <f>SUM(T416:T491)</f>
        <v>0</v>
      </c>
      <c r="AR415" s="110" t="s">
        <v>22</v>
      </c>
      <c r="AT415" s="327" t="s">
        <v>74</v>
      </c>
      <c r="AU415" s="327" t="s">
        <v>75</v>
      </c>
      <c r="AY415" s="110" t="s">
        <v>130</v>
      </c>
      <c r="BK415" s="328">
        <f>SUM(BK416:BK491)</f>
        <v>0</v>
      </c>
    </row>
    <row r="416" spans="1:65" s="307" customFormat="1" ht="21.75" customHeight="1">
      <c r="A416" s="251"/>
      <c r="B416" s="27"/>
      <c r="C416" s="117" t="s">
        <v>246</v>
      </c>
      <c r="D416" s="117" t="s">
        <v>131</v>
      </c>
      <c r="E416" s="118" t="s">
        <v>907</v>
      </c>
      <c r="F416" s="119" t="s">
        <v>908</v>
      </c>
      <c r="G416" s="120" t="s">
        <v>185</v>
      </c>
      <c r="H416" s="121">
        <v>51.537</v>
      </c>
      <c r="I416" s="122"/>
      <c r="J416" s="123">
        <f>ROUND(I416*H416,2)</f>
        <v>0</v>
      </c>
      <c r="K416" s="119" t="s">
        <v>135</v>
      </c>
      <c r="L416" s="27"/>
      <c r="M416" s="329" t="s">
        <v>20</v>
      </c>
      <c r="N416" s="124" t="s">
        <v>46</v>
      </c>
      <c r="O416" s="55"/>
      <c r="P416" s="125">
        <f>O416*H416</f>
        <v>0</v>
      </c>
      <c r="Q416" s="125">
        <v>0.000582106059724082</v>
      </c>
      <c r="R416" s="125">
        <f>Q416*H416</f>
        <v>0.030000000000000013</v>
      </c>
      <c r="S416" s="125">
        <v>0</v>
      </c>
      <c r="T416" s="126">
        <f>S416*H416</f>
        <v>0</v>
      </c>
      <c r="U416" s="251"/>
      <c r="V416" s="251"/>
      <c r="W416" s="251"/>
      <c r="X416" s="251"/>
      <c r="Y416" s="251"/>
      <c r="Z416" s="251"/>
      <c r="AA416" s="251"/>
      <c r="AB416" s="251"/>
      <c r="AC416" s="251"/>
      <c r="AD416" s="251"/>
      <c r="AE416" s="251"/>
      <c r="AR416" s="330" t="s">
        <v>136</v>
      </c>
      <c r="AT416" s="330" t="s">
        <v>131</v>
      </c>
      <c r="AU416" s="330" t="s">
        <v>22</v>
      </c>
      <c r="AY416" s="304" t="s">
        <v>130</v>
      </c>
      <c r="BE416" s="331">
        <f>IF(N416="základní",J416,0)</f>
        <v>0</v>
      </c>
      <c r="BF416" s="331">
        <f>IF(N416="snížená",J416,0)</f>
        <v>0</v>
      </c>
      <c r="BG416" s="331">
        <f>IF(N416="zákl. přenesená",J416,0)</f>
        <v>0</v>
      </c>
      <c r="BH416" s="331">
        <f>IF(N416="sníž. přenesená",J416,0)</f>
        <v>0</v>
      </c>
      <c r="BI416" s="331">
        <f>IF(N416="nulová",J416,0)</f>
        <v>0</v>
      </c>
      <c r="BJ416" s="304" t="s">
        <v>22</v>
      </c>
      <c r="BK416" s="331">
        <f>ROUND(I416*H416,2)</f>
        <v>0</v>
      </c>
      <c r="BL416" s="304" t="s">
        <v>136</v>
      </c>
      <c r="BM416" s="330" t="s">
        <v>319</v>
      </c>
    </row>
    <row r="417" spans="1:47" s="307" customFormat="1" ht="19.5">
      <c r="A417" s="251"/>
      <c r="B417" s="27"/>
      <c r="C417" s="251"/>
      <c r="D417" s="127" t="s">
        <v>137</v>
      </c>
      <c r="E417" s="251"/>
      <c r="F417" s="128" t="s">
        <v>909</v>
      </c>
      <c r="G417" s="251"/>
      <c r="H417" s="251"/>
      <c r="I417" s="251"/>
      <c r="J417" s="251"/>
      <c r="K417" s="251"/>
      <c r="L417" s="27"/>
      <c r="M417" s="129"/>
      <c r="N417" s="130"/>
      <c r="O417" s="55"/>
      <c r="P417" s="55"/>
      <c r="Q417" s="55"/>
      <c r="R417" s="55"/>
      <c r="S417" s="55"/>
      <c r="T417" s="56"/>
      <c r="U417" s="251"/>
      <c r="V417" s="251"/>
      <c r="W417" s="251"/>
      <c r="X417" s="251"/>
      <c r="Y417" s="251"/>
      <c r="Z417" s="251"/>
      <c r="AA417" s="251"/>
      <c r="AB417" s="251"/>
      <c r="AC417" s="251"/>
      <c r="AD417" s="251"/>
      <c r="AE417" s="251"/>
      <c r="AT417" s="304" t="s">
        <v>137</v>
      </c>
      <c r="AU417" s="304" t="s">
        <v>22</v>
      </c>
    </row>
    <row r="418" spans="2:51" s="136" customFormat="1" ht="12">
      <c r="B418" s="135"/>
      <c r="D418" s="127" t="s">
        <v>660</v>
      </c>
      <c r="E418" s="137" t="s">
        <v>20</v>
      </c>
      <c r="F418" s="138" t="s">
        <v>781</v>
      </c>
      <c r="H418" s="137" t="s">
        <v>20</v>
      </c>
      <c r="L418" s="135"/>
      <c r="M418" s="139"/>
      <c r="N418" s="140"/>
      <c r="O418" s="140"/>
      <c r="P418" s="140"/>
      <c r="Q418" s="140"/>
      <c r="R418" s="140"/>
      <c r="S418" s="140"/>
      <c r="T418" s="141"/>
      <c r="AT418" s="137" t="s">
        <v>660</v>
      </c>
      <c r="AU418" s="137" t="s">
        <v>22</v>
      </c>
      <c r="AV418" s="136" t="s">
        <v>22</v>
      </c>
      <c r="AW418" s="136" t="s">
        <v>38</v>
      </c>
      <c r="AX418" s="136" t="s">
        <v>75</v>
      </c>
      <c r="AY418" s="137" t="s">
        <v>130</v>
      </c>
    </row>
    <row r="419" spans="2:51" s="143" customFormat="1" ht="12">
      <c r="B419" s="142"/>
      <c r="D419" s="127" t="s">
        <v>660</v>
      </c>
      <c r="E419" s="144" t="s">
        <v>20</v>
      </c>
      <c r="F419" s="145" t="s">
        <v>910</v>
      </c>
      <c r="H419" s="146">
        <v>56.265</v>
      </c>
      <c r="L419" s="142"/>
      <c r="M419" s="147"/>
      <c r="N419" s="148"/>
      <c r="O419" s="148"/>
      <c r="P419" s="148"/>
      <c r="Q419" s="148"/>
      <c r="R419" s="148"/>
      <c r="S419" s="148"/>
      <c r="T419" s="149"/>
      <c r="AT419" s="144" t="s">
        <v>660</v>
      </c>
      <c r="AU419" s="144" t="s">
        <v>22</v>
      </c>
      <c r="AV419" s="143" t="s">
        <v>84</v>
      </c>
      <c r="AW419" s="143" t="s">
        <v>38</v>
      </c>
      <c r="AX419" s="143" t="s">
        <v>75</v>
      </c>
      <c r="AY419" s="144" t="s">
        <v>130</v>
      </c>
    </row>
    <row r="420" spans="2:51" s="143" customFormat="1" ht="12">
      <c r="B420" s="142"/>
      <c r="D420" s="127" t="s">
        <v>660</v>
      </c>
      <c r="E420" s="144" t="s">
        <v>20</v>
      </c>
      <c r="F420" s="145" t="s">
        <v>840</v>
      </c>
      <c r="H420" s="146">
        <v>-4.728</v>
      </c>
      <c r="L420" s="142"/>
      <c r="M420" s="147"/>
      <c r="N420" s="148"/>
      <c r="O420" s="148"/>
      <c r="P420" s="148"/>
      <c r="Q420" s="148"/>
      <c r="R420" s="148"/>
      <c r="S420" s="148"/>
      <c r="T420" s="149"/>
      <c r="AT420" s="144" t="s">
        <v>660</v>
      </c>
      <c r="AU420" s="144" t="s">
        <v>22</v>
      </c>
      <c r="AV420" s="143" t="s">
        <v>84</v>
      </c>
      <c r="AW420" s="143" t="s">
        <v>38</v>
      </c>
      <c r="AX420" s="143" t="s">
        <v>75</v>
      </c>
      <c r="AY420" s="144" t="s">
        <v>130</v>
      </c>
    </row>
    <row r="421" spans="2:51" s="151" customFormat="1" ht="12">
      <c r="B421" s="150"/>
      <c r="D421" s="127" t="s">
        <v>660</v>
      </c>
      <c r="E421" s="152" t="s">
        <v>20</v>
      </c>
      <c r="F421" s="153" t="s">
        <v>663</v>
      </c>
      <c r="H421" s="154">
        <v>51.537</v>
      </c>
      <c r="L421" s="150"/>
      <c r="M421" s="155"/>
      <c r="N421" s="156"/>
      <c r="O421" s="156"/>
      <c r="P421" s="156"/>
      <c r="Q421" s="156"/>
      <c r="R421" s="156"/>
      <c r="S421" s="156"/>
      <c r="T421" s="157"/>
      <c r="AT421" s="152" t="s">
        <v>660</v>
      </c>
      <c r="AU421" s="152" t="s">
        <v>22</v>
      </c>
      <c r="AV421" s="151" t="s">
        <v>136</v>
      </c>
      <c r="AW421" s="151" t="s">
        <v>38</v>
      </c>
      <c r="AX421" s="151" t="s">
        <v>22</v>
      </c>
      <c r="AY421" s="152" t="s">
        <v>130</v>
      </c>
    </row>
    <row r="422" spans="1:65" s="307" customFormat="1" ht="33" customHeight="1">
      <c r="A422" s="251"/>
      <c r="B422" s="27"/>
      <c r="C422" s="117" t="s">
        <v>316</v>
      </c>
      <c r="D422" s="117" t="s">
        <v>131</v>
      </c>
      <c r="E422" s="118" t="s">
        <v>911</v>
      </c>
      <c r="F422" s="119" t="s">
        <v>912</v>
      </c>
      <c r="G422" s="120" t="s">
        <v>208</v>
      </c>
      <c r="H422" s="121">
        <v>2.991</v>
      </c>
      <c r="I422" s="122"/>
      <c r="J422" s="123">
        <f>ROUND(I422*H422,2)</f>
        <v>0</v>
      </c>
      <c r="K422" s="119" t="s">
        <v>135</v>
      </c>
      <c r="L422" s="27"/>
      <c r="M422" s="329" t="s">
        <v>20</v>
      </c>
      <c r="N422" s="124" t="s">
        <v>46</v>
      </c>
      <c r="O422" s="55"/>
      <c r="P422" s="125">
        <f>O422*H422</f>
        <v>0</v>
      </c>
      <c r="Q422" s="125">
        <v>0</v>
      </c>
      <c r="R422" s="125">
        <f>Q422*H422</f>
        <v>0</v>
      </c>
      <c r="S422" s="125">
        <v>0</v>
      </c>
      <c r="T422" s="126">
        <f>S422*H422</f>
        <v>0</v>
      </c>
      <c r="U422" s="251"/>
      <c r="V422" s="251"/>
      <c r="W422" s="251"/>
      <c r="X422" s="251"/>
      <c r="Y422" s="251"/>
      <c r="Z422" s="251"/>
      <c r="AA422" s="251"/>
      <c r="AB422" s="251"/>
      <c r="AC422" s="251"/>
      <c r="AD422" s="251"/>
      <c r="AE422" s="251"/>
      <c r="AR422" s="330" t="s">
        <v>136</v>
      </c>
      <c r="AT422" s="330" t="s">
        <v>131</v>
      </c>
      <c r="AU422" s="330" t="s">
        <v>22</v>
      </c>
      <c r="AY422" s="304" t="s">
        <v>130</v>
      </c>
      <c r="BE422" s="331">
        <f>IF(N422="základní",J422,0)</f>
        <v>0</v>
      </c>
      <c r="BF422" s="331">
        <f>IF(N422="snížená",J422,0)</f>
        <v>0</v>
      </c>
      <c r="BG422" s="331">
        <f>IF(N422="zákl. přenesená",J422,0)</f>
        <v>0</v>
      </c>
      <c r="BH422" s="331">
        <f>IF(N422="sníž. přenesená",J422,0)</f>
        <v>0</v>
      </c>
      <c r="BI422" s="331">
        <f>IF(N422="nulová",J422,0)</f>
        <v>0</v>
      </c>
      <c r="BJ422" s="304" t="s">
        <v>22</v>
      </c>
      <c r="BK422" s="331">
        <f>ROUND(I422*H422,2)</f>
        <v>0</v>
      </c>
      <c r="BL422" s="304" t="s">
        <v>136</v>
      </c>
      <c r="BM422" s="330" t="s">
        <v>322</v>
      </c>
    </row>
    <row r="423" spans="1:47" s="307" customFormat="1" ht="29.25">
      <c r="A423" s="251"/>
      <c r="B423" s="27"/>
      <c r="C423" s="251"/>
      <c r="D423" s="127" t="s">
        <v>137</v>
      </c>
      <c r="E423" s="251"/>
      <c r="F423" s="128" t="s">
        <v>913</v>
      </c>
      <c r="G423" s="251"/>
      <c r="H423" s="251"/>
      <c r="I423" s="251"/>
      <c r="J423" s="251"/>
      <c r="K423" s="251"/>
      <c r="L423" s="27"/>
      <c r="M423" s="129"/>
      <c r="N423" s="130"/>
      <c r="O423" s="55"/>
      <c r="P423" s="55"/>
      <c r="Q423" s="55"/>
      <c r="R423" s="55"/>
      <c r="S423" s="55"/>
      <c r="T423" s="56"/>
      <c r="U423" s="251"/>
      <c r="V423" s="251"/>
      <c r="W423" s="251"/>
      <c r="X423" s="251"/>
      <c r="Y423" s="251"/>
      <c r="Z423" s="251"/>
      <c r="AA423" s="251"/>
      <c r="AB423" s="251"/>
      <c r="AC423" s="251"/>
      <c r="AD423" s="251"/>
      <c r="AE423" s="251"/>
      <c r="AT423" s="304" t="s">
        <v>137</v>
      </c>
      <c r="AU423" s="304" t="s">
        <v>22</v>
      </c>
    </row>
    <row r="424" spans="2:51" s="136" customFormat="1" ht="12">
      <c r="B424" s="135"/>
      <c r="D424" s="127" t="s">
        <v>660</v>
      </c>
      <c r="E424" s="137" t="s">
        <v>20</v>
      </c>
      <c r="F424" s="138" t="s">
        <v>852</v>
      </c>
      <c r="H424" s="137" t="s">
        <v>20</v>
      </c>
      <c r="L424" s="135"/>
      <c r="M424" s="139"/>
      <c r="N424" s="140"/>
      <c r="O424" s="140"/>
      <c r="P424" s="140"/>
      <c r="Q424" s="140"/>
      <c r="R424" s="140"/>
      <c r="S424" s="140"/>
      <c r="T424" s="141"/>
      <c r="AT424" s="137" t="s">
        <v>660</v>
      </c>
      <c r="AU424" s="137" t="s">
        <v>22</v>
      </c>
      <c r="AV424" s="136" t="s">
        <v>22</v>
      </c>
      <c r="AW424" s="136" t="s">
        <v>38</v>
      </c>
      <c r="AX424" s="136" t="s">
        <v>75</v>
      </c>
      <c r="AY424" s="137" t="s">
        <v>130</v>
      </c>
    </row>
    <row r="425" spans="2:51" s="143" customFormat="1" ht="12">
      <c r="B425" s="142"/>
      <c r="D425" s="127" t="s">
        <v>660</v>
      </c>
      <c r="E425" s="144" t="s">
        <v>20</v>
      </c>
      <c r="F425" s="145" t="s">
        <v>914</v>
      </c>
      <c r="H425" s="146">
        <v>2.990625</v>
      </c>
      <c r="L425" s="142"/>
      <c r="M425" s="147"/>
      <c r="N425" s="148"/>
      <c r="O425" s="148"/>
      <c r="P425" s="148"/>
      <c r="Q425" s="148"/>
      <c r="R425" s="148"/>
      <c r="S425" s="148"/>
      <c r="T425" s="149"/>
      <c r="AT425" s="144" t="s">
        <v>660</v>
      </c>
      <c r="AU425" s="144" t="s">
        <v>22</v>
      </c>
      <c r="AV425" s="143" t="s">
        <v>84</v>
      </c>
      <c r="AW425" s="143" t="s">
        <v>38</v>
      </c>
      <c r="AX425" s="143" t="s">
        <v>75</v>
      </c>
      <c r="AY425" s="144" t="s">
        <v>130</v>
      </c>
    </row>
    <row r="426" spans="2:51" s="151" customFormat="1" ht="12">
      <c r="B426" s="150"/>
      <c r="D426" s="127" t="s">
        <v>660</v>
      </c>
      <c r="E426" s="152" t="s">
        <v>20</v>
      </c>
      <c r="F426" s="153" t="s">
        <v>663</v>
      </c>
      <c r="H426" s="154">
        <v>2.990625</v>
      </c>
      <c r="L426" s="150"/>
      <c r="M426" s="155"/>
      <c r="N426" s="156"/>
      <c r="O426" s="156"/>
      <c r="P426" s="156"/>
      <c r="Q426" s="156"/>
      <c r="R426" s="156"/>
      <c r="S426" s="156"/>
      <c r="T426" s="157"/>
      <c r="AT426" s="152" t="s">
        <v>660</v>
      </c>
      <c r="AU426" s="152" t="s">
        <v>22</v>
      </c>
      <c r="AV426" s="151" t="s">
        <v>136</v>
      </c>
      <c r="AW426" s="151" t="s">
        <v>38</v>
      </c>
      <c r="AX426" s="151" t="s">
        <v>22</v>
      </c>
      <c r="AY426" s="152" t="s">
        <v>130</v>
      </c>
    </row>
    <row r="427" spans="1:65" s="307" customFormat="1" ht="21.75" customHeight="1">
      <c r="A427" s="251"/>
      <c r="B427" s="27"/>
      <c r="C427" s="117" t="s">
        <v>251</v>
      </c>
      <c r="D427" s="117" t="s">
        <v>131</v>
      </c>
      <c r="E427" s="118" t="s">
        <v>915</v>
      </c>
      <c r="F427" s="119" t="s">
        <v>916</v>
      </c>
      <c r="G427" s="120" t="s">
        <v>208</v>
      </c>
      <c r="H427" s="121">
        <v>0.49</v>
      </c>
      <c r="I427" s="122"/>
      <c r="J427" s="123">
        <f>ROUND(I427*H427,2)</f>
        <v>0</v>
      </c>
      <c r="K427" s="119" t="s">
        <v>135</v>
      </c>
      <c r="L427" s="27"/>
      <c r="M427" s="329" t="s">
        <v>20</v>
      </c>
      <c r="N427" s="124" t="s">
        <v>46</v>
      </c>
      <c r="O427" s="55"/>
      <c r="P427" s="125">
        <f>O427*H427</f>
        <v>0</v>
      </c>
      <c r="Q427" s="125">
        <v>0</v>
      </c>
      <c r="R427" s="125">
        <f>Q427*H427</f>
        <v>0</v>
      </c>
      <c r="S427" s="125">
        <v>0</v>
      </c>
      <c r="T427" s="126">
        <f>S427*H427</f>
        <v>0</v>
      </c>
      <c r="U427" s="251"/>
      <c r="V427" s="251"/>
      <c r="W427" s="251"/>
      <c r="X427" s="251"/>
      <c r="Y427" s="251"/>
      <c r="Z427" s="251"/>
      <c r="AA427" s="251"/>
      <c r="AB427" s="251"/>
      <c r="AC427" s="251"/>
      <c r="AD427" s="251"/>
      <c r="AE427" s="251"/>
      <c r="AR427" s="330" t="s">
        <v>136</v>
      </c>
      <c r="AT427" s="330" t="s">
        <v>131</v>
      </c>
      <c r="AU427" s="330" t="s">
        <v>22</v>
      </c>
      <c r="AY427" s="304" t="s">
        <v>130</v>
      </c>
      <c r="BE427" s="331">
        <f>IF(N427="základní",J427,0)</f>
        <v>0</v>
      </c>
      <c r="BF427" s="331">
        <f>IF(N427="snížená",J427,0)</f>
        <v>0</v>
      </c>
      <c r="BG427" s="331">
        <f>IF(N427="zákl. přenesená",J427,0)</f>
        <v>0</v>
      </c>
      <c r="BH427" s="331">
        <f>IF(N427="sníž. přenesená",J427,0)</f>
        <v>0</v>
      </c>
      <c r="BI427" s="331">
        <f>IF(N427="nulová",J427,0)</f>
        <v>0</v>
      </c>
      <c r="BJ427" s="304" t="s">
        <v>22</v>
      </c>
      <c r="BK427" s="331">
        <f>ROUND(I427*H427,2)</f>
        <v>0</v>
      </c>
      <c r="BL427" s="304" t="s">
        <v>136</v>
      </c>
      <c r="BM427" s="330" t="s">
        <v>326</v>
      </c>
    </row>
    <row r="428" spans="1:47" s="307" customFormat="1" ht="19.5">
      <c r="A428" s="251"/>
      <c r="B428" s="27"/>
      <c r="C428" s="251"/>
      <c r="D428" s="127" t="s">
        <v>137</v>
      </c>
      <c r="E428" s="251"/>
      <c r="F428" s="128" t="s">
        <v>917</v>
      </c>
      <c r="G428" s="251"/>
      <c r="H428" s="251"/>
      <c r="I428" s="251"/>
      <c r="J428" s="251"/>
      <c r="K428" s="251"/>
      <c r="L428" s="27"/>
      <c r="M428" s="129"/>
      <c r="N428" s="130"/>
      <c r="O428" s="55"/>
      <c r="P428" s="55"/>
      <c r="Q428" s="55"/>
      <c r="R428" s="55"/>
      <c r="S428" s="55"/>
      <c r="T428" s="56"/>
      <c r="U428" s="251"/>
      <c r="V428" s="251"/>
      <c r="W428" s="251"/>
      <c r="X428" s="251"/>
      <c r="Y428" s="251"/>
      <c r="Z428" s="251"/>
      <c r="AA428" s="251"/>
      <c r="AB428" s="251"/>
      <c r="AC428" s="251"/>
      <c r="AD428" s="251"/>
      <c r="AE428" s="251"/>
      <c r="AT428" s="304" t="s">
        <v>137</v>
      </c>
      <c r="AU428" s="304" t="s">
        <v>22</v>
      </c>
    </row>
    <row r="429" spans="2:51" s="136" customFormat="1" ht="12">
      <c r="B429" s="135"/>
      <c r="D429" s="127" t="s">
        <v>660</v>
      </c>
      <c r="E429" s="137" t="s">
        <v>20</v>
      </c>
      <c r="F429" s="138" t="s">
        <v>918</v>
      </c>
      <c r="H429" s="137" t="s">
        <v>20</v>
      </c>
      <c r="L429" s="135"/>
      <c r="M429" s="139"/>
      <c r="N429" s="140"/>
      <c r="O429" s="140"/>
      <c r="P429" s="140"/>
      <c r="Q429" s="140"/>
      <c r="R429" s="140"/>
      <c r="S429" s="140"/>
      <c r="T429" s="141"/>
      <c r="AT429" s="137" t="s">
        <v>660</v>
      </c>
      <c r="AU429" s="137" t="s">
        <v>22</v>
      </c>
      <c r="AV429" s="136" t="s">
        <v>22</v>
      </c>
      <c r="AW429" s="136" t="s">
        <v>38</v>
      </c>
      <c r="AX429" s="136" t="s">
        <v>75</v>
      </c>
      <c r="AY429" s="137" t="s">
        <v>130</v>
      </c>
    </row>
    <row r="430" spans="2:51" s="143" customFormat="1" ht="12">
      <c r="B430" s="142"/>
      <c r="D430" s="127" t="s">
        <v>660</v>
      </c>
      <c r="E430" s="144" t="s">
        <v>20</v>
      </c>
      <c r="F430" s="145" t="s">
        <v>919</v>
      </c>
      <c r="H430" s="146">
        <v>0.49</v>
      </c>
      <c r="L430" s="142"/>
      <c r="M430" s="147"/>
      <c r="N430" s="148"/>
      <c r="O430" s="148"/>
      <c r="P430" s="148"/>
      <c r="Q430" s="148"/>
      <c r="R430" s="148"/>
      <c r="S430" s="148"/>
      <c r="T430" s="149"/>
      <c r="AT430" s="144" t="s">
        <v>660</v>
      </c>
      <c r="AU430" s="144" t="s">
        <v>22</v>
      </c>
      <c r="AV430" s="143" t="s">
        <v>84</v>
      </c>
      <c r="AW430" s="143" t="s">
        <v>38</v>
      </c>
      <c r="AX430" s="143" t="s">
        <v>75</v>
      </c>
      <c r="AY430" s="144" t="s">
        <v>130</v>
      </c>
    </row>
    <row r="431" spans="2:51" s="151" customFormat="1" ht="12">
      <c r="B431" s="150"/>
      <c r="D431" s="127" t="s">
        <v>660</v>
      </c>
      <c r="E431" s="152" t="s">
        <v>20</v>
      </c>
      <c r="F431" s="153" t="s">
        <v>663</v>
      </c>
      <c r="H431" s="154">
        <v>0.49</v>
      </c>
      <c r="L431" s="150"/>
      <c r="M431" s="155"/>
      <c r="N431" s="156"/>
      <c r="O431" s="156"/>
      <c r="P431" s="156"/>
      <c r="Q431" s="156"/>
      <c r="R431" s="156"/>
      <c r="S431" s="156"/>
      <c r="T431" s="157"/>
      <c r="AT431" s="152" t="s">
        <v>660</v>
      </c>
      <c r="AU431" s="152" t="s">
        <v>22</v>
      </c>
      <c r="AV431" s="151" t="s">
        <v>136</v>
      </c>
      <c r="AW431" s="151" t="s">
        <v>38</v>
      </c>
      <c r="AX431" s="151" t="s">
        <v>22</v>
      </c>
      <c r="AY431" s="152" t="s">
        <v>130</v>
      </c>
    </row>
    <row r="432" spans="1:65" s="307" customFormat="1" ht="21.75" customHeight="1">
      <c r="A432" s="251"/>
      <c r="B432" s="27"/>
      <c r="C432" s="117" t="s">
        <v>323</v>
      </c>
      <c r="D432" s="117" t="s">
        <v>131</v>
      </c>
      <c r="E432" s="118" t="s">
        <v>920</v>
      </c>
      <c r="F432" s="119" t="s">
        <v>921</v>
      </c>
      <c r="G432" s="120" t="s">
        <v>185</v>
      </c>
      <c r="H432" s="121">
        <v>9.8</v>
      </c>
      <c r="I432" s="122"/>
      <c r="J432" s="123">
        <f>ROUND(I432*H432,2)</f>
        <v>0</v>
      </c>
      <c r="K432" s="119" t="s">
        <v>135</v>
      </c>
      <c r="L432" s="27"/>
      <c r="M432" s="329" t="s">
        <v>20</v>
      </c>
      <c r="N432" s="124" t="s">
        <v>46</v>
      </c>
      <c r="O432" s="55"/>
      <c r="P432" s="125">
        <f>O432*H432</f>
        <v>0</v>
      </c>
      <c r="Q432" s="125">
        <v>0</v>
      </c>
      <c r="R432" s="125">
        <f>Q432*H432</f>
        <v>0</v>
      </c>
      <c r="S432" s="125">
        <v>0</v>
      </c>
      <c r="T432" s="126">
        <f>S432*H432</f>
        <v>0</v>
      </c>
      <c r="U432" s="251"/>
      <c r="V432" s="251"/>
      <c r="W432" s="251"/>
      <c r="X432" s="251"/>
      <c r="Y432" s="251"/>
      <c r="Z432" s="251"/>
      <c r="AA432" s="251"/>
      <c r="AB432" s="251"/>
      <c r="AC432" s="251"/>
      <c r="AD432" s="251"/>
      <c r="AE432" s="251"/>
      <c r="AR432" s="330" t="s">
        <v>136</v>
      </c>
      <c r="AT432" s="330" t="s">
        <v>131</v>
      </c>
      <c r="AU432" s="330" t="s">
        <v>22</v>
      </c>
      <c r="AY432" s="304" t="s">
        <v>130</v>
      </c>
      <c r="BE432" s="331">
        <f>IF(N432="základní",J432,0)</f>
        <v>0</v>
      </c>
      <c r="BF432" s="331">
        <f>IF(N432="snížená",J432,0)</f>
        <v>0</v>
      </c>
      <c r="BG432" s="331">
        <f>IF(N432="zákl. přenesená",J432,0)</f>
        <v>0</v>
      </c>
      <c r="BH432" s="331">
        <f>IF(N432="sníž. přenesená",J432,0)</f>
        <v>0</v>
      </c>
      <c r="BI432" s="331">
        <f>IF(N432="nulová",J432,0)</f>
        <v>0</v>
      </c>
      <c r="BJ432" s="304" t="s">
        <v>22</v>
      </c>
      <c r="BK432" s="331">
        <f>ROUND(I432*H432,2)</f>
        <v>0</v>
      </c>
      <c r="BL432" s="304" t="s">
        <v>136</v>
      </c>
      <c r="BM432" s="330" t="s">
        <v>329</v>
      </c>
    </row>
    <row r="433" spans="1:47" s="307" customFormat="1" ht="12">
      <c r="A433" s="251"/>
      <c r="B433" s="27"/>
      <c r="C433" s="251"/>
      <c r="D433" s="127" t="s">
        <v>137</v>
      </c>
      <c r="E433" s="251"/>
      <c r="F433" s="128" t="s">
        <v>921</v>
      </c>
      <c r="G433" s="251"/>
      <c r="H433" s="251"/>
      <c r="I433" s="251"/>
      <c r="J433" s="251"/>
      <c r="K433" s="251"/>
      <c r="L433" s="27"/>
      <c r="M433" s="129"/>
      <c r="N433" s="130"/>
      <c r="O433" s="55"/>
      <c r="P433" s="55"/>
      <c r="Q433" s="55"/>
      <c r="R433" s="55"/>
      <c r="S433" s="55"/>
      <c r="T433" s="56"/>
      <c r="U433" s="251"/>
      <c r="V433" s="251"/>
      <c r="W433" s="251"/>
      <c r="X433" s="251"/>
      <c r="Y433" s="251"/>
      <c r="Z433" s="251"/>
      <c r="AA433" s="251"/>
      <c r="AB433" s="251"/>
      <c r="AC433" s="251"/>
      <c r="AD433" s="251"/>
      <c r="AE433" s="251"/>
      <c r="AT433" s="304" t="s">
        <v>137</v>
      </c>
      <c r="AU433" s="304" t="s">
        <v>22</v>
      </c>
    </row>
    <row r="434" spans="2:51" s="136" customFormat="1" ht="12">
      <c r="B434" s="135"/>
      <c r="D434" s="127" t="s">
        <v>660</v>
      </c>
      <c r="E434" s="137" t="s">
        <v>20</v>
      </c>
      <c r="F434" s="138" t="s">
        <v>918</v>
      </c>
      <c r="H434" s="137" t="s">
        <v>20</v>
      </c>
      <c r="L434" s="135"/>
      <c r="M434" s="139"/>
      <c r="N434" s="140"/>
      <c r="O434" s="140"/>
      <c r="P434" s="140"/>
      <c r="Q434" s="140"/>
      <c r="R434" s="140"/>
      <c r="S434" s="140"/>
      <c r="T434" s="141"/>
      <c r="AT434" s="137" t="s">
        <v>660</v>
      </c>
      <c r="AU434" s="137" t="s">
        <v>22</v>
      </c>
      <c r="AV434" s="136" t="s">
        <v>22</v>
      </c>
      <c r="AW434" s="136" t="s">
        <v>38</v>
      </c>
      <c r="AX434" s="136" t="s">
        <v>75</v>
      </c>
      <c r="AY434" s="137" t="s">
        <v>130</v>
      </c>
    </row>
    <row r="435" spans="2:51" s="143" customFormat="1" ht="12">
      <c r="B435" s="142"/>
      <c r="D435" s="127" t="s">
        <v>660</v>
      </c>
      <c r="E435" s="144" t="s">
        <v>20</v>
      </c>
      <c r="F435" s="145" t="s">
        <v>796</v>
      </c>
      <c r="H435" s="146">
        <v>9.8</v>
      </c>
      <c r="L435" s="142"/>
      <c r="M435" s="147"/>
      <c r="N435" s="148"/>
      <c r="O435" s="148"/>
      <c r="P435" s="148"/>
      <c r="Q435" s="148"/>
      <c r="R435" s="148"/>
      <c r="S435" s="148"/>
      <c r="T435" s="149"/>
      <c r="AT435" s="144" t="s">
        <v>660</v>
      </c>
      <c r="AU435" s="144" t="s">
        <v>22</v>
      </c>
      <c r="AV435" s="143" t="s">
        <v>84</v>
      </c>
      <c r="AW435" s="143" t="s">
        <v>38</v>
      </c>
      <c r="AX435" s="143" t="s">
        <v>75</v>
      </c>
      <c r="AY435" s="144" t="s">
        <v>130</v>
      </c>
    </row>
    <row r="436" spans="2:51" s="151" customFormat="1" ht="12">
      <c r="B436" s="150"/>
      <c r="D436" s="127" t="s">
        <v>660</v>
      </c>
      <c r="E436" s="152" t="s">
        <v>20</v>
      </c>
      <c r="F436" s="153" t="s">
        <v>663</v>
      </c>
      <c r="H436" s="154">
        <v>9.8</v>
      </c>
      <c r="L436" s="150"/>
      <c r="M436" s="155"/>
      <c r="N436" s="156"/>
      <c r="O436" s="156"/>
      <c r="P436" s="156"/>
      <c r="Q436" s="156"/>
      <c r="R436" s="156"/>
      <c r="S436" s="156"/>
      <c r="T436" s="157"/>
      <c r="AT436" s="152" t="s">
        <v>660</v>
      </c>
      <c r="AU436" s="152" t="s">
        <v>22</v>
      </c>
      <c r="AV436" s="151" t="s">
        <v>136</v>
      </c>
      <c r="AW436" s="151" t="s">
        <v>38</v>
      </c>
      <c r="AX436" s="151" t="s">
        <v>22</v>
      </c>
      <c r="AY436" s="152" t="s">
        <v>130</v>
      </c>
    </row>
    <row r="437" spans="1:65" s="307" customFormat="1" ht="33" customHeight="1">
      <c r="A437" s="251"/>
      <c r="B437" s="27"/>
      <c r="C437" s="117" t="s">
        <v>256</v>
      </c>
      <c r="D437" s="117" t="s">
        <v>131</v>
      </c>
      <c r="E437" s="118" t="s">
        <v>922</v>
      </c>
      <c r="F437" s="119" t="s">
        <v>923</v>
      </c>
      <c r="G437" s="120" t="s">
        <v>185</v>
      </c>
      <c r="H437" s="121">
        <v>4.675</v>
      </c>
      <c r="I437" s="122"/>
      <c r="J437" s="123">
        <f>ROUND(I437*H437,2)</f>
        <v>0</v>
      </c>
      <c r="K437" s="119" t="s">
        <v>135</v>
      </c>
      <c r="L437" s="27"/>
      <c r="M437" s="329" t="s">
        <v>20</v>
      </c>
      <c r="N437" s="124" t="s">
        <v>46</v>
      </c>
      <c r="O437" s="55"/>
      <c r="P437" s="125">
        <f>O437*H437</f>
        <v>0</v>
      </c>
      <c r="Q437" s="125">
        <v>0</v>
      </c>
      <c r="R437" s="125">
        <f>Q437*H437</f>
        <v>0</v>
      </c>
      <c r="S437" s="125">
        <v>0</v>
      </c>
      <c r="T437" s="126">
        <f>S437*H437</f>
        <v>0</v>
      </c>
      <c r="U437" s="251"/>
      <c r="V437" s="251"/>
      <c r="W437" s="251"/>
      <c r="X437" s="251"/>
      <c r="Y437" s="251"/>
      <c r="Z437" s="251"/>
      <c r="AA437" s="251"/>
      <c r="AB437" s="251"/>
      <c r="AC437" s="251"/>
      <c r="AD437" s="251"/>
      <c r="AE437" s="251"/>
      <c r="AR437" s="330" t="s">
        <v>136</v>
      </c>
      <c r="AT437" s="330" t="s">
        <v>131</v>
      </c>
      <c r="AU437" s="330" t="s">
        <v>22</v>
      </c>
      <c r="AY437" s="304" t="s">
        <v>130</v>
      </c>
      <c r="BE437" s="331">
        <f>IF(N437="základní",J437,0)</f>
        <v>0</v>
      </c>
      <c r="BF437" s="331">
        <f>IF(N437="snížená",J437,0)</f>
        <v>0</v>
      </c>
      <c r="BG437" s="331">
        <f>IF(N437="zákl. přenesená",J437,0)</f>
        <v>0</v>
      </c>
      <c r="BH437" s="331">
        <f>IF(N437="sníž. přenesená",J437,0)</f>
        <v>0</v>
      </c>
      <c r="BI437" s="331">
        <f>IF(N437="nulová",J437,0)</f>
        <v>0</v>
      </c>
      <c r="BJ437" s="304" t="s">
        <v>22</v>
      </c>
      <c r="BK437" s="331">
        <f>ROUND(I437*H437,2)</f>
        <v>0</v>
      </c>
      <c r="BL437" s="304" t="s">
        <v>136</v>
      </c>
      <c r="BM437" s="330" t="s">
        <v>333</v>
      </c>
    </row>
    <row r="438" spans="1:47" s="307" customFormat="1" ht="19.5">
      <c r="A438" s="251"/>
      <c r="B438" s="27"/>
      <c r="C438" s="251"/>
      <c r="D438" s="127" t="s">
        <v>137</v>
      </c>
      <c r="E438" s="251"/>
      <c r="F438" s="128" t="s">
        <v>924</v>
      </c>
      <c r="G438" s="251"/>
      <c r="H438" s="251"/>
      <c r="I438" s="251"/>
      <c r="J438" s="251"/>
      <c r="K438" s="251"/>
      <c r="L438" s="27"/>
      <c r="M438" s="129"/>
      <c r="N438" s="130"/>
      <c r="O438" s="55"/>
      <c r="P438" s="55"/>
      <c r="Q438" s="55"/>
      <c r="R438" s="55"/>
      <c r="S438" s="55"/>
      <c r="T438" s="56"/>
      <c r="U438" s="251"/>
      <c r="V438" s="251"/>
      <c r="W438" s="251"/>
      <c r="X438" s="251"/>
      <c r="Y438" s="251"/>
      <c r="Z438" s="251"/>
      <c r="AA438" s="251"/>
      <c r="AB438" s="251"/>
      <c r="AC438" s="251"/>
      <c r="AD438" s="251"/>
      <c r="AE438" s="251"/>
      <c r="AT438" s="304" t="s">
        <v>137</v>
      </c>
      <c r="AU438" s="304" t="s">
        <v>22</v>
      </c>
    </row>
    <row r="439" spans="2:51" s="136" customFormat="1" ht="12">
      <c r="B439" s="135"/>
      <c r="D439" s="127" t="s">
        <v>660</v>
      </c>
      <c r="E439" s="137" t="s">
        <v>20</v>
      </c>
      <c r="F439" s="138" t="s">
        <v>765</v>
      </c>
      <c r="H439" s="137" t="s">
        <v>20</v>
      </c>
      <c r="L439" s="135"/>
      <c r="M439" s="139"/>
      <c r="N439" s="140"/>
      <c r="O439" s="140"/>
      <c r="P439" s="140"/>
      <c r="Q439" s="140"/>
      <c r="R439" s="140"/>
      <c r="S439" s="140"/>
      <c r="T439" s="141"/>
      <c r="AT439" s="137" t="s">
        <v>660</v>
      </c>
      <c r="AU439" s="137" t="s">
        <v>22</v>
      </c>
      <c r="AV439" s="136" t="s">
        <v>22</v>
      </c>
      <c r="AW439" s="136" t="s">
        <v>38</v>
      </c>
      <c r="AX439" s="136" t="s">
        <v>75</v>
      </c>
      <c r="AY439" s="137" t="s">
        <v>130</v>
      </c>
    </row>
    <row r="440" spans="2:51" s="143" customFormat="1" ht="12">
      <c r="B440" s="142"/>
      <c r="D440" s="127" t="s">
        <v>660</v>
      </c>
      <c r="E440" s="144" t="s">
        <v>20</v>
      </c>
      <c r="F440" s="145" t="s">
        <v>925</v>
      </c>
      <c r="H440" s="146">
        <v>1.375</v>
      </c>
      <c r="L440" s="142"/>
      <c r="M440" s="147"/>
      <c r="N440" s="148"/>
      <c r="O440" s="148"/>
      <c r="P440" s="148"/>
      <c r="Q440" s="148"/>
      <c r="R440" s="148"/>
      <c r="S440" s="148"/>
      <c r="T440" s="149"/>
      <c r="AT440" s="144" t="s">
        <v>660</v>
      </c>
      <c r="AU440" s="144" t="s">
        <v>22</v>
      </c>
      <c r="AV440" s="143" t="s">
        <v>84</v>
      </c>
      <c r="AW440" s="143" t="s">
        <v>38</v>
      </c>
      <c r="AX440" s="143" t="s">
        <v>75</v>
      </c>
      <c r="AY440" s="144" t="s">
        <v>130</v>
      </c>
    </row>
    <row r="441" spans="2:51" s="136" customFormat="1" ht="12">
      <c r="B441" s="135"/>
      <c r="D441" s="127" t="s">
        <v>660</v>
      </c>
      <c r="E441" s="137" t="s">
        <v>20</v>
      </c>
      <c r="F441" s="138" t="s">
        <v>852</v>
      </c>
      <c r="H441" s="137" t="s">
        <v>20</v>
      </c>
      <c r="L441" s="135"/>
      <c r="M441" s="139"/>
      <c r="N441" s="140"/>
      <c r="O441" s="140"/>
      <c r="P441" s="140"/>
      <c r="Q441" s="140"/>
      <c r="R441" s="140"/>
      <c r="S441" s="140"/>
      <c r="T441" s="141"/>
      <c r="AT441" s="137" t="s">
        <v>660</v>
      </c>
      <c r="AU441" s="137" t="s">
        <v>22</v>
      </c>
      <c r="AV441" s="136" t="s">
        <v>22</v>
      </c>
      <c r="AW441" s="136" t="s">
        <v>38</v>
      </c>
      <c r="AX441" s="136" t="s">
        <v>75</v>
      </c>
      <c r="AY441" s="137" t="s">
        <v>130</v>
      </c>
    </row>
    <row r="442" spans="2:51" s="143" customFormat="1" ht="12">
      <c r="B442" s="142"/>
      <c r="D442" s="127" t="s">
        <v>660</v>
      </c>
      <c r="E442" s="144" t="s">
        <v>20</v>
      </c>
      <c r="F442" s="145" t="s">
        <v>926</v>
      </c>
      <c r="H442" s="146">
        <v>1.65</v>
      </c>
      <c r="L442" s="142"/>
      <c r="M442" s="147"/>
      <c r="N442" s="148"/>
      <c r="O442" s="148"/>
      <c r="P442" s="148"/>
      <c r="Q442" s="148"/>
      <c r="R442" s="148"/>
      <c r="S442" s="148"/>
      <c r="T442" s="149"/>
      <c r="AT442" s="144" t="s">
        <v>660</v>
      </c>
      <c r="AU442" s="144" t="s">
        <v>22</v>
      </c>
      <c r="AV442" s="143" t="s">
        <v>84</v>
      </c>
      <c r="AW442" s="143" t="s">
        <v>38</v>
      </c>
      <c r="AX442" s="143" t="s">
        <v>75</v>
      </c>
      <c r="AY442" s="144" t="s">
        <v>130</v>
      </c>
    </row>
    <row r="443" spans="2:51" s="136" customFormat="1" ht="12">
      <c r="B443" s="135"/>
      <c r="D443" s="127" t="s">
        <v>660</v>
      </c>
      <c r="E443" s="137" t="s">
        <v>20</v>
      </c>
      <c r="F443" s="138" t="s">
        <v>689</v>
      </c>
      <c r="H443" s="137" t="s">
        <v>20</v>
      </c>
      <c r="L443" s="135"/>
      <c r="M443" s="139"/>
      <c r="N443" s="140"/>
      <c r="O443" s="140"/>
      <c r="P443" s="140"/>
      <c r="Q443" s="140"/>
      <c r="R443" s="140"/>
      <c r="S443" s="140"/>
      <c r="T443" s="141"/>
      <c r="AT443" s="137" t="s">
        <v>660</v>
      </c>
      <c r="AU443" s="137" t="s">
        <v>22</v>
      </c>
      <c r="AV443" s="136" t="s">
        <v>22</v>
      </c>
      <c r="AW443" s="136" t="s">
        <v>38</v>
      </c>
      <c r="AX443" s="136" t="s">
        <v>75</v>
      </c>
      <c r="AY443" s="137" t="s">
        <v>130</v>
      </c>
    </row>
    <row r="444" spans="2:51" s="143" customFormat="1" ht="12">
      <c r="B444" s="142"/>
      <c r="D444" s="127" t="s">
        <v>660</v>
      </c>
      <c r="E444" s="144" t="s">
        <v>20</v>
      </c>
      <c r="F444" s="145" t="s">
        <v>926</v>
      </c>
      <c r="H444" s="146">
        <v>1.65</v>
      </c>
      <c r="L444" s="142"/>
      <c r="M444" s="147"/>
      <c r="N444" s="148"/>
      <c r="O444" s="148"/>
      <c r="P444" s="148"/>
      <c r="Q444" s="148"/>
      <c r="R444" s="148"/>
      <c r="S444" s="148"/>
      <c r="T444" s="149"/>
      <c r="AT444" s="144" t="s">
        <v>660</v>
      </c>
      <c r="AU444" s="144" t="s">
        <v>22</v>
      </c>
      <c r="AV444" s="143" t="s">
        <v>84</v>
      </c>
      <c r="AW444" s="143" t="s">
        <v>38</v>
      </c>
      <c r="AX444" s="143" t="s">
        <v>75</v>
      </c>
      <c r="AY444" s="144" t="s">
        <v>130</v>
      </c>
    </row>
    <row r="445" spans="2:51" s="151" customFormat="1" ht="12">
      <c r="B445" s="150"/>
      <c r="D445" s="127" t="s">
        <v>660</v>
      </c>
      <c r="E445" s="152" t="s">
        <v>20</v>
      </c>
      <c r="F445" s="153" t="s">
        <v>663</v>
      </c>
      <c r="H445" s="154">
        <v>4.675</v>
      </c>
      <c r="L445" s="150"/>
      <c r="M445" s="155"/>
      <c r="N445" s="156"/>
      <c r="O445" s="156"/>
      <c r="P445" s="156"/>
      <c r="Q445" s="156"/>
      <c r="R445" s="156"/>
      <c r="S445" s="156"/>
      <c r="T445" s="157"/>
      <c r="AT445" s="152" t="s">
        <v>660</v>
      </c>
      <c r="AU445" s="152" t="s">
        <v>22</v>
      </c>
      <c r="AV445" s="151" t="s">
        <v>136</v>
      </c>
      <c r="AW445" s="151" t="s">
        <v>38</v>
      </c>
      <c r="AX445" s="151" t="s">
        <v>22</v>
      </c>
      <c r="AY445" s="152" t="s">
        <v>130</v>
      </c>
    </row>
    <row r="446" spans="1:65" s="307" customFormat="1" ht="21.75" customHeight="1">
      <c r="A446" s="251"/>
      <c r="B446" s="27"/>
      <c r="C446" s="117" t="s">
        <v>330</v>
      </c>
      <c r="D446" s="117" t="s">
        <v>131</v>
      </c>
      <c r="E446" s="118" t="s">
        <v>927</v>
      </c>
      <c r="F446" s="119" t="s">
        <v>928</v>
      </c>
      <c r="G446" s="120" t="s">
        <v>201</v>
      </c>
      <c r="H446" s="121">
        <v>9</v>
      </c>
      <c r="I446" s="122"/>
      <c r="J446" s="123">
        <f>ROUND(I446*H446,2)</f>
        <v>0</v>
      </c>
      <c r="K446" s="119" t="s">
        <v>135</v>
      </c>
      <c r="L446" s="27"/>
      <c r="M446" s="329" t="s">
        <v>20</v>
      </c>
      <c r="N446" s="124" t="s">
        <v>46</v>
      </c>
      <c r="O446" s="55"/>
      <c r="P446" s="125">
        <f>O446*H446</f>
        <v>0</v>
      </c>
      <c r="Q446" s="125">
        <v>0</v>
      </c>
      <c r="R446" s="125">
        <f>Q446*H446</f>
        <v>0</v>
      </c>
      <c r="S446" s="125">
        <v>0</v>
      </c>
      <c r="T446" s="126">
        <f>S446*H446</f>
        <v>0</v>
      </c>
      <c r="U446" s="251"/>
      <c r="V446" s="251"/>
      <c r="W446" s="251"/>
      <c r="X446" s="251"/>
      <c r="Y446" s="251"/>
      <c r="Z446" s="251"/>
      <c r="AA446" s="251"/>
      <c r="AB446" s="251"/>
      <c r="AC446" s="251"/>
      <c r="AD446" s="251"/>
      <c r="AE446" s="251"/>
      <c r="AR446" s="330" t="s">
        <v>136</v>
      </c>
      <c r="AT446" s="330" t="s">
        <v>131</v>
      </c>
      <c r="AU446" s="330" t="s">
        <v>22</v>
      </c>
      <c r="AY446" s="304" t="s">
        <v>130</v>
      </c>
      <c r="BE446" s="331">
        <f>IF(N446="základní",J446,0)</f>
        <v>0</v>
      </c>
      <c r="BF446" s="331">
        <f>IF(N446="snížená",J446,0)</f>
        <v>0</v>
      </c>
      <c r="BG446" s="331">
        <f>IF(N446="zákl. přenesená",J446,0)</f>
        <v>0</v>
      </c>
      <c r="BH446" s="331">
        <f>IF(N446="sníž. přenesená",J446,0)</f>
        <v>0</v>
      </c>
      <c r="BI446" s="331">
        <f>IF(N446="nulová",J446,0)</f>
        <v>0</v>
      </c>
      <c r="BJ446" s="304" t="s">
        <v>22</v>
      </c>
      <c r="BK446" s="331">
        <f>ROUND(I446*H446,2)</f>
        <v>0</v>
      </c>
      <c r="BL446" s="304" t="s">
        <v>136</v>
      </c>
      <c r="BM446" s="330" t="s">
        <v>336</v>
      </c>
    </row>
    <row r="447" spans="1:47" s="307" customFormat="1" ht="19.5">
      <c r="A447" s="251"/>
      <c r="B447" s="27"/>
      <c r="C447" s="251"/>
      <c r="D447" s="127" t="s">
        <v>137</v>
      </c>
      <c r="E447" s="251"/>
      <c r="F447" s="128" t="s">
        <v>928</v>
      </c>
      <c r="G447" s="251"/>
      <c r="H447" s="251"/>
      <c r="I447" s="251"/>
      <c r="J447" s="251"/>
      <c r="K447" s="251"/>
      <c r="L447" s="27"/>
      <c r="M447" s="129"/>
      <c r="N447" s="130"/>
      <c r="O447" s="55"/>
      <c r="P447" s="55"/>
      <c r="Q447" s="55"/>
      <c r="R447" s="55"/>
      <c r="S447" s="55"/>
      <c r="T447" s="56"/>
      <c r="U447" s="251"/>
      <c r="V447" s="251"/>
      <c r="W447" s="251"/>
      <c r="X447" s="251"/>
      <c r="Y447" s="251"/>
      <c r="Z447" s="251"/>
      <c r="AA447" s="251"/>
      <c r="AB447" s="251"/>
      <c r="AC447" s="251"/>
      <c r="AD447" s="251"/>
      <c r="AE447" s="251"/>
      <c r="AT447" s="304" t="s">
        <v>137</v>
      </c>
      <c r="AU447" s="304" t="s">
        <v>22</v>
      </c>
    </row>
    <row r="448" spans="2:51" s="136" customFormat="1" ht="12">
      <c r="B448" s="135"/>
      <c r="D448" s="127" t="s">
        <v>660</v>
      </c>
      <c r="E448" s="137" t="s">
        <v>20</v>
      </c>
      <c r="F448" s="138" t="s">
        <v>804</v>
      </c>
      <c r="H448" s="137" t="s">
        <v>20</v>
      </c>
      <c r="L448" s="135"/>
      <c r="M448" s="139"/>
      <c r="N448" s="140"/>
      <c r="O448" s="140"/>
      <c r="P448" s="140"/>
      <c r="Q448" s="140"/>
      <c r="R448" s="140"/>
      <c r="S448" s="140"/>
      <c r="T448" s="141"/>
      <c r="AT448" s="137" t="s">
        <v>660</v>
      </c>
      <c r="AU448" s="137" t="s">
        <v>22</v>
      </c>
      <c r="AV448" s="136" t="s">
        <v>22</v>
      </c>
      <c r="AW448" s="136" t="s">
        <v>38</v>
      </c>
      <c r="AX448" s="136" t="s">
        <v>75</v>
      </c>
      <c r="AY448" s="137" t="s">
        <v>130</v>
      </c>
    </row>
    <row r="449" spans="2:51" s="143" customFormat="1" ht="12">
      <c r="B449" s="142"/>
      <c r="D449" s="127" t="s">
        <v>660</v>
      </c>
      <c r="E449" s="144" t="s">
        <v>20</v>
      </c>
      <c r="F449" s="145" t="s">
        <v>136</v>
      </c>
      <c r="H449" s="146">
        <v>4</v>
      </c>
      <c r="L449" s="142"/>
      <c r="M449" s="147"/>
      <c r="N449" s="148"/>
      <c r="O449" s="148"/>
      <c r="P449" s="148"/>
      <c r="Q449" s="148"/>
      <c r="R449" s="148"/>
      <c r="S449" s="148"/>
      <c r="T449" s="149"/>
      <c r="AT449" s="144" t="s">
        <v>660</v>
      </c>
      <c r="AU449" s="144" t="s">
        <v>22</v>
      </c>
      <c r="AV449" s="143" t="s">
        <v>84</v>
      </c>
      <c r="AW449" s="143" t="s">
        <v>38</v>
      </c>
      <c r="AX449" s="143" t="s">
        <v>75</v>
      </c>
      <c r="AY449" s="144" t="s">
        <v>130</v>
      </c>
    </row>
    <row r="450" spans="2:51" s="136" customFormat="1" ht="12">
      <c r="B450" s="135"/>
      <c r="D450" s="127" t="s">
        <v>660</v>
      </c>
      <c r="E450" s="137" t="s">
        <v>20</v>
      </c>
      <c r="F450" s="138" t="s">
        <v>806</v>
      </c>
      <c r="H450" s="137" t="s">
        <v>20</v>
      </c>
      <c r="L450" s="135"/>
      <c r="M450" s="139"/>
      <c r="N450" s="140"/>
      <c r="O450" s="140"/>
      <c r="P450" s="140"/>
      <c r="Q450" s="140"/>
      <c r="R450" s="140"/>
      <c r="S450" s="140"/>
      <c r="T450" s="141"/>
      <c r="AT450" s="137" t="s">
        <v>660</v>
      </c>
      <c r="AU450" s="137" t="s">
        <v>22</v>
      </c>
      <c r="AV450" s="136" t="s">
        <v>22</v>
      </c>
      <c r="AW450" s="136" t="s">
        <v>38</v>
      </c>
      <c r="AX450" s="136" t="s">
        <v>75</v>
      </c>
      <c r="AY450" s="137" t="s">
        <v>130</v>
      </c>
    </row>
    <row r="451" spans="2:51" s="143" customFormat="1" ht="12">
      <c r="B451" s="142"/>
      <c r="D451" s="127" t="s">
        <v>660</v>
      </c>
      <c r="E451" s="144" t="s">
        <v>20</v>
      </c>
      <c r="F451" s="145" t="s">
        <v>929</v>
      </c>
      <c r="H451" s="146">
        <v>5</v>
      </c>
      <c r="L451" s="142"/>
      <c r="M451" s="147"/>
      <c r="N451" s="148"/>
      <c r="O451" s="148"/>
      <c r="P451" s="148"/>
      <c r="Q451" s="148"/>
      <c r="R451" s="148"/>
      <c r="S451" s="148"/>
      <c r="T451" s="149"/>
      <c r="AT451" s="144" t="s">
        <v>660</v>
      </c>
      <c r="AU451" s="144" t="s">
        <v>22</v>
      </c>
      <c r="AV451" s="143" t="s">
        <v>84</v>
      </c>
      <c r="AW451" s="143" t="s">
        <v>38</v>
      </c>
      <c r="AX451" s="143" t="s">
        <v>75</v>
      </c>
      <c r="AY451" s="144" t="s">
        <v>130</v>
      </c>
    </row>
    <row r="452" spans="2:51" s="151" customFormat="1" ht="12">
      <c r="B452" s="150"/>
      <c r="D452" s="127" t="s">
        <v>660</v>
      </c>
      <c r="E452" s="152" t="s">
        <v>20</v>
      </c>
      <c r="F452" s="153" t="s">
        <v>663</v>
      </c>
      <c r="H452" s="154">
        <v>9</v>
      </c>
      <c r="L452" s="150"/>
      <c r="M452" s="155"/>
      <c r="N452" s="156"/>
      <c r="O452" s="156"/>
      <c r="P452" s="156"/>
      <c r="Q452" s="156"/>
      <c r="R452" s="156"/>
      <c r="S452" s="156"/>
      <c r="T452" s="157"/>
      <c r="AT452" s="152" t="s">
        <v>660</v>
      </c>
      <c r="AU452" s="152" t="s">
        <v>22</v>
      </c>
      <c r="AV452" s="151" t="s">
        <v>136</v>
      </c>
      <c r="AW452" s="151" t="s">
        <v>38</v>
      </c>
      <c r="AX452" s="151" t="s">
        <v>22</v>
      </c>
      <c r="AY452" s="152" t="s">
        <v>130</v>
      </c>
    </row>
    <row r="453" spans="1:65" s="307" customFormat="1" ht="21.75" customHeight="1">
      <c r="A453" s="251"/>
      <c r="B453" s="27"/>
      <c r="C453" s="117" t="s">
        <v>259</v>
      </c>
      <c r="D453" s="117" t="s">
        <v>131</v>
      </c>
      <c r="E453" s="118" t="s">
        <v>930</v>
      </c>
      <c r="F453" s="119" t="s">
        <v>931</v>
      </c>
      <c r="G453" s="120" t="s">
        <v>185</v>
      </c>
      <c r="H453" s="121">
        <v>14.578</v>
      </c>
      <c r="I453" s="122"/>
      <c r="J453" s="123">
        <f>ROUND(I453*H453,2)</f>
        <v>0</v>
      </c>
      <c r="K453" s="119" t="s">
        <v>135</v>
      </c>
      <c r="L453" s="27"/>
      <c r="M453" s="329" t="s">
        <v>20</v>
      </c>
      <c r="N453" s="124" t="s">
        <v>46</v>
      </c>
      <c r="O453" s="55"/>
      <c r="P453" s="125">
        <f>O453*H453</f>
        <v>0</v>
      </c>
      <c r="Q453" s="125">
        <v>0.00137193030594046</v>
      </c>
      <c r="R453" s="125">
        <f>Q453*H453</f>
        <v>0.020000000000000025</v>
      </c>
      <c r="S453" s="125">
        <v>0</v>
      </c>
      <c r="T453" s="126">
        <f>S453*H453</f>
        <v>0</v>
      </c>
      <c r="U453" s="251"/>
      <c r="V453" s="251"/>
      <c r="W453" s="251"/>
      <c r="X453" s="251"/>
      <c r="Y453" s="251"/>
      <c r="Z453" s="251"/>
      <c r="AA453" s="251"/>
      <c r="AB453" s="251"/>
      <c r="AC453" s="251"/>
      <c r="AD453" s="251"/>
      <c r="AE453" s="251"/>
      <c r="AR453" s="330" t="s">
        <v>136</v>
      </c>
      <c r="AT453" s="330" t="s">
        <v>131</v>
      </c>
      <c r="AU453" s="330" t="s">
        <v>22</v>
      </c>
      <c r="AY453" s="304" t="s">
        <v>130</v>
      </c>
      <c r="BE453" s="331">
        <f>IF(N453="základní",J453,0)</f>
        <v>0</v>
      </c>
      <c r="BF453" s="331">
        <f>IF(N453="snížená",J453,0)</f>
        <v>0</v>
      </c>
      <c r="BG453" s="331">
        <f>IF(N453="zákl. přenesená",J453,0)</f>
        <v>0</v>
      </c>
      <c r="BH453" s="331">
        <f>IF(N453="sníž. přenesená",J453,0)</f>
        <v>0</v>
      </c>
      <c r="BI453" s="331">
        <f>IF(N453="nulová",J453,0)</f>
        <v>0</v>
      </c>
      <c r="BJ453" s="304" t="s">
        <v>22</v>
      </c>
      <c r="BK453" s="331">
        <f>ROUND(I453*H453,2)</f>
        <v>0</v>
      </c>
      <c r="BL453" s="304" t="s">
        <v>136</v>
      </c>
      <c r="BM453" s="330" t="s">
        <v>340</v>
      </c>
    </row>
    <row r="454" spans="1:47" s="307" customFormat="1" ht="19.5">
      <c r="A454" s="251"/>
      <c r="B454" s="27"/>
      <c r="C454" s="251"/>
      <c r="D454" s="127" t="s">
        <v>137</v>
      </c>
      <c r="E454" s="251"/>
      <c r="F454" s="128" t="s">
        <v>932</v>
      </c>
      <c r="G454" s="251"/>
      <c r="H454" s="251"/>
      <c r="I454" s="251"/>
      <c r="J454" s="251"/>
      <c r="K454" s="251"/>
      <c r="L454" s="27"/>
      <c r="M454" s="129"/>
      <c r="N454" s="130"/>
      <c r="O454" s="55"/>
      <c r="P454" s="55"/>
      <c r="Q454" s="55"/>
      <c r="R454" s="55"/>
      <c r="S454" s="55"/>
      <c r="T454" s="56"/>
      <c r="U454" s="251"/>
      <c r="V454" s="251"/>
      <c r="W454" s="251"/>
      <c r="X454" s="251"/>
      <c r="Y454" s="251"/>
      <c r="Z454" s="251"/>
      <c r="AA454" s="251"/>
      <c r="AB454" s="251"/>
      <c r="AC454" s="251"/>
      <c r="AD454" s="251"/>
      <c r="AE454" s="251"/>
      <c r="AT454" s="304" t="s">
        <v>137</v>
      </c>
      <c r="AU454" s="304" t="s">
        <v>22</v>
      </c>
    </row>
    <row r="455" spans="2:51" s="136" customFormat="1" ht="12">
      <c r="B455" s="135"/>
      <c r="D455" s="127" t="s">
        <v>660</v>
      </c>
      <c r="E455" s="137" t="s">
        <v>20</v>
      </c>
      <c r="F455" s="138" t="s">
        <v>804</v>
      </c>
      <c r="H455" s="137" t="s">
        <v>20</v>
      </c>
      <c r="L455" s="135"/>
      <c r="M455" s="139"/>
      <c r="N455" s="140"/>
      <c r="O455" s="140"/>
      <c r="P455" s="140"/>
      <c r="Q455" s="140"/>
      <c r="R455" s="140"/>
      <c r="S455" s="140"/>
      <c r="T455" s="141"/>
      <c r="AT455" s="137" t="s">
        <v>660</v>
      </c>
      <c r="AU455" s="137" t="s">
        <v>22</v>
      </c>
      <c r="AV455" s="136" t="s">
        <v>22</v>
      </c>
      <c r="AW455" s="136" t="s">
        <v>38</v>
      </c>
      <c r="AX455" s="136" t="s">
        <v>75</v>
      </c>
      <c r="AY455" s="137" t="s">
        <v>130</v>
      </c>
    </row>
    <row r="456" spans="2:51" s="143" customFormat="1" ht="12">
      <c r="B456" s="142"/>
      <c r="D456" s="127" t="s">
        <v>660</v>
      </c>
      <c r="E456" s="144" t="s">
        <v>20</v>
      </c>
      <c r="F456" s="145" t="s">
        <v>933</v>
      </c>
      <c r="H456" s="146">
        <v>6.698</v>
      </c>
      <c r="L456" s="142"/>
      <c r="M456" s="147"/>
      <c r="N456" s="148"/>
      <c r="O456" s="148"/>
      <c r="P456" s="148"/>
      <c r="Q456" s="148"/>
      <c r="R456" s="148"/>
      <c r="S456" s="148"/>
      <c r="T456" s="149"/>
      <c r="AT456" s="144" t="s">
        <v>660</v>
      </c>
      <c r="AU456" s="144" t="s">
        <v>22</v>
      </c>
      <c r="AV456" s="143" t="s">
        <v>84</v>
      </c>
      <c r="AW456" s="143" t="s">
        <v>38</v>
      </c>
      <c r="AX456" s="143" t="s">
        <v>75</v>
      </c>
      <c r="AY456" s="144" t="s">
        <v>130</v>
      </c>
    </row>
    <row r="457" spans="2:51" s="136" customFormat="1" ht="12">
      <c r="B457" s="135"/>
      <c r="D457" s="127" t="s">
        <v>660</v>
      </c>
      <c r="E457" s="137" t="s">
        <v>20</v>
      </c>
      <c r="F457" s="138" t="s">
        <v>806</v>
      </c>
      <c r="H457" s="137" t="s">
        <v>20</v>
      </c>
      <c r="L457" s="135"/>
      <c r="M457" s="139"/>
      <c r="N457" s="140"/>
      <c r="O457" s="140"/>
      <c r="P457" s="140"/>
      <c r="Q457" s="140"/>
      <c r="R457" s="140"/>
      <c r="S457" s="140"/>
      <c r="T457" s="141"/>
      <c r="AT457" s="137" t="s">
        <v>660</v>
      </c>
      <c r="AU457" s="137" t="s">
        <v>22</v>
      </c>
      <c r="AV457" s="136" t="s">
        <v>22</v>
      </c>
      <c r="AW457" s="136" t="s">
        <v>38</v>
      </c>
      <c r="AX457" s="136" t="s">
        <v>75</v>
      </c>
      <c r="AY457" s="137" t="s">
        <v>130</v>
      </c>
    </row>
    <row r="458" spans="2:51" s="143" customFormat="1" ht="12">
      <c r="B458" s="142"/>
      <c r="D458" s="127" t="s">
        <v>660</v>
      </c>
      <c r="E458" s="144" t="s">
        <v>20</v>
      </c>
      <c r="F458" s="145" t="s">
        <v>934</v>
      </c>
      <c r="H458" s="146">
        <v>7.88</v>
      </c>
      <c r="L458" s="142"/>
      <c r="M458" s="147"/>
      <c r="N458" s="148"/>
      <c r="O458" s="148"/>
      <c r="P458" s="148"/>
      <c r="Q458" s="148"/>
      <c r="R458" s="148"/>
      <c r="S458" s="148"/>
      <c r="T458" s="149"/>
      <c r="AT458" s="144" t="s">
        <v>660</v>
      </c>
      <c r="AU458" s="144" t="s">
        <v>22</v>
      </c>
      <c r="AV458" s="143" t="s">
        <v>84</v>
      </c>
      <c r="AW458" s="143" t="s">
        <v>38</v>
      </c>
      <c r="AX458" s="143" t="s">
        <v>75</v>
      </c>
      <c r="AY458" s="144" t="s">
        <v>130</v>
      </c>
    </row>
    <row r="459" spans="2:51" s="151" customFormat="1" ht="12">
      <c r="B459" s="150"/>
      <c r="D459" s="127" t="s">
        <v>660</v>
      </c>
      <c r="E459" s="152" t="s">
        <v>20</v>
      </c>
      <c r="F459" s="153" t="s">
        <v>663</v>
      </c>
      <c r="H459" s="154">
        <v>14.578</v>
      </c>
      <c r="L459" s="150"/>
      <c r="M459" s="155"/>
      <c r="N459" s="156"/>
      <c r="O459" s="156"/>
      <c r="P459" s="156"/>
      <c r="Q459" s="156"/>
      <c r="R459" s="156"/>
      <c r="S459" s="156"/>
      <c r="T459" s="157"/>
      <c r="AT459" s="152" t="s">
        <v>660</v>
      </c>
      <c r="AU459" s="152" t="s">
        <v>22</v>
      </c>
      <c r="AV459" s="151" t="s">
        <v>136</v>
      </c>
      <c r="AW459" s="151" t="s">
        <v>38</v>
      </c>
      <c r="AX459" s="151" t="s">
        <v>22</v>
      </c>
      <c r="AY459" s="152" t="s">
        <v>130</v>
      </c>
    </row>
    <row r="460" spans="1:65" s="307" customFormat="1" ht="16.5" customHeight="1">
      <c r="A460" s="251"/>
      <c r="B460" s="27"/>
      <c r="C460" s="117" t="s">
        <v>337</v>
      </c>
      <c r="D460" s="117" t="s">
        <v>131</v>
      </c>
      <c r="E460" s="118" t="s">
        <v>935</v>
      </c>
      <c r="F460" s="119" t="s">
        <v>936</v>
      </c>
      <c r="G460" s="120" t="s">
        <v>215</v>
      </c>
      <c r="H460" s="121">
        <v>1</v>
      </c>
      <c r="I460" s="122"/>
      <c r="J460" s="123">
        <f>ROUND(I460*H460,2)</f>
        <v>0</v>
      </c>
      <c r="K460" s="119" t="s">
        <v>146</v>
      </c>
      <c r="L460" s="27"/>
      <c r="M460" s="329" t="s">
        <v>20</v>
      </c>
      <c r="N460" s="124" t="s">
        <v>46</v>
      </c>
      <c r="O460" s="55"/>
      <c r="P460" s="125">
        <f>O460*H460</f>
        <v>0</v>
      </c>
      <c r="Q460" s="125">
        <v>0</v>
      </c>
      <c r="R460" s="125">
        <f>Q460*H460</f>
        <v>0</v>
      </c>
      <c r="S460" s="125">
        <v>0</v>
      </c>
      <c r="T460" s="126">
        <f>S460*H460</f>
        <v>0</v>
      </c>
      <c r="U460" s="251"/>
      <c r="V460" s="251"/>
      <c r="W460" s="251"/>
      <c r="X460" s="251"/>
      <c r="Y460" s="251"/>
      <c r="Z460" s="251"/>
      <c r="AA460" s="251"/>
      <c r="AB460" s="251"/>
      <c r="AC460" s="251"/>
      <c r="AD460" s="251"/>
      <c r="AE460" s="251"/>
      <c r="AR460" s="330" t="s">
        <v>136</v>
      </c>
      <c r="AT460" s="330" t="s">
        <v>131</v>
      </c>
      <c r="AU460" s="330" t="s">
        <v>22</v>
      </c>
      <c r="AY460" s="304" t="s">
        <v>130</v>
      </c>
      <c r="BE460" s="331">
        <f>IF(N460="základní",J460,0)</f>
        <v>0</v>
      </c>
      <c r="BF460" s="331">
        <f>IF(N460="snížená",J460,0)</f>
        <v>0</v>
      </c>
      <c r="BG460" s="331">
        <f>IF(N460="zákl. přenesená",J460,0)</f>
        <v>0</v>
      </c>
      <c r="BH460" s="331">
        <f>IF(N460="sníž. přenesená",J460,0)</f>
        <v>0</v>
      </c>
      <c r="BI460" s="331">
        <f>IF(N460="nulová",J460,0)</f>
        <v>0</v>
      </c>
      <c r="BJ460" s="304" t="s">
        <v>22</v>
      </c>
      <c r="BK460" s="331">
        <f>ROUND(I460*H460,2)</f>
        <v>0</v>
      </c>
      <c r="BL460" s="304" t="s">
        <v>136</v>
      </c>
      <c r="BM460" s="330" t="s">
        <v>343</v>
      </c>
    </row>
    <row r="461" spans="1:47" s="307" customFormat="1" ht="12">
      <c r="A461" s="251"/>
      <c r="B461" s="27"/>
      <c r="C461" s="251"/>
      <c r="D461" s="127" t="s">
        <v>137</v>
      </c>
      <c r="E461" s="251"/>
      <c r="F461" s="128" t="s">
        <v>937</v>
      </c>
      <c r="G461" s="251"/>
      <c r="H461" s="251"/>
      <c r="I461" s="251"/>
      <c r="J461" s="251"/>
      <c r="K461" s="251"/>
      <c r="L461" s="27"/>
      <c r="M461" s="129"/>
      <c r="N461" s="130"/>
      <c r="O461" s="55"/>
      <c r="P461" s="55"/>
      <c r="Q461" s="55"/>
      <c r="R461" s="55"/>
      <c r="S461" s="55"/>
      <c r="T461" s="56"/>
      <c r="U461" s="251"/>
      <c r="V461" s="251"/>
      <c r="W461" s="251"/>
      <c r="X461" s="251"/>
      <c r="Y461" s="251"/>
      <c r="Z461" s="251"/>
      <c r="AA461" s="251"/>
      <c r="AB461" s="251"/>
      <c r="AC461" s="251"/>
      <c r="AD461" s="251"/>
      <c r="AE461" s="251"/>
      <c r="AT461" s="304" t="s">
        <v>137</v>
      </c>
      <c r="AU461" s="304" t="s">
        <v>22</v>
      </c>
    </row>
    <row r="462" spans="2:51" s="136" customFormat="1" ht="12">
      <c r="B462" s="135"/>
      <c r="D462" s="127" t="s">
        <v>660</v>
      </c>
      <c r="E462" s="137" t="s">
        <v>20</v>
      </c>
      <c r="F462" s="138" t="s">
        <v>938</v>
      </c>
      <c r="H462" s="137" t="s">
        <v>20</v>
      </c>
      <c r="L462" s="135"/>
      <c r="M462" s="139"/>
      <c r="N462" s="140"/>
      <c r="O462" s="140"/>
      <c r="P462" s="140"/>
      <c r="Q462" s="140"/>
      <c r="R462" s="140"/>
      <c r="S462" s="140"/>
      <c r="T462" s="141"/>
      <c r="AT462" s="137" t="s">
        <v>660</v>
      </c>
      <c r="AU462" s="137" t="s">
        <v>22</v>
      </c>
      <c r="AV462" s="136" t="s">
        <v>22</v>
      </c>
      <c r="AW462" s="136" t="s">
        <v>38</v>
      </c>
      <c r="AX462" s="136" t="s">
        <v>75</v>
      </c>
      <c r="AY462" s="137" t="s">
        <v>130</v>
      </c>
    </row>
    <row r="463" spans="2:51" s="143" customFormat="1" ht="12">
      <c r="B463" s="142"/>
      <c r="D463" s="127" t="s">
        <v>660</v>
      </c>
      <c r="E463" s="144" t="s">
        <v>20</v>
      </c>
      <c r="F463" s="145" t="s">
        <v>939</v>
      </c>
      <c r="H463" s="146">
        <v>1</v>
      </c>
      <c r="L463" s="142"/>
      <c r="M463" s="147"/>
      <c r="N463" s="148"/>
      <c r="O463" s="148"/>
      <c r="P463" s="148"/>
      <c r="Q463" s="148"/>
      <c r="R463" s="148"/>
      <c r="S463" s="148"/>
      <c r="T463" s="149"/>
      <c r="AT463" s="144" t="s">
        <v>660</v>
      </c>
      <c r="AU463" s="144" t="s">
        <v>22</v>
      </c>
      <c r="AV463" s="143" t="s">
        <v>84</v>
      </c>
      <c r="AW463" s="143" t="s">
        <v>38</v>
      </c>
      <c r="AX463" s="143" t="s">
        <v>75</v>
      </c>
      <c r="AY463" s="144" t="s">
        <v>130</v>
      </c>
    </row>
    <row r="464" spans="2:51" s="151" customFormat="1" ht="12">
      <c r="B464" s="150"/>
      <c r="D464" s="127" t="s">
        <v>660</v>
      </c>
      <c r="E464" s="152" t="s">
        <v>20</v>
      </c>
      <c r="F464" s="153" t="s">
        <v>663</v>
      </c>
      <c r="H464" s="154">
        <v>1</v>
      </c>
      <c r="L464" s="150"/>
      <c r="M464" s="155"/>
      <c r="N464" s="156"/>
      <c r="O464" s="156"/>
      <c r="P464" s="156"/>
      <c r="Q464" s="156"/>
      <c r="R464" s="156"/>
      <c r="S464" s="156"/>
      <c r="T464" s="157"/>
      <c r="AT464" s="152" t="s">
        <v>660</v>
      </c>
      <c r="AU464" s="152" t="s">
        <v>22</v>
      </c>
      <c r="AV464" s="151" t="s">
        <v>136</v>
      </c>
      <c r="AW464" s="151" t="s">
        <v>38</v>
      </c>
      <c r="AX464" s="151" t="s">
        <v>22</v>
      </c>
      <c r="AY464" s="152" t="s">
        <v>130</v>
      </c>
    </row>
    <row r="465" spans="1:65" s="307" customFormat="1" ht="21.75" customHeight="1">
      <c r="A465" s="251"/>
      <c r="B465" s="27"/>
      <c r="C465" s="117" t="s">
        <v>263</v>
      </c>
      <c r="D465" s="117" t="s">
        <v>131</v>
      </c>
      <c r="E465" s="118" t="s">
        <v>940</v>
      </c>
      <c r="F465" s="119" t="s">
        <v>941</v>
      </c>
      <c r="G465" s="120" t="s">
        <v>208</v>
      </c>
      <c r="H465" s="121">
        <v>1.114</v>
      </c>
      <c r="I465" s="122"/>
      <c r="J465" s="123">
        <f>ROUND(I465*H465,2)</f>
        <v>0</v>
      </c>
      <c r="K465" s="119" t="s">
        <v>135</v>
      </c>
      <c r="L465" s="27"/>
      <c r="M465" s="329" t="s">
        <v>20</v>
      </c>
      <c r="N465" s="124" t="s">
        <v>46</v>
      </c>
      <c r="O465" s="55"/>
      <c r="P465" s="125">
        <f>O465*H465</f>
        <v>0</v>
      </c>
      <c r="Q465" s="125">
        <v>0</v>
      </c>
      <c r="R465" s="125">
        <f>Q465*H465</f>
        <v>0</v>
      </c>
      <c r="S465" s="125">
        <v>0</v>
      </c>
      <c r="T465" s="126">
        <f>S465*H465</f>
        <v>0</v>
      </c>
      <c r="U465" s="251"/>
      <c r="V465" s="251"/>
      <c r="W465" s="251"/>
      <c r="X465" s="251"/>
      <c r="Y465" s="251"/>
      <c r="Z465" s="251"/>
      <c r="AA465" s="251"/>
      <c r="AB465" s="251"/>
      <c r="AC465" s="251"/>
      <c r="AD465" s="251"/>
      <c r="AE465" s="251"/>
      <c r="AR465" s="330" t="s">
        <v>136</v>
      </c>
      <c r="AT465" s="330" t="s">
        <v>131</v>
      </c>
      <c r="AU465" s="330" t="s">
        <v>22</v>
      </c>
      <c r="AY465" s="304" t="s">
        <v>130</v>
      </c>
      <c r="BE465" s="331">
        <f>IF(N465="základní",J465,0)</f>
        <v>0</v>
      </c>
      <c r="BF465" s="331">
        <f>IF(N465="snížená",J465,0)</f>
        <v>0</v>
      </c>
      <c r="BG465" s="331">
        <f>IF(N465="zákl. přenesená",J465,0)</f>
        <v>0</v>
      </c>
      <c r="BH465" s="331">
        <f>IF(N465="sníž. přenesená",J465,0)</f>
        <v>0</v>
      </c>
      <c r="BI465" s="331">
        <f>IF(N465="nulová",J465,0)</f>
        <v>0</v>
      </c>
      <c r="BJ465" s="304" t="s">
        <v>22</v>
      </c>
      <c r="BK465" s="331">
        <f>ROUND(I465*H465,2)</f>
        <v>0</v>
      </c>
      <c r="BL465" s="304" t="s">
        <v>136</v>
      </c>
      <c r="BM465" s="330" t="s">
        <v>192</v>
      </c>
    </row>
    <row r="466" spans="1:47" s="307" customFormat="1" ht="12">
      <c r="A466" s="251"/>
      <c r="B466" s="27"/>
      <c r="C466" s="251"/>
      <c r="D466" s="127" t="s">
        <v>137</v>
      </c>
      <c r="E466" s="251"/>
      <c r="F466" s="128" t="s">
        <v>942</v>
      </c>
      <c r="G466" s="251"/>
      <c r="H466" s="251"/>
      <c r="I466" s="251"/>
      <c r="J466" s="251"/>
      <c r="K466" s="251"/>
      <c r="L466" s="27"/>
      <c r="M466" s="129"/>
      <c r="N466" s="130"/>
      <c r="O466" s="55"/>
      <c r="P466" s="55"/>
      <c r="Q466" s="55"/>
      <c r="R466" s="55"/>
      <c r="S466" s="55"/>
      <c r="T466" s="56"/>
      <c r="U466" s="251"/>
      <c r="V466" s="251"/>
      <c r="W466" s="251"/>
      <c r="X466" s="251"/>
      <c r="Y466" s="251"/>
      <c r="Z466" s="251"/>
      <c r="AA466" s="251"/>
      <c r="AB466" s="251"/>
      <c r="AC466" s="251"/>
      <c r="AD466" s="251"/>
      <c r="AE466" s="251"/>
      <c r="AT466" s="304" t="s">
        <v>137</v>
      </c>
      <c r="AU466" s="304" t="s">
        <v>22</v>
      </c>
    </row>
    <row r="467" spans="2:51" s="136" customFormat="1" ht="12">
      <c r="B467" s="135"/>
      <c r="D467" s="127" t="s">
        <v>660</v>
      </c>
      <c r="E467" s="137" t="s">
        <v>20</v>
      </c>
      <c r="F467" s="138" t="s">
        <v>689</v>
      </c>
      <c r="H467" s="137" t="s">
        <v>20</v>
      </c>
      <c r="L467" s="135"/>
      <c r="M467" s="139"/>
      <c r="N467" s="140"/>
      <c r="O467" s="140"/>
      <c r="P467" s="140"/>
      <c r="Q467" s="140"/>
      <c r="R467" s="140"/>
      <c r="S467" s="140"/>
      <c r="T467" s="141"/>
      <c r="AT467" s="137" t="s">
        <v>660</v>
      </c>
      <c r="AU467" s="137" t="s">
        <v>22</v>
      </c>
      <c r="AV467" s="136" t="s">
        <v>22</v>
      </c>
      <c r="AW467" s="136" t="s">
        <v>38</v>
      </c>
      <c r="AX467" s="136" t="s">
        <v>75</v>
      </c>
      <c r="AY467" s="137" t="s">
        <v>130</v>
      </c>
    </row>
    <row r="468" spans="2:51" s="143" customFormat="1" ht="12">
      <c r="B468" s="142"/>
      <c r="D468" s="127" t="s">
        <v>660</v>
      </c>
      <c r="E468" s="144" t="s">
        <v>20</v>
      </c>
      <c r="F468" s="145" t="s">
        <v>943</v>
      </c>
      <c r="H468" s="146">
        <v>1.11375</v>
      </c>
      <c r="L468" s="142"/>
      <c r="M468" s="147"/>
      <c r="N468" s="148"/>
      <c r="O468" s="148"/>
      <c r="P468" s="148"/>
      <c r="Q468" s="148"/>
      <c r="R468" s="148"/>
      <c r="S468" s="148"/>
      <c r="T468" s="149"/>
      <c r="AT468" s="144" t="s">
        <v>660</v>
      </c>
      <c r="AU468" s="144" t="s">
        <v>22</v>
      </c>
      <c r="AV468" s="143" t="s">
        <v>84</v>
      </c>
      <c r="AW468" s="143" t="s">
        <v>38</v>
      </c>
      <c r="AX468" s="143" t="s">
        <v>75</v>
      </c>
      <c r="AY468" s="144" t="s">
        <v>130</v>
      </c>
    </row>
    <row r="469" spans="2:51" s="151" customFormat="1" ht="12">
      <c r="B469" s="150"/>
      <c r="D469" s="127" t="s">
        <v>660</v>
      </c>
      <c r="E469" s="152" t="s">
        <v>20</v>
      </c>
      <c r="F469" s="153" t="s">
        <v>663</v>
      </c>
      <c r="H469" s="154">
        <v>1.11375</v>
      </c>
      <c r="L469" s="150"/>
      <c r="M469" s="155"/>
      <c r="N469" s="156"/>
      <c r="O469" s="156"/>
      <c r="P469" s="156"/>
      <c r="Q469" s="156"/>
      <c r="R469" s="156"/>
      <c r="S469" s="156"/>
      <c r="T469" s="157"/>
      <c r="AT469" s="152" t="s">
        <v>660</v>
      </c>
      <c r="AU469" s="152" t="s">
        <v>22</v>
      </c>
      <c r="AV469" s="151" t="s">
        <v>136</v>
      </c>
      <c r="AW469" s="151" t="s">
        <v>38</v>
      </c>
      <c r="AX469" s="151" t="s">
        <v>22</v>
      </c>
      <c r="AY469" s="152" t="s">
        <v>130</v>
      </c>
    </row>
    <row r="470" spans="1:65" s="307" customFormat="1" ht="21.75" customHeight="1">
      <c r="A470" s="251"/>
      <c r="B470" s="27"/>
      <c r="C470" s="117" t="s">
        <v>344</v>
      </c>
      <c r="D470" s="117" t="s">
        <v>131</v>
      </c>
      <c r="E470" s="118" t="s">
        <v>944</v>
      </c>
      <c r="F470" s="119" t="s">
        <v>945</v>
      </c>
      <c r="G470" s="120" t="s">
        <v>208</v>
      </c>
      <c r="H470" s="121">
        <v>0.619</v>
      </c>
      <c r="I470" s="122"/>
      <c r="J470" s="123">
        <f>ROUND(I470*H470,2)</f>
        <v>0</v>
      </c>
      <c r="K470" s="119" t="s">
        <v>135</v>
      </c>
      <c r="L470" s="27"/>
      <c r="M470" s="329" t="s">
        <v>20</v>
      </c>
      <c r="N470" s="124" t="s">
        <v>46</v>
      </c>
      <c r="O470" s="55"/>
      <c r="P470" s="125">
        <f>O470*H470</f>
        <v>0</v>
      </c>
      <c r="Q470" s="125">
        <v>0</v>
      </c>
      <c r="R470" s="125">
        <f>Q470*H470</f>
        <v>0</v>
      </c>
      <c r="S470" s="125">
        <v>0</v>
      </c>
      <c r="T470" s="126">
        <f>S470*H470</f>
        <v>0</v>
      </c>
      <c r="U470" s="251"/>
      <c r="V470" s="251"/>
      <c r="W470" s="251"/>
      <c r="X470" s="251"/>
      <c r="Y470" s="251"/>
      <c r="Z470" s="251"/>
      <c r="AA470" s="251"/>
      <c r="AB470" s="251"/>
      <c r="AC470" s="251"/>
      <c r="AD470" s="251"/>
      <c r="AE470" s="251"/>
      <c r="AR470" s="330" t="s">
        <v>136</v>
      </c>
      <c r="AT470" s="330" t="s">
        <v>131</v>
      </c>
      <c r="AU470" s="330" t="s">
        <v>22</v>
      </c>
      <c r="AY470" s="304" t="s">
        <v>130</v>
      </c>
      <c r="BE470" s="331">
        <f>IF(N470="základní",J470,0)</f>
        <v>0</v>
      </c>
      <c r="BF470" s="331">
        <f>IF(N470="snížená",J470,0)</f>
        <v>0</v>
      </c>
      <c r="BG470" s="331">
        <f>IF(N470="zákl. přenesená",J470,0)</f>
        <v>0</v>
      </c>
      <c r="BH470" s="331">
        <f>IF(N470="sníž. přenesená",J470,0)</f>
        <v>0</v>
      </c>
      <c r="BI470" s="331">
        <f>IF(N470="nulová",J470,0)</f>
        <v>0</v>
      </c>
      <c r="BJ470" s="304" t="s">
        <v>22</v>
      </c>
      <c r="BK470" s="331">
        <f>ROUND(I470*H470,2)</f>
        <v>0</v>
      </c>
      <c r="BL470" s="304" t="s">
        <v>136</v>
      </c>
      <c r="BM470" s="330" t="s">
        <v>197</v>
      </c>
    </row>
    <row r="471" spans="1:47" s="307" customFormat="1" ht="12">
      <c r="A471" s="251"/>
      <c r="B471" s="27"/>
      <c r="C471" s="251"/>
      <c r="D471" s="127" t="s">
        <v>137</v>
      </c>
      <c r="E471" s="251"/>
      <c r="F471" s="128" t="s">
        <v>942</v>
      </c>
      <c r="G471" s="251"/>
      <c r="H471" s="251"/>
      <c r="I471" s="251"/>
      <c r="J471" s="251"/>
      <c r="K471" s="251"/>
      <c r="L471" s="27"/>
      <c r="M471" s="129"/>
      <c r="N471" s="130"/>
      <c r="O471" s="55"/>
      <c r="P471" s="55"/>
      <c r="Q471" s="55"/>
      <c r="R471" s="55"/>
      <c r="S471" s="55"/>
      <c r="T471" s="56"/>
      <c r="U471" s="251"/>
      <c r="V471" s="251"/>
      <c r="W471" s="251"/>
      <c r="X471" s="251"/>
      <c r="Y471" s="251"/>
      <c r="Z471" s="251"/>
      <c r="AA471" s="251"/>
      <c r="AB471" s="251"/>
      <c r="AC471" s="251"/>
      <c r="AD471" s="251"/>
      <c r="AE471" s="251"/>
      <c r="AT471" s="304" t="s">
        <v>137</v>
      </c>
      <c r="AU471" s="304" t="s">
        <v>22</v>
      </c>
    </row>
    <row r="472" spans="2:51" s="136" customFormat="1" ht="12">
      <c r="B472" s="135"/>
      <c r="D472" s="127" t="s">
        <v>660</v>
      </c>
      <c r="E472" s="137" t="s">
        <v>20</v>
      </c>
      <c r="F472" s="138" t="s">
        <v>765</v>
      </c>
      <c r="H472" s="137" t="s">
        <v>20</v>
      </c>
      <c r="L472" s="135"/>
      <c r="M472" s="139"/>
      <c r="N472" s="140"/>
      <c r="O472" s="140"/>
      <c r="P472" s="140"/>
      <c r="Q472" s="140"/>
      <c r="R472" s="140"/>
      <c r="S472" s="140"/>
      <c r="T472" s="141"/>
      <c r="AT472" s="137" t="s">
        <v>660</v>
      </c>
      <c r="AU472" s="137" t="s">
        <v>22</v>
      </c>
      <c r="AV472" s="136" t="s">
        <v>22</v>
      </c>
      <c r="AW472" s="136" t="s">
        <v>38</v>
      </c>
      <c r="AX472" s="136" t="s">
        <v>75</v>
      </c>
      <c r="AY472" s="137" t="s">
        <v>130</v>
      </c>
    </row>
    <row r="473" spans="2:51" s="143" customFormat="1" ht="12">
      <c r="B473" s="142"/>
      <c r="D473" s="127" t="s">
        <v>660</v>
      </c>
      <c r="E473" s="144" t="s">
        <v>20</v>
      </c>
      <c r="F473" s="145" t="s">
        <v>946</v>
      </c>
      <c r="H473" s="146">
        <v>0.61875</v>
      </c>
      <c r="L473" s="142"/>
      <c r="M473" s="147"/>
      <c r="N473" s="148"/>
      <c r="O473" s="148"/>
      <c r="P473" s="148"/>
      <c r="Q473" s="148"/>
      <c r="R473" s="148"/>
      <c r="S473" s="148"/>
      <c r="T473" s="149"/>
      <c r="AT473" s="144" t="s">
        <v>660</v>
      </c>
      <c r="AU473" s="144" t="s">
        <v>22</v>
      </c>
      <c r="AV473" s="143" t="s">
        <v>84</v>
      </c>
      <c r="AW473" s="143" t="s">
        <v>38</v>
      </c>
      <c r="AX473" s="143" t="s">
        <v>75</v>
      </c>
      <c r="AY473" s="144" t="s">
        <v>130</v>
      </c>
    </row>
    <row r="474" spans="2:51" s="151" customFormat="1" ht="12">
      <c r="B474" s="150"/>
      <c r="D474" s="127" t="s">
        <v>660</v>
      </c>
      <c r="E474" s="152" t="s">
        <v>20</v>
      </c>
      <c r="F474" s="153" t="s">
        <v>663</v>
      </c>
      <c r="H474" s="154">
        <v>0.61875</v>
      </c>
      <c r="L474" s="150"/>
      <c r="M474" s="155"/>
      <c r="N474" s="156"/>
      <c r="O474" s="156"/>
      <c r="P474" s="156"/>
      <c r="Q474" s="156"/>
      <c r="R474" s="156"/>
      <c r="S474" s="156"/>
      <c r="T474" s="157"/>
      <c r="AT474" s="152" t="s">
        <v>660</v>
      </c>
      <c r="AU474" s="152" t="s">
        <v>22</v>
      </c>
      <c r="AV474" s="151" t="s">
        <v>136</v>
      </c>
      <c r="AW474" s="151" t="s">
        <v>38</v>
      </c>
      <c r="AX474" s="151" t="s">
        <v>22</v>
      </c>
      <c r="AY474" s="152" t="s">
        <v>130</v>
      </c>
    </row>
    <row r="475" spans="1:65" s="307" customFormat="1" ht="21.75" customHeight="1">
      <c r="A475" s="251"/>
      <c r="B475" s="27"/>
      <c r="C475" s="117" t="s">
        <v>266</v>
      </c>
      <c r="D475" s="117" t="s">
        <v>131</v>
      </c>
      <c r="E475" s="118" t="s">
        <v>947</v>
      </c>
      <c r="F475" s="119" t="s">
        <v>948</v>
      </c>
      <c r="G475" s="120" t="s">
        <v>215</v>
      </c>
      <c r="H475" s="121">
        <v>5.4</v>
      </c>
      <c r="I475" s="122"/>
      <c r="J475" s="123">
        <f>ROUND(I475*H475,2)</f>
        <v>0</v>
      </c>
      <c r="K475" s="119" t="s">
        <v>135</v>
      </c>
      <c r="L475" s="27"/>
      <c r="M475" s="329" t="s">
        <v>20</v>
      </c>
      <c r="N475" s="124" t="s">
        <v>46</v>
      </c>
      <c r="O475" s="55"/>
      <c r="P475" s="125">
        <f>O475*H475</f>
        <v>0</v>
      </c>
      <c r="Q475" s="125">
        <v>0</v>
      </c>
      <c r="R475" s="125">
        <f>Q475*H475</f>
        <v>0</v>
      </c>
      <c r="S475" s="125">
        <v>0</v>
      </c>
      <c r="T475" s="126">
        <f>S475*H475</f>
        <v>0</v>
      </c>
      <c r="U475" s="251"/>
      <c r="V475" s="251"/>
      <c r="W475" s="251"/>
      <c r="X475" s="251"/>
      <c r="Y475" s="251"/>
      <c r="Z475" s="251"/>
      <c r="AA475" s="251"/>
      <c r="AB475" s="251"/>
      <c r="AC475" s="251"/>
      <c r="AD475" s="251"/>
      <c r="AE475" s="251"/>
      <c r="AR475" s="330" t="s">
        <v>136</v>
      </c>
      <c r="AT475" s="330" t="s">
        <v>131</v>
      </c>
      <c r="AU475" s="330" t="s">
        <v>22</v>
      </c>
      <c r="AY475" s="304" t="s">
        <v>130</v>
      </c>
      <c r="BE475" s="331">
        <f>IF(N475="základní",J475,0)</f>
        <v>0</v>
      </c>
      <c r="BF475" s="331">
        <f>IF(N475="snížená",J475,0)</f>
        <v>0</v>
      </c>
      <c r="BG475" s="331">
        <f>IF(N475="zákl. přenesená",J475,0)</f>
        <v>0</v>
      </c>
      <c r="BH475" s="331">
        <f>IF(N475="sníž. přenesená",J475,0)</f>
        <v>0</v>
      </c>
      <c r="BI475" s="331">
        <f>IF(N475="nulová",J475,0)</f>
        <v>0</v>
      </c>
      <c r="BJ475" s="304" t="s">
        <v>22</v>
      </c>
      <c r="BK475" s="331">
        <f>ROUND(I475*H475,2)</f>
        <v>0</v>
      </c>
      <c r="BL475" s="304" t="s">
        <v>136</v>
      </c>
      <c r="BM475" s="330" t="s">
        <v>352</v>
      </c>
    </row>
    <row r="476" spans="1:47" s="307" customFormat="1" ht="19.5">
      <c r="A476" s="251"/>
      <c r="B476" s="27"/>
      <c r="C476" s="251"/>
      <c r="D476" s="127" t="s">
        <v>137</v>
      </c>
      <c r="E476" s="251"/>
      <c r="F476" s="128" t="s">
        <v>949</v>
      </c>
      <c r="G476" s="251"/>
      <c r="H476" s="251"/>
      <c r="I476" s="251"/>
      <c r="J476" s="251"/>
      <c r="K476" s="251"/>
      <c r="L476" s="27"/>
      <c r="M476" s="129"/>
      <c r="N476" s="130"/>
      <c r="O476" s="55"/>
      <c r="P476" s="55"/>
      <c r="Q476" s="55"/>
      <c r="R476" s="55"/>
      <c r="S476" s="55"/>
      <c r="T476" s="56"/>
      <c r="U476" s="251"/>
      <c r="V476" s="251"/>
      <c r="W476" s="251"/>
      <c r="X476" s="251"/>
      <c r="Y476" s="251"/>
      <c r="Z476" s="251"/>
      <c r="AA476" s="251"/>
      <c r="AB476" s="251"/>
      <c r="AC476" s="251"/>
      <c r="AD476" s="251"/>
      <c r="AE476" s="251"/>
      <c r="AT476" s="304" t="s">
        <v>137</v>
      </c>
      <c r="AU476" s="304" t="s">
        <v>22</v>
      </c>
    </row>
    <row r="477" spans="2:51" s="136" customFormat="1" ht="12">
      <c r="B477" s="135"/>
      <c r="D477" s="127" t="s">
        <v>660</v>
      </c>
      <c r="E477" s="137" t="s">
        <v>20</v>
      </c>
      <c r="F477" s="138" t="s">
        <v>668</v>
      </c>
      <c r="H477" s="137" t="s">
        <v>20</v>
      </c>
      <c r="L477" s="135"/>
      <c r="M477" s="139"/>
      <c r="N477" s="140"/>
      <c r="O477" s="140"/>
      <c r="P477" s="140"/>
      <c r="Q477" s="140"/>
      <c r="R477" s="140"/>
      <c r="S477" s="140"/>
      <c r="T477" s="141"/>
      <c r="AT477" s="137" t="s">
        <v>660</v>
      </c>
      <c r="AU477" s="137" t="s">
        <v>22</v>
      </c>
      <c r="AV477" s="136" t="s">
        <v>22</v>
      </c>
      <c r="AW477" s="136" t="s">
        <v>38</v>
      </c>
      <c r="AX477" s="136" t="s">
        <v>75</v>
      </c>
      <c r="AY477" s="137" t="s">
        <v>130</v>
      </c>
    </row>
    <row r="478" spans="2:51" s="143" customFormat="1" ht="12">
      <c r="B478" s="142"/>
      <c r="D478" s="127" t="s">
        <v>660</v>
      </c>
      <c r="E478" s="144" t="s">
        <v>20</v>
      </c>
      <c r="F478" s="145" t="s">
        <v>950</v>
      </c>
      <c r="H478" s="146">
        <v>3.8</v>
      </c>
      <c r="L478" s="142"/>
      <c r="M478" s="147"/>
      <c r="N478" s="148"/>
      <c r="O478" s="148"/>
      <c r="P478" s="148"/>
      <c r="Q478" s="148"/>
      <c r="R478" s="148"/>
      <c r="S478" s="148"/>
      <c r="T478" s="149"/>
      <c r="AT478" s="144" t="s">
        <v>660</v>
      </c>
      <c r="AU478" s="144" t="s">
        <v>22</v>
      </c>
      <c r="AV478" s="143" t="s">
        <v>84</v>
      </c>
      <c r="AW478" s="143" t="s">
        <v>38</v>
      </c>
      <c r="AX478" s="143" t="s">
        <v>75</v>
      </c>
      <c r="AY478" s="144" t="s">
        <v>130</v>
      </c>
    </row>
    <row r="479" spans="2:51" s="136" customFormat="1" ht="12">
      <c r="B479" s="135"/>
      <c r="D479" s="127" t="s">
        <v>660</v>
      </c>
      <c r="E479" s="137" t="s">
        <v>20</v>
      </c>
      <c r="F479" s="138" t="s">
        <v>670</v>
      </c>
      <c r="H479" s="137" t="s">
        <v>20</v>
      </c>
      <c r="L479" s="135"/>
      <c r="M479" s="139"/>
      <c r="N479" s="140"/>
      <c r="O479" s="140"/>
      <c r="P479" s="140"/>
      <c r="Q479" s="140"/>
      <c r="R479" s="140"/>
      <c r="S479" s="140"/>
      <c r="T479" s="141"/>
      <c r="AT479" s="137" t="s">
        <v>660</v>
      </c>
      <c r="AU479" s="137" t="s">
        <v>22</v>
      </c>
      <c r="AV479" s="136" t="s">
        <v>22</v>
      </c>
      <c r="AW479" s="136" t="s">
        <v>38</v>
      </c>
      <c r="AX479" s="136" t="s">
        <v>75</v>
      </c>
      <c r="AY479" s="137" t="s">
        <v>130</v>
      </c>
    </row>
    <row r="480" spans="2:51" s="143" customFormat="1" ht="12">
      <c r="B480" s="142"/>
      <c r="D480" s="127" t="s">
        <v>660</v>
      </c>
      <c r="E480" s="144" t="s">
        <v>20</v>
      </c>
      <c r="F480" s="145" t="s">
        <v>951</v>
      </c>
      <c r="H480" s="146">
        <v>1.6</v>
      </c>
      <c r="L480" s="142"/>
      <c r="M480" s="147"/>
      <c r="N480" s="148"/>
      <c r="O480" s="148"/>
      <c r="P480" s="148"/>
      <c r="Q480" s="148"/>
      <c r="R480" s="148"/>
      <c r="S480" s="148"/>
      <c r="T480" s="149"/>
      <c r="AT480" s="144" t="s">
        <v>660</v>
      </c>
      <c r="AU480" s="144" t="s">
        <v>22</v>
      </c>
      <c r="AV480" s="143" t="s">
        <v>84</v>
      </c>
      <c r="AW480" s="143" t="s">
        <v>38</v>
      </c>
      <c r="AX480" s="143" t="s">
        <v>75</v>
      </c>
      <c r="AY480" s="144" t="s">
        <v>130</v>
      </c>
    </row>
    <row r="481" spans="2:51" s="151" customFormat="1" ht="12">
      <c r="B481" s="150"/>
      <c r="D481" s="127" t="s">
        <v>660</v>
      </c>
      <c r="E481" s="152" t="s">
        <v>20</v>
      </c>
      <c r="F481" s="153" t="s">
        <v>663</v>
      </c>
      <c r="H481" s="154">
        <v>5.4</v>
      </c>
      <c r="L481" s="150"/>
      <c r="M481" s="155"/>
      <c r="N481" s="156"/>
      <c r="O481" s="156"/>
      <c r="P481" s="156"/>
      <c r="Q481" s="156"/>
      <c r="R481" s="156"/>
      <c r="S481" s="156"/>
      <c r="T481" s="157"/>
      <c r="AT481" s="152" t="s">
        <v>660</v>
      </c>
      <c r="AU481" s="152" t="s">
        <v>22</v>
      </c>
      <c r="AV481" s="151" t="s">
        <v>136</v>
      </c>
      <c r="AW481" s="151" t="s">
        <v>38</v>
      </c>
      <c r="AX481" s="151" t="s">
        <v>22</v>
      </c>
      <c r="AY481" s="152" t="s">
        <v>130</v>
      </c>
    </row>
    <row r="482" spans="1:65" s="307" customFormat="1" ht="21.75" customHeight="1">
      <c r="A482" s="251"/>
      <c r="B482" s="27"/>
      <c r="C482" s="117" t="s">
        <v>349</v>
      </c>
      <c r="D482" s="117" t="s">
        <v>131</v>
      </c>
      <c r="E482" s="118" t="s">
        <v>952</v>
      </c>
      <c r="F482" s="119" t="s">
        <v>953</v>
      </c>
      <c r="G482" s="120" t="s">
        <v>215</v>
      </c>
      <c r="H482" s="121">
        <v>8.7</v>
      </c>
      <c r="I482" s="122"/>
      <c r="J482" s="123">
        <f>ROUND(I482*H482,2)</f>
        <v>0</v>
      </c>
      <c r="K482" s="119" t="s">
        <v>135</v>
      </c>
      <c r="L482" s="27"/>
      <c r="M482" s="329" t="s">
        <v>20</v>
      </c>
      <c r="N482" s="124" t="s">
        <v>46</v>
      </c>
      <c r="O482" s="55"/>
      <c r="P482" s="125">
        <f>O482*H482</f>
        <v>0</v>
      </c>
      <c r="Q482" s="125">
        <v>0</v>
      </c>
      <c r="R482" s="125">
        <f>Q482*H482</f>
        <v>0</v>
      </c>
      <c r="S482" s="125">
        <v>0</v>
      </c>
      <c r="T482" s="126">
        <f>S482*H482</f>
        <v>0</v>
      </c>
      <c r="U482" s="251"/>
      <c r="V482" s="251"/>
      <c r="W482" s="251"/>
      <c r="X482" s="251"/>
      <c r="Y482" s="251"/>
      <c r="Z482" s="251"/>
      <c r="AA482" s="251"/>
      <c r="AB482" s="251"/>
      <c r="AC482" s="251"/>
      <c r="AD482" s="251"/>
      <c r="AE482" s="251"/>
      <c r="AR482" s="330" t="s">
        <v>136</v>
      </c>
      <c r="AT482" s="330" t="s">
        <v>131</v>
      </c>
      <c r="AU482" s="330" t="s">
        <v>22</v>
      </c>
      <c r="AY482" s="304" t="s">
        <v>130</v>
      </c>
      <c r="BE482" s="331">
        <f>IF(N482="základní",J482,0)</f>
        <v>0</v>
      </c>
      <c r="BF482" s="331">
        <f>IF(N482="snížená",J482,0)</f>
        <v>0</v>
      </c>
      <c r="BG482" s="331">
        <f>IF(N482="zákl. přenesená",J482,0)</f>
        <v>0</v>
      </c>
      <c r="BH482" s="331">
        <f>IF(N482="sníž. přenesená",J482,0)</f>
        <v>0</v>
      </c>
      <c r="BI482" s="331">
        <f>IF(N482="nulová",J482,0)</f>
        <v>0</v>
      </c>
      <c r="BJ482" s="304" t="s">
        <v>22</v>
      </c>
      <c r="BK482" s="331">
        <f>ROUND(I482*H482,2)</f>
        <v>0</v>
      </c>
      <c r="BL482" s="304" t="s">
        <v>136</v>
      </c>
      <c r="BM482" s="330" t="s">
        <v>28</v>
      </c>
    </row>
    <row r="483" spans="1:47" s="307" customFormat="1" ht="19.5">
      <c r="A483" s="251"/>
      <c r="B483" s="27"/>
      <c r="C483" s="251"/>
      <c r="D483" s="127" t="s">
        <v>137</v>
      </c>
      <c r="E483" s="251"/>
      <c r="F483" s="128" t="s">
        <v>954</v>
      </c>
      <c r="G483" s="251"/>
      <c r="H483" s="251"/>
      <c r="I483" s="251"/>
      <c r="J483" s="251"/>
      <c r="K483" s="251"/>
      <c r="L483" s="27"/>
      <c r="M483" s="129"/>
      <c r="N483" s="130"/>
      <c r="O483" s="55"/>
      <c r="P483" s="55"/>
      <c r="Q483" s="55"/>
      <c r="R483" s="55"/>
      <c r="S483" s="55"/>
      <c r="T483" s="56"/>
      <c r="U483" s="251"/>
      <c r="V483" s="251"/>
      <c r="W483" s="251"/>
      <c r="X483" s="251"/>
      <c r="Y483" s="251"/>
      <c r="Z483" s="251"/>
      <c r="AA483" s="251"/>
      <c r="AB483" s="251"/>
      <c r="AC483" s="251"/>
      <c r="AD483" s="251"/>
      <c r="AE483" s="251"/>
      <c r="AT483" s="304" t="s">
        <v>137</v>
      </c>
      <c r="AU483" s="304" t="s">
        <v>22</v>
      </c>
    </row>
    <row r="484" spans="2:51" s="136" customFormat="1" ht="12">
      <c r="B484" s="135"/>
      <c r="D484" s="127" t="s">
        <v>660</v>
      </c>
      <c r="E484" s="137" t="s">
        <v>20</v>
      </c>
      <c r="F484" s="138" t="s">
        <v>679</v>
      </c>
      <c r="H484" s="137" t="s">
        <v>20</v>
      </c>
      <c r="L484" s="135"/>
      <c r="M484" s="139"/>
      <c r="N484" s="140"/>
      <c r="O484" s="140"/>
      <c r="P484" s="140"/>
      <c r="Q484" s="140"/>
      <c r="R484" s="140"/>
      <c r="S484" s="140"/>
      <c r="T484" s="141"/>
      <c r="AT484" s="137" t="s">
        <v>660</v>
      </c>
      <c r="AU484" s="137" t="s">
        <v>22</v>
      </c>
      <c r="AV484" s="136" t="s">
        <v>22</v>
      </c>
      <c r="AW484" s="136" t="s">
        <v>38</v>
      </c>
      <c r="AX484" s="136" t="s">
        <v>75</v>
      </c>
      <c r="AY484" s="137" t="s">
        <v>130</v>
      </c>
    </row>
    <row r="485" spans="2:51" s="143" customFormat="1" ht="12">
      <c r="B485" s="142"/>
      <c r="D485" s="127" t="s">
        <v>660</v>
      </c>
      <c r="E485" s="144" t="s">
        <v>20</v>
      </c>
      <c r="F485" s="145" t="s">
        <v>955</v>
      </c>
      <c r="H485" s="146">
        <v>8.7</v>
      </c>
      <c r="L485" s="142"/>
      <c r="M485" s="147"/>
      <c r="N485" s="148"/>
      <c r="O485" s="148"/>
      <c r="P485" s="148"/>
      <c r="Q485" s="148"/>
      <c r="R485" s="148"/>
      <c r="S485" s="148"/>
      <c r="T485" s="149"/>
      <c r="AT485" s="144" t="s">
        <v>660</v>
      </c>
      <c r="AU485" s="144" t="s">
        <v>22</v>
      </c>
      <c r="AV485" s="143" t="s">
        <v>84</v>
      </c>
      <c r="AW485" s="143" t="s">
        <v>38</v>
      </c>
      <c r="AX485" s="143" t="s">
        <v>75</v>
      </c>
      <c r="AY485" s="144" t="s">
        <v>130</v>
      </c>
    </row>
    <row r="486" spans="2:51" s="151" customFormat="1" ht="12">
      <c r="B486" s="150"/>
      <c r="D486" s="127" t="s">
        <v>660</v>
      </c>
      <c r="E486" s="152" t="s">
        <v>20</v>
      </c>
      <c r="F486" s="153" t="s">
        <v>663</v>
      </c>
      <c r="H486" s="154">
        <v>8.7</v>
      </c>
      <c r="L486" s="150"/>
      <c r="M486" s="155"/>
      <c r="N486" s="156"/>
      <c r="O486" s="156"/>
      <c r="P486" s="156"/>
      <c r="Q486" s="156"/>
      <c r="R486" s="156"/>
      <c r="S486" s="156"/>
      <c r="T486" s="157"/>
      <c r="AT486" s="152" t="s">
        <v>660</v>
      </c>
      <c r="AU486" s="152" t="s">
        <v>22</v>
      </c>
      <c r="AV486" s="151" t="s">
        <v>136</v>
      </c>
      <c r="AW486" s="151" t="s">
        <v>38</v>
      </c>
      <c r="AX486" s="151" t="s">
        <v>22</v>
      </c>
      <c r="AY486" s="152" t="s">
        <v>130</v>
      </c>
    </row>
    <row r="487" spans="1:65" s="307" customFormat="1" ht="16.5" customHeight="1">
      <c r="A487" s="251"/>
      <c r="B487" s="27"/>
      <c r="C487" s="117" t="s">
        <v>270</v>
      </c>
      <c r="D487" s="117" t="s">
        <v>131</v>
      </c>
      <c r="E487" s="118" t="s">
        <v>956</v>
      </c>
      <c r="F487" s="119" t="s">
        <v>957</v>
      </c>
      <c r="G487" s="120" t="s">
        <v>215</v>
      </c>
      <c r="H487" s="121">
        <v>10.35</v>
      </c>
      <c r="I487" s="122"/>
      <c r="J487" s="123">
        <f>ROUND(I487*H487,2)</f>
        <v>0</v>
      </c>
      <c r="K487" s="119" t="s">
        <v>146</v>
      </c>
      <c r="L487" s="27"/>
      <c r="M487" s="329" t="s">
        <v>20</v>
      </c>
      <c r="N487" s="124" t="s">
        <v>46</v>
      </c>
      <c r="O487" s="55"/>
      <c r="P487" s="125">
        <f>O487*H487</f>
        <v>0</v>
      </c>
      <c r="Q487" s="125">
        <v>0</v>
      </c>
      <c r="R487" s="125">
        <f>Q487*H487</f>
        <v>0</v>
      </c>
      <c r="S487" s="125">
        <v>0</v>
      </c>
      <c r="T487" s="126">
        <f>S487*H487</f>
        <v>0</v>
      </c>
      <c r="U487" s="251"/>
      <c r="V487" s="251"/>
      <c r="W487" s="251"/>
      <c r="X487" s="251"/>
      <c r="Y487" s="251"/>
      <c r="Z487" s="251"/>
      <c r="AA487" s="251"/>
      <c r="AB487" s="251"/>
      <c r="AC487" s="251"/>
      <c r="AD487" s="251"/>
      <c r="AE487" s="251"/>
      <c r="AR487" s="330" t="s">
        <v>136</v>
      </c>
      <c r="AT487" s="330" t="s">
        <v>131</v>
      </c>
      <c r="AU487" s="330" t="s">
        <v>22</v>
      </c>
      <c r="AY487" s="304" t="s">
        <v>130</v>
      </c>
      <c r="BE487" s="331">
        <f>IF(N487="základní",J487,0)</f>
        <v>0</v>
      </c>
      <c r="BF487" s="331">
        <f>IF(N487="snížená",J487,0)</f>
        <v>0</v>
      </c>
      <c r="BG487" s="331">
        <f>IF(N487="zákl. přenesená",J487,0)</f>
        <v>0</v>
      </c>
      <c r="BH487" s="331">
        <f>IF(N487="sníž. přenesená",J487,0)</f>
        <v>0</v>
      </c>
      <c r="BI487" s="331">
        <f>IF(N487="nulová",J487,0)</f>
        <v>0</v>
      </c>
      <c r="BJ487" s="304" t="s">
        <v>22</v>
      </c>
      <c r="BK487" s="331">
        <f>ROUND(I487*H487,2)</f>
        <v>0</v>
      </c>
      <c r="BL487" s="304" t="s">
        <v>136</v>
      </c>
      <c r="BM487" s="330" t="s">
        <v>358</v>
      </c>
    </row>
    <row r="488" spans="1:47" s="307" customFormat="1" ht="12">
      <c r="A488" s="251"/>
      <c r="B488" s="27"/>
      <c r="C488" s="251"/>
      <c r="D488" s="127" t="s">
        <v>137</v>
      </c>
      <c r="E488" s="251"/>
      <c r="F488" s="128" t="s">
        <v>957</v>
      </c>
      <c r="G488" s="251"/>
      <c r="H488" s="251"/>
      <c r="I488" s="251"/>
      <c r="J488" s="251"/>
      <c r="K488" s="251"/>
      <c r="L488" s="27"/>
      <c r="M488" s="129"/>
      <c r="N488" s="130"/>
      <c r="O488" s="55"/>
      <c r="P488" s="55"/>
      <c r="Q488" s="55"/>
      <c r="R488" s="55"/>
      <c r="S488" s="55"/>
      <c r="T488" s="56"/>
      <c r="U488" s="251"/>
      <c r="V488" s="251"/>
      <c r="W488" s="251"/>
      <c r="X488" s="251"/>
      <c r="Y488" s="251"/>
      <c r="Z488" s="251"/>
      <c r="AA488" s="251"/>
      <c r="AB488" s="251"/>
      <c r="AC488" s="251"/>
      <c r="AD488" s="251"/>
      <c r="AE488" s="251"/>
      <c r="AT488" s="304" t="s">
        <v>137</v>
      </c>
      <c r="AU488" s="304" t="s">
        <v>22</v>
      </c>
    </row>
    <row r="489" spans="2:51" s="136" customFormat="1" ht="12">
      <c r="B489" s="135"/>
      <c r="D489" s="127" t="s">
        <v>660</v>
      </c>
      <c r="E489" s="137" t="s">
        <v>20</v>
      </c>
      <c r="F489" s="138" t="s">
        <v>918</v>
      </c>
      <c r="H489" s="137" t="s">
        <v>20</v>
      </c>
      <c r="L489" s="135"/>
      <c r="M489" s="139"/>
      <c r="N489" s="140"/>
      <c r="O489" s="140"/>
      <c r="P489" s="140"/>
      <c r="Q489" s="140"/>
      <c r="R489" s="140"/>
      <c r="S489" s="140"/>
      <c r="T489" s="141"/>
      <c r="AT489" s="137" t="s">
        <v>660</v>
      </c>
      <c r="AU489" s="137" t="s">
        <v>22</v>
      </c>
      <c r="AV489" s="136" t="s">
        <v>22</v>
      </c>
      <c r="AW489" s="136" t="s">
        <v>38</v>
      </c>
      <c r="AX489" s="136" t="s">
        <v>75</v>
      </c>
      <c r="AY489" s="137" t="s">
        <v>130</v>
      </c>
    </row>
    <row r="490" spans="2:51" s="143" customFormat="1" ht="12">
      <c r="B490" s="142"/>
      <c r="D490" s="127" t="s">
        <v>660</v>
      </c>
      <c r="E490" s="144" t="s">
        <v>20</v>
      </c>
      <c r="F490" s="145" t="s">
        <v>958</v>
      </c>
      <c r="H490" s="146">
        <v>10.35</v>
      </c>
      <c r="L490" s="142"/>
      <c r="M490" s="147"/>
      <c r="N490" s="148"/>
      <c r="O490" s="148"/>
      <c r="P490" s="148"/>
      <c r="Q490" s="148"/>
      <c r="R490" s="148"/>
      <c r="S490" s="148"/>
      <c r="T490" s="149"/>
      <c r="AT490" s="144" t="s">
        <v>660</v>
      </c>
      <c r="AU490" s="144" t="s">
        <v>22</v>
      </c>
      <c r="AV490" s="143" t="s">
        <v>84</v>
      </c>
      <c r="AW490" s="143" t="s">
        <v>38</v>
      </c>
      <c r="AX490" s="143" t="s">
        <v>75</v>
      </c>
      <c r="AY490" s="144" t="s">
        <v>130</v>
      </c>
    </row>
    <row r="491" spans="2:51" s="151" customFormat="1" ht="12">
      <c r="B491" s="150"/>
      <c r="D491" s="127" t="s">
        <v>660</v>
      </c>
      <c r="E491" s="152" t="s">
        <v>20</v>
      </c>
      <c r="F491" s="153" t="s">
        <v>663</v>
      </c>
      <c r="H491" s="154">
        <v>10.35</v>
      </c>
      <c r="L491" s="150"/>
      <c r="M491" s="155"/>
      <c r="N491" s="156"/>
      <c r="O491" s="156"/>
      <c r="P491" s="156"/>
      <c r="Q491" s="156"/>
      <c r="R491" s="156"/>
      <c r="S491" s="156"/>
      <c r="T491" s="157"/>
      <c r="AT491" s="152" t="s">
        <v>660</v>
      </c>
      <c r="AU491" s="152" t="s">
        <v>22</v>
      </c>
      <c r="AV491" s="151" t="s">
        <v>136</v>
      </c>
      <c r="AW491" s="151" t="s">
        <v>38</v>
      </c>
      <c r="AX491" s="151" t="s">
        <v>22</v>
      </c>
      <c r="AY491" s="152" t="s">
        <v>130</v>
      </c>
    </row>
    <row r="492" spans="2:63" s="109" customFormat="1" ht="25.9" customHeight="1">
      <c r="B492" s="108"/>
      <c r="D492" s="110" t="s">
        <v>74</v>
      </c>
      <c r="E492" s="111" t="s">
        <v>959</v>
      </c>
      <c r="F492" s="111" t="s">
        <v>960</v>
      </c>
      <c r="J492" s="112">
        <f>BK492</f>
        <v>0</v>
      </c>
      <c r="L492" s="108"/>
      <c r="M492" s="113"/>
      <c r="N492" s="114"/>
      <c r="O492" s="114"/>
      <c r="P492" s="115">
        <f>SUM(P493:P499)</f>
        <v>0</v>
      </c>
      <c r="Q492" s="114"/>
      <c r="R492" s="115">
        <f>SUM(R493:R499)</f>
        <v>0.7600000000000008</v>
      </c>
      <c r="S492" s="114"/>
      <c r="T492" s="116">
        <f>SUM(T493:T499)</f>
        <v>0</v>
      </c>
      <c r="AR492" s="110" t="s">
        <v>22</v>
      </c>
      <c r="AT492" s="327" t="s">
        <v>74</v>
      </c>
      <c r="AU492" s="327" t="s">
        <v>75</v>
      </c>
      <c r="AY492" s="110" t="s">
        <v>130</v>
      </c>
      <c r="BK492" s="328">
        <f>SUM(BK493:BK499)</f>
        <v>0</v>
      </c>
    </row>
    <row r="493" spans="1:65" s="307" customFormat="1" ht="33" customHeight="1">
      <c r="A493" s="251"/>
      <c r="B493" s="27"/>
      <c r="C493" s="117" t="s">
        <v>355</v>
      </c>
      <c r="D493" s="117" t="s">
        <v>131</v>
      </c>
      <c r="E493" s="118" t="s">
        <v>961</v>
      </c>
      <c r="F493" s="119" t="s">
        <v>962</v>
      </c>
      <c r="G493" s="120" t="s">
        <v>215</v>
      </c>
      <c r="H493" s="121">
        <v>15.4</v>
      </c>
      <c r="I493" s="122"/>
      <c r="J493" s="123">
        <f>ROUND(I493*H493,2)</f>
        <v>0</v>
      </c>
      <c r="K493" s="119" t="s">
        <v>135</v>
      </c>
      <c r="L493" s="27"/>
      <c r="M493" s="329" t="s">
        <v>20</v>
      </c>
      <c r="N493" s="124" t="s">
        <v>46</v>
      </c>
      <c r="O493" s="55"/>
      <c r="P493" s="125">
        <f>O493*H493</f>
        <v>0</v>
      </c>
      <c r="Q493" s="125">
        <v>0.0493506493506494</v>
      </c>
      <c r="R493" s="125">
        <f>Q493*H493</f>
        <v>0.7600000000000008</v>
      </c>
      <c r="S493" s="125">
        <v>0</v>
      </c>
      <c r="T493" s="126">
        <f>S493*H493</f>
        <v>0</v>
      </c>
      <c r="U493" s="251"/>
      <c r="V493" s="251"/>
      <c r="W493" s="251"/>
      <c r="X493" s="251"/>
      <c r="Y493" s="251"/>
      <c r="Z493" s="251"/>
      <c r="AA493" s="251"/>
      <c r="AB493" s="251"/>
      <c r="AC493" s="251"/>
      <c r="AD493" s="251"/>
      <c r="AE493" s="251"/>
      <c r="AR493" s="330" t="s">
        <v>136</v>
      </c>
      <c r="AT493" s="330" t="s">
        <v>131</v>
      </c>
      <c r="AU493" s="330" t="s">
        <v>22</v>
      </c>
      <c r="AY493" s="304" t="s">
        <v>130</v>
      </c>
      <c r="BE493" s="331">
        <f>IF(N493="základní",J493,0)</f>
        <v>0</v>
      </c>
      <c r="BF493" s="331">
        <f>IF(N493="snížená",J493,0)</f>
        <v>0</v>
      </c>
      <c r="BG493" s="331">
        <f>IF(N493="zákl. přenesená",J493,0)</f>
        <v>0</v>
      </c>
      <c r="BH493" s="331">
        <f>IF(N493="sníž. přenesená",J493,0)</f>
        <v>0</v>
      </c>
      <c r="BI493" s="331">
        <f>IF(N493="nulová",J493,0)</f>
        <v>0</v>
      </c>
      <c r="BJ493" s="304" t="s">
        <v>22</v>
      </c>
      <c r="BK493" s="331">
        <f>ROUND(I493*H493,2)</f>
        <v>0</v>
      </c>
      <c r="BL493" s="304" t="s">
        <v>136</v>
      </c>
      <c r="BM493" s="330" t="s">
        <v>361</v>
      </c>
    </row>
    <row r="494" spans="1:47" s="307" customFormat="1" ht="29.25">
      <c r="A494" s="251"/>
      <c r="B494" s="27"/>
      <c r="C494" s="251"/>
      <c r="D494" s="127" t="s">
        <v>137</v>
      </c>
      <c r="E494" s="251"/>
      <c r="F494" s="128" t="s">
        <v>962</v>
      </c>
      <c r="G494" s="251"/>
      <c r="H494" s="251"/>
      <c r="I494" s="251"/>
      <c r="J494" s="251"/>
      <c r="K494" s="251"/>
      <c r="L494" s="27"/>
      <c r="M494" s="129"/>
      <c r="N494" s="130"/>
      <c r="O494" s="55"/>
      <c r="P494" s="55"/>
      <c r="Q494" s="55"/>
      <c r="R494" s="55"/>
      <c r="S494" s="55"/>
      <c r="T494" s="56"/>
      <c r="U494" s="251"/>
      <c r="V494" s="251"/>
      <c r="W494" s="251"/>
      <c r="X494" s="251"/>
      <c r="Y494" s="251"/>
      <c r="Z494" s="251"/>
      <c r="AA494" s="251"/>
      <c r="AB494" s="251"/>
      <c r="AC494" s="251"/>
      <c r="AD494" s="251"/>
      <c r="AE494" s="251"/>
      <c r="AT494" s="304" t="s">
        <v>137</v>
      </c>
      <c r="AU494" s="304" t="s">
        <v>22</v>
      </c>
    </row>
    <row r="495" spans="2:51" s="136" customFormat="1" ht="12">
      <c r="B495" s="135"/>
      <c r="D495" s="127" t="s">
        <v>660</v>
      </c>
      <c r="E495" s="137" t="s">
        <v>20</v>
      </c>
      <c r="F495" s="138" t="s">
        <v>765</v>
      </c>
      <c r="H495" s="137" t="s">
        <v>20</v>
      </c>
      <c r="L495" s="135"/>
      <c r="M495" s="139"/>
      <c r="N495" s="140"/>
      <c r="O495" s="140"/>
      <c r="P495" s="140"/>
      <c r="Q495" s="140"/>
      <c r="R495" s="140"/>
      <c r="S495" s="140"/>
      <c r="T495" s="141"/>
      <c r="AT495" s="137" t="s">
        <v>660</v>
      </c>
      <c r="AU495" s="137" t="s">
        <v>22</v>
      </c>
      <c r="AV495" s="136" t="s">
        <v>22</v>
      </c>
      <c r="AW495" s="136" t="s">
        <v>38</v>
      </c>
      <c r="AX495" s="136" t="s">
        <v>75</v>
      </c>
      <c r="AY495" s="137" t="s">
        <v>130</v>
      </c>
    </row>
    <row r="496" spans="2:51" s="143" customFormat="1" ht="12">
      <c r="B496" s="142"/>
      <c r="D496" s="127" t="s">
        <v>660</v>
      </c>
      <c r="E496" s="144" t="s">
        <v>20</v>
      </c>
      <c r="F496" s="145" t="s">
        <v>963</v>
      </c>
      <c r="H496" s="146">
        <v>4.4</v>
      </c>
      <c r="L496" s="142"/>
      <c r="M496" s="147"/>
      <c r="N496" s="148"/>
      <c r="O496" s="148"/>
      <c r="P496" s="148"/>
      <c r="Q496" s="148"/>
      <c r="R496" s="148"/>
      <c r="S496" s="148"/>
      <c r="T496" s="149"/>
      <c r="AT496" s="144" t="s">
        <v>660</v>
      </c>
      <c r="AU496" s="144" t="s">
        <v>22</v>
      </c>
      <c r="AV496" s="143" t="s">
        <v>84</v>
      </c>
      <c r="AW496" s="143" t="s">
        <v>38</v>
      </c>
      <c r="AX496" s="143" t="s">
        <v>75</v>
      </c>
      <c r="AY496" s="144" t="s">
        <v>130</v>
      </c>
    </row>
    <row r="497" spans="2:51" s="136" customFormat="1" ht="12">
      <c r="B497" s="135"/>
      <c r="D497" s="127" t="s">
        <v>660</v>
      </c>
      <c r="E497" s="137" t="s">
        <v>20</v>
      </c>
      <c r="F497" s="138" t="s">
        <v>964</v>
      </c>
      <c r="H497" s="137" t="s">
        <v>20</v>
      </c>
      <c r="L497" s="135"/>
      <c r="M497" s="139"/>
      <c r="N497" s="140"/>
      <c r="O497" s="140"/>
      <c r="P497" s="140"/>
      <c r="Q497" s="140"/>
      <c r="R497" s="140"/>
      <c r="S497" s="140"/>
      <c r="T497" s="141"/>
      <c r="AT497" s="137" t="s">
        <v>660</v>
      </c>
      <c r="AU497" s="137" t="s">
        <v>22</v>
      </c>
      <c r="AV497" s="136" t="s">
        <v>22</v>
      </c>
      <c r="AW497" s="136" t="s">
        <v>38</v>
      </c>
      <c r="AX497" s="136" t="s">
        <v>75</v>
      </c>
      <c r="AY497" s="137" t="s">
        <v>130</v>
      </c>
    </row>
    <row r="498" spans="2:51" s="143" customFormat="1" ht="12">
      <c r="B498" s="142"/>
      <c r="D498" s="127" t="s">
        <v>660</v>
      </c>
      <c r="E498" s="144" t="s">
        <v>20</v>
      </c>
      <c r="F498" s="145" t="s">
        <v>965</v>
      </c>
      <c r="H498" s="146">
        <v>11</v>
      </c>
      <c r="L498" s="142"/>
      <c r="M498" s="147"/>
      <c r="N498" s="148"/>
      <c r="O498" s="148"/>
      <c r="P498" s="148"/>
      <c r="Q498" s="148"/>
      <c r="R498" s="148"/>
      <c r="S498" s="148"/>
      <c r="T498" s="149"/>
      <c r="AT498" s="144" t="s">
        <v>660</v>
      </c>
      <c r="AU498" s="144" t="s">
        <v>22</v>
      </c>
      <c r="AV498" s="143" t="s">
        <v>84</v>
      </c>
      <c r="AW498" s="143" t="s">
        <v>38</v>
      </c>
      <c r="AX498" s="143" t="s">
        <v>75</v>
      </c>
      <c r="AY498" s="144" t="s">
        <v>130</v>
      </c>
    </row>
    <row r="499" spans="2:51" s="151" customFormat="1" ht="12">
      <c r="B499" s="150"/>
      <c r="D499" s="127" t="s">
        <v>660</v>
      </c>
      <c r="E499" s="152" t="s">
        <v>20</v>
      </c>
      <c r="F499" s="153" t="s">
        <v>663</v>
      </c>
      <c r="H499" s="154">
        <v>15.4</v>
      </c>
      <c r="L499" s="150"/>
      <c r="M499" s="155"/>
      <c r="N499" s="156"/>
      <c r="O499" s="156"/>
      <c r="P499" s="156"/>
      <c r="Q499" s="156"/>
      <c r="R499" s="156"/>
      <c r="S499" s="156"/>
      <c r="T499" s="157"/>
      <c r="AT499" s="152" t="s">
        <v>660</v>
      </c>
      <c r="AU499" s="152" t="s">
        <v>22</v>
      </c>
      <c r="AV499" s="151" t="s">
        <v>136</v>
      </c>
      <c r="AW499" s="151" t="s">
        <v>38</v>
      </c>
      <c r="AX499" s="151" t="s">
        <v>22</v>
      </c>
      <c r="AY499" s="152" t="s">
        <v>130</v>
      </c>
    </row>
    <row r="500" spans="2:63" s="109" customFormat="1" ht="25.9" customHeight="1">
      <c r="B500" s="108"/>
      <c r="D500" s="110" t="s">
        <v>74</v>
      </c>
      <c r="E500" s="111" t="s">
        <v>527</v>
      </c>
      <c r="F500" s="111" t="s">
        <v>966</v>
      </c>
      <c r="J500" s="112">
        <f>BK500</f>
        <v>0</v>
      </c>
      <c r="L500" s="108"/>
      <c r="M500" s="113"/>
      <c r="N500" s="114"/>
      <c r="O500" s="114"/>
      <c r="P500" s="115">
        <f>SUM(P501:P502)</f>
        <v>0</v>
      </c>
      <c r="Q500" s="114"/>
      <c r="R500" s="115">
        <f>SUM(R501:R502)</f>
        <v>0</v>
      </c>
      <c r="S500" s="114"/>
      <c r="T500" s="116">
        <f>SUM(T501:T502)</f>
        <v>0</v>
      </c>
      <c r="AR500" s="110" t="s">
        <v>22</v>
      </c>
      <c r="AT500" s="327" t="s">
        <v>74</v>
      </c>
      <c r="AU500" s="327" t="s">
        <v>75</v>
      </c>
      <c r="AY500" s="110" t="s">
        <v>130</v>
      </c>
      <c r="BK500" s="328">
        <f>SUM(BK501:BK502)</f>
        <v>0</v>
      </c>
    </row>
    <row r="501" spans="1:65" s="307" customFormat="1" ht="21.75" customHeight="1">
      <c r="A501" s="251"/>
      <c r="B501" s="27"/>
      <c r="C501" s="117" t="s">
        <v>273</v>
      </c>
      <c r="D501" s="117" t="s">
        <v>131</v>
      </c>
      <c r="E501" s="118" t="s">
        <v>967</v>
      </c>
      <c r="F501" s="119" t="s">
        <v>968</v>
      </c>
      <c r="G501" s="120" t="s">
        <v>231</v>
      </c>
      <c r="H501" s="121">
        <v>24.603</v>
      </c>
      <c r="I501" s="122"/>
      <c r="J501" s="123">
        <f>ROUND(I501*H501,2)</f>
        <v>0</v>
      </c>
      <c r="K501" s="119" t="s">
        <v>135</v>
      </c>
      <c r="L501" s="27"/>
      <c r="M501" s="329" t="s">
        <v>20</v>
      </c>
      <c r="N501" s="124" t="s">
        <v>46</v>
      </c>
      <c r="O501" s="55"/>
      <c r="P501" s="125">
        <f>O501*H501</f>
        <v>0</v>
      </c>
      <c r="Q501" s="125">
        <v>0</v>
      </c>
      <c r="R501" s="125">
        <f>Q501*H501</f>
        <v>0</v>
      </c>
      <c r="S501" s="125">
        <v>0</v>
      </c>
      <c r="T501" s="126">
        <f>S501*H501</f>
        <v>0</v>
      </c>
      <c r="U501" s="251"/>
      <c r="V501" s="251"/>
      <c r="W501" s="251"/>
      <c r="X501" s="251"/>
      <c r="Y501" s="251"/>
      <c r="Z501" s="251"/>
      <c r="AA501" s="251"/>
      <c r="AB501" s="251"/>
      <c r="AC501" s="251"/>
      <c r="AD501" s="251"/>
      <c r="AE501" s="251"/>
      <c r="AR501" s="330" t="s">
        <v>136</v>
      </c>
      <c r="AT501" s="330" t="s">
        <v>131</v>
      </c>
      <c r="AU501" s="330" t="s">
        <v>22</v>
      </c>
      <c r="AY501" s="304" t="s">
        <v>130</v>
      </c>
      <c r="BE501" s="331">
        <f>IF(N501="základní",J501,0)</f>
        <v>0</v>
      </c>
      <c r="BF501" s="331">
        <f>IF(N501="snížená",J501,0)</f>
        <v>0</v>
      </c>
      <c r="BG501" s="331">
        <f>IF(N501="zákl. přenesená",J501,0)</f>
        <v>0</v>
      </c>
      <c r="BH501" s="331">
        <f>IF(N501="sníž. přenesená",J501,0)</f>
        <v>0</v>
      </c>
      <c r="BI501" s="331">
        <f>IF(N501="nulová",J501,0)</f>
        <v>0</v>
      </c>
      <c r="BJ501" s="304" t="s">
        <v>22</v>
      </c>
      <c r="BK501" s="331">
        <f>ROUND(I501*H501,2)</f>
        <v>0</v>
      </c>
      <c r="BL501" s="304" t="s">
        <v>136</v>
      </c>
      <c r="BM501" s="330" t="s">
        <v>365</v>
      </c>
    </row>
    <row r="502" spans="1:47" s="307" customFormat="1" ht="19.5">
      <c r="A502" s="251"/>
      <c r="B502" s="27"/>
      <c r="C502" s="251"/>
      <c r="D502" s="127" t="s">
        <v>137</v>
      </c>
      <c r="E502" s="251"/>
      <c r="F502" s="128" t="s">
        <v>969</v>
      </c>
      <c r="G502" s="251"/>
      <c r="H502" s="251"/>
      <c r="I502" s="251"/>
      <c r="J502" s="251"/>
      <c r="K502" s="251"/>
      <c r="L502" s="27"/>
      <c r="M502" s="129"/>
      <c r="N502" s="130"/>
      <c r="O502" s="55"/>
      <c r="P502" s="55"/>
      <c r="Q502" s="55"/>
      <c r="R502" s="55"/>
      <c r="S502" s="55"/>
      <c r="T502" s="56"/>
      <c r="U502" s="251"/>
      <c r="V502" s="251"/>
      <c r="W502" s="251"/>
      <c r="X502" s="251"/>
      <c r="Y502" s="251"/>
      <c r="Z502" s="251"/>
      <c r="AA502" s="251"/>
      <c r="AB502" s="251"/>
      <c r="AC502" s="251"/>
      <c r="AD502" s="251"/>
      <c r="AE502" s="251"/>
      <c r="AT502" s="304" t="s">
        <v>137</v>
      </c>
      <c r="AU502" s="304" t="s">
        <v>22</v>
      </c>
    </row>
    <row r="503" spans="2:63" s="109" customFormat="1" ht="25.9" customHeight="1">
      <c r="B503" s="108"/>
      <c r="D503" s="110" t="s">
        <v>74</v>
      </c>
      <c r="E503" s="111" t="s">
        <v>970</v>
      </c>
      <c r="F503" s="111" t="s">
        <v>971</v>
      </c>
      <c r="J503" s="112">
        <f>BK503</f>
        <v>0</v>
      </c>
      <c r="L503" s="108"/>
      <c r="M503" s="113"/>
      <c r="N503" s="114"/>
      <c r="O503" s="114"/>
      <c r="P503" s="115">
        <f>SUM(P504:P515)</f>
        <v>0</v>
      </c>
      <c r="Q503" s="114"/>
      <c r="R503" s="115">
        <f>SUM(R504:R515)</f>
        <v>0.13781600000000002</v>
      </c>
      <c r="S503" s="114"/>
      <c r="T503" s="116">
        <f>SUM(T504:T515)</f>
        <v>0</v>
      </c>
      <c r="AR503" s="110" t="s">
        <v>84</v>
      </c>
      <c r="AT503" s="327" t="s">
        <v>74</v>
      </c>
      <c r="AU503" s="327" t="s">
        <v>75</v>
      </c>
      <c r="AY503" s="110" t="s">
        <v>130</v>
      </c>
      <c r="BK503" s="328">
        <f>SUM(BK504:BK515)</f>
        <v>0</v>
      </c>
    </row>
    <row r="504" spans="1:65" s="307" customFormat="1" ht="16.5" customHeight="1">
      <c r="A504" s="251"/>
      <c r="B504" s="27"/>
      <c r="C504" s="117" t="s">
        <v>362</v>
      </c>
      <c r="D504" s="117" t="s">
        <v>131</v>
      </c>
      <c r="E504" s="118" t="s">
        <v>972</v>
      </c>
      <c r="F504" s="119" t="s">
        <v>973</v>
      </c>
      <c r="G504" s="120" t="s">
        <v>185</v>
      </c>
      <c r="H504" s="121">
        <v>37.45</v>
      </c>
      <c r="I504" s="122"/>
      <c r="J504" s="123">
        <f>ROUND(I504*H504,2)</f>
        <v>0</v>
      </c>
      <c r="K504" s="119" t="s">
        <v>135</v>
      </c>
      <c r="L504" s="27"/>
      <c r="M504" s="329" t="s">
        <v>20</v>
      </c>
      <c r="N504" s="124" t="s">
        <v>46</v>
      </c>
      <c r="O504" s="55"/>
      <c r="P504" s="125">
        <f>O504*H504</f>
        <v>0</v>
      </c>
      <c r="Q504" s="125">
        <v>0.00368</v>
      </c>
      <c r="R504" s="125">
        <f>Q504*H504</f>
        <v>0.13781600000000002</v>
      </c>
      <c r="S504" s="125">
        <v>0</v>
      </c>
      <c r="T504" s="126">
        <f>S504*H504</f>
        <v>0</v>
      </c>
      <c r="U504" s="251"/>
      <c r="V504" s="251"/>
      <c r="W504" s="251"/>
      <c r="X504" s="251"/>
      <c r="Y504" s="251"/>
      <c r="Z504" s="251"/>
      <c r="AA504" s="251"/>
      <c r="AB504" s="251"/>
      <c r="AC504" s="251"/>
      <c r="AD504" s="251"/>
      <c r="AE504" s="251"/>
      <c r="AR504" s="330" t="s">
        <v>163</v>
      </c>
      <c r="AT504" s="330" t="s">
        <v>131</v>
      </c>
      <c r="AU504" s="330" t="s">
        <v>22</v>
      </c>
      <c r="AY504" s="304" t="s">
        <v>130</v>
      </c>
      <c r="BE504" s="331">
        <f>IF(N504="základní",J504,0)</f>
        <v>0</v>
      </c>
      <c r="BF504" s="331">
        <f>IF(N504="snížená",J504,0)</f>
        <v>0</v>
      </c>
      <c r="BG504" s="331">
        <f>IF(N504="zákl. přenesená",J504,0)</f>
        <v>0</v>
      </c>
      <c r="BH504" s="331">
        <f>IF(N504="sníž. přenesená",J504,0)</f>
        <v>0</v>
      </c>
      <c r="BI504" s="331">
        <f>IF(N504="nulová",J504,0)</f>
        <v>0</v>
      </c>
      <c r="BJ504" s="304" t="s">
        <v>22</v>
      </c>
      <c r="BK504" s="331">
        <f>ROUND(I504*H504,2)</f>
        <v>0</v>
      </c>
      <c r="BL504" s="304" t="s">
        <v>163</v>
      </c>
      <c r="BM504" s="330" t="s">
        <v>368</v>
      </c>
    </row>
    <row r="505" spans="1:47" s="307" customFormat="1" ht="12">
      <c r="A505" s="251"/>
      <c r="B505" s="27"/>
      <c r="C505" s="251"/>
      <c r="D505" s="127" t="s">
        <v>137</v>
      </c>
      <c r="E505" s="251"/>
      <c r="F505" s="128" t="s">
        <v>974</v>
      </c>
      <c r="G505" s="251"/>
      <c r="H505" s="251"/>
      <c r="I505" s="251"/>
      <c r="J505" s="251"/>
      <c r="K505" s="251"/>
      <c r="L505" s="27"/>
      <c r="M505" s="129"/>
      <c r="N505" s="130"/>
      <c r="O505" s="55"/>
      <c r="P505" s="55"/>
      <c r="Q505" s="55"/>
      <c r="R505" s="55"/>
      <c r="S505" s="55"/>
      <c r="T505" s="56"/>
      <c r="U505" s="251"/>
      <c r="V505" s="251"/>
      <c r="W505" s="251"/>
      <c r="X505" s="251"/>
      <c r="Y505" s="251"/>
      <c r="Z505" s="251"/>
      <c r="AA505" s="251"/>
      <c r="AB505" s="251"/>
      <c r="AC505" s="251"/>
      <c r="AD505" s="251"/>
      <c r="AE505" s="251"/>
      <c r="AT505" s="304" t="s">
        <v>137</v>
      </c>
      <c r="AU505" s="304" t="s">
        <v>22</v>
      </c>
    </row>
    <row r="506" spans="2:51" s="136" customFormat="1" ht="12">
      <c r="B506" s="135"/>
      <c r="D506" s="127" t="s">
        <v>660</v>
      </c>
      <c r="E506" s="137" t="s">
        <v>20</v>
      </c>
      <c r="F506" s="138" t="s">
        <v>975</v>
      </c>
      <c r="H506" s="137" t="s">
        <v>20</v>
      </c>
      <c r="L506" s="135"/>
      <c r="M506" s="139"/>
      <c r="N506" s="140"/>
      <c r="O506" s="140"/>
      <c r="P506" s="140"/>
      <c r="Q506" s="140"/>
      <c r="R506" s="140"/>
      <c r="S506" s="140"/>
      <c r="T506" s="141"/>
      <c r="AT506" s="137" t="s">
        <v>660</v>
      </c>
      <c r="AU506" s="137" t="s">
        <v>22</v>
      </c>
      <c r="AV506" s="136" t="s">
        <v>22</v>
      </c>
      <c r="AW506" s="136" t="s">
        <v>38</v>
      </c>
      <c r="AX506" s="136" t="s">
        <v>75</v>
      </c>
      <c r="AY506" s="137" t="s">
        <v>130</v>
      </c>
    </row>
    <row r="507" spans="2:51" s="136" customFormat="1" ht="12">
      <c r="B507" s="135"/>
      <c r="D507" s="127" t="s">
        <v>660</v>
      </c>
      <c r="E507" s="137" t="s">
        <v>20</v>
      </c>
      <c r="F507" s="138" t="s">
        <v>976</v>
      </c>
      <c r="H507" s="137" t="s">
        <v>20</v>
      </c>
      <c r="L507" s="135"/>
      <c r="M507" s="139"/>
      <c r="N507" s="140"/>
      <c r="O507" s="140"/>
      <c r="P507" s="140"/>
      <c r="Q507" s="140"/>
      <c r="R507" s="140"/>
      <c r="S507" s="140"/>
      <c r="T507" s="141"/>
      <c r="AT507" s="137" t="s">
        <v>660</v>
      </c>
      <c r="AU507" s="137" t="s">
        <v>22</v>
      </c>
      <c r="AV507" s="136" t="s">
        <v>22</v>
      </c>
      <c r="AW507" s="136" t="s">
        <v>38</v>
      </c>
      <c r="AX507" s="136" t="s">
        <v>75</v>
      </c>
      <c r="AY507" s="137" t="s">
        <v>130</v>
      </c>
    </row>
    <row r="508" spans="2:51" s="143" customFormat="1" ht="12">
      <c r="B508" s="142"/>
      <c r="D508" s="127" t="s">
        <v>660</v>
      </c>
      <c r="E508" s="144" t="s">
        <v>20</v>
      </c>
      <c r="F508" s="145" t="s">
        <v>977</v>
      </c>
      <c r="H508" s="146">
        <v>7.6</v>
      </c>
      <c r="L508" s="142"/>
      <c r="M508" s="147"/>
      <c r="N508" s="148"/>
      <c r="O508" s="148"/>
      <c r="P508" s="148"/>
      <c r="Q508" s="148"/>
      <c r="R508" s="148"/>
      <c r="S508" s="148"/>
      <c r="T508" s="149"/>
      <c r="AT508" s="144" t="s">
        <v>660</v>
      </c>
      <c r="AU508" s="144" t="s">
        <v>22</v>
      </c>
      <c r="AV508" s="143" t="s">
        <v>84</v>
      </c>
      <c r="AW508" s="143" t="s">
        <v>38</v>
      </c>
      <c r="AX508" s="143" t="s">
        <v>75</v>
      </c>
      <c r="AY508" s="144" t="s">
        <v>130</v>
      </c>
    </row>
    <row r="509" spans="2:51" s="136" customFormat="1" ht="12">
      <c r="B509" s="135"/>
      <c r="D509" s="127" t="s">
        <v>660</v>
      </c>
      <c r="E509" s="137" t="s">
        <v>20</v>
      </c>
      <c r="F509" s="138" t="s">
        <v>978</v>
      </c>
      <c r="H509" s="137" t="s">
        <v>20</v>
      </c>
      <c r="L509" s="135"/>
      <c r="M509" s="139"/>
      <c r="N509" s="140"/>
      <c r="O509" s="140"/>
      <c r="P509" s="140"/>
      <c r="Q509" s="140"/>
      <c r="R509" s="140"/>
      <c r="S509" s="140"/>
      <c r="T509" s="141"/>
      <c r="AT509" s="137" t="s">
        <v>660</v>
      </c>
      <c r="AU509" s="137" t="s">
        <v>22</v>
      </c>
      <c r="AV509" s="136" t="s">
        <v>22</v>
      </c>
      <c r="AW509" s="136" t="s">
        <v>38</v>
      </c>
      <c r="AX509" s="136" t="s">
        <v>75</v>
      </c>
      <c r="AY509" s="137" t="s">
        <v>130</v>
      </c>
    </row>
    <row r="510" spans="2:51" s="143" customFormat="1" ht="12">
      <c r="B510" s="142"/>
      <c r="D510" s="127" t="s">
        <v>660</v>
      </c>
      <c r="E510" s="144" t="s">
        <v>20</v>
      </c>
      <c r="F510" s="145" t="s">
        <v>979</v>
      </c>
      <c r="H510" s="146">
        <v>11.25</v>
      </c>
      <c r="L510" s="142"/>
      <c r="M510" s="147"/>
      <c r="N510" s="148"/>
      <c r="O510" s="148"/>
      <c r="P510" s="148"/>
      <c r="Q510" s="148"/>
      <c r="R510" s="148"/>
      <c r="S510" s="148"/>
      <c r="T510" s="149"/>
      <c r="AT510" s="144" t="s">
        <v>660</v>
      </c>
      <c r="AU510" s="144" t="s">
        <v>22</v>
      </c>
      <c r="AV510" s="143" t="s">
        <v>84</v>
      </c>
      <c r="AW510" s="143" t="s">
        <v>38</v>
      </c>
      <c r="AX510" s="143" t="s">
        <v>75</v>
      </c>
      <c r="AY510" s="144" t="s">
        <v>130</v>
      </c>
    </row>
    <row r="511" spans="2:51" s="136" customFormat="1" ht="12">
      <c r="B511" s="135"/>
      <c r="D511" s="127" t="s">
        <v>660</v>
      </c>
      <c r="E511" s="137" t="s">
        <v>20</v>
      </c>
      <c r="F511" s="138" t="s">
        <v>769</v>
      </c>
      <c r="H511" s="137" t="s">
        <v>20</v>
      </c>
      <c r="L511" s="135"/>
      <c r="M511" s="139"/>
      <c r="N511" s="140"/>
      <c r="O511" s="140"/>
      <c r="P511" s="140"/>
      <c r="Q511" s="140"/>
      <c r="R511" s="140"/>
      <c r="S511" s="140"/>
      <c r="T511" s="141"/>
      <c r="AT511" s="137" t="s">
        <v>660</v>
      </c>
      <c r="AU511" s="137" t="s">
        <v>22</v>
      </c>
      <c r="AV511" s="136" t="s">
        <v>22</v>
      </c>
      <c r="AW511" s="136" t="s">
        <v>38</v>
      </c>
      <c r="AX511" s="136" t="s">
        <v>75</v>
      </c>
      <c r="AY511" s="137" t="s">
        <v>130</v>
      </c>
    </row>
    <row r="512" spans="2:51" s="143" customFormat="1" ht="12">
      <c r="B512" s="142"/>
      <c r="D512" s="127" t="s">
        <v>660</v>
      </c>
      <c r="E512" s="144" t="s">
        <v>20</v>
      </c>
      <c r="F512" s="145" t="s">
        <v>980</v>
      </c>
      <c r="H512" s="146">
        <v>18.6</v>
      </c>
      <c r="L512" s="142"/>
      <c r="M512" s="147"/>
      <c r="N512" s="148"/>
      <c r="O512" s="148"/>
      <c r="P512" s="148"/>
      <c r="Q512" s="148"/>
      <c r="R512" s="148"/>
      <c r="S512" s="148"/>
      <c r="T512" s="149"/>
      <c r="AT512" s="144" t="s">
        <v>660</v>
      </c>
      <c r="AU512" s="144" t="s">
        <v>22</v>
      </c>
      <c r="AV512" s="143" t="s">
        <v>84</v>
      </c>
      <c r="AW512" s="143" t="s">
        <v>38</v>
      </c>
      <c r="AX512" s="143" t="s">
        <v>75</v>
      </c>
      <c r="AY512" s="144" t="s">
        <v>130</v>
      </c>
    </row>
    <row r="513" spans="2:51" s="151" customFormat="1" ht="12">
      <c r="B513" s="150"/>
      <c r="D513" s="127" t="s">
        <v>660</v>
      </c>
      <c r="E513" s="152" t="s">
        <v>20</v>
      </c>
      <c r="F513" s="153" t="s">
        <v>663</v>
      </c>
      <c r="H513" s="154">
        <v>37.45</v>
      </c>
      <c r="L513" s="150"/>
      <c r="M513" s="155"/>
      <c r="N513" s="156"/>
      <c r="O513" s="156"/>
      <c r="P513" s="156"/>
      <c r="Q513" s="156"/>
      <c r="R513" s="156"/>
      <c r="S513" s="156"/>
      <c r="T513" s="157"/>
      <c r="AT513" s="152" t="s">
        <v>660</v>
      </c>
      <c r="AU513" s="152" t="s">
        <v>22</v>
      </c>
      <c r="AV513" s="151" t="s">
        <v>136</v>
      </c>
      <c r="AW513" s="151" t="s">
        <v>38</v>
      </c>
      <c r="AX513" s="151" t="s">
        <v>22</v>
      </c>
      <c r="AY513" s="152" t="s">
        <v>130</v>
      </c>
    </row>
    <row r="514" spans="1:65" s="307" customFormat="1" ht="21.75" customHeight="1">
      <c r="A514" s="251"/>
      <c r="B514" s="27"/>
      <c r="C514" s="117" t="s">
        <v>277</v>
      </c>
      <c r="D514" s="117" t="s">
        <v>131</v>
      </c>
      <c r="E514" s="118" t="s">
        <v>981</v>
      </c>
      <c r="F514" s="119" t="s">
        <v>982</v>
      </c>
      <c r="G514" s="120" t="s">
        <v>983</v>
      </c>
      <c r="H514" s="121">
        <v>187.2608</v>
      </c>
      <c r="I514" s="122"/>
      <c r="J514" s="123">
        <f>ROUND(I514*H514,2)</f>
        <v>0</v>
      </c>
      <c r="K514" s="119" t="s">
        <v>135</v>
      </c>
      <c r="L514" s="27"/>
      <c r="M514" s="329" t="s">
        <v>20</v>
      </c>
      <c r="N514" s="124" t="s">
        <v>46</v>
      </c>
      <c r="O514" s="55"/>
      <c r="P514" s="125">
        <f>O514*H514</f>
        <v>0</v>
      </c>
      <c r="Q514" s="125">
        <v>0</v>
      </c>
      <c r="R514" s="125">
        <f>Q514*H514</f>
        <v>0</v>
      </c>
      <c r="S514" s="125">
        <v>0</v>
      </c>
      <c r="T514" s="126">
        <f>S514*H514</f>
        <v>0</v>
      </c>
      <c r="U514" s="251"/>
      <c r="V514" s="251"/>
      <c r="W514" s="251"/>
      <c r="X514" s="251"/>
      <c r="Y514" s="251"/>
      <c r="Z514" s="251"/>
      <c r="AA514" s="251"/>
      <c r="AB514" s="251"/>
      <c r="AC514" s="251"/>
      <c r="AD514" s="251"/>
      <c r="AE514" s="251"/>
      <c r="AR514" s="330" t="s">
        <v>163</v>
      </c>
      <c r="AT514" s="330" t="s">
        <v>131</v>
      </c>
      <c r="AU514" s="330" t="s">
        <v>22</v>
      </c>
      <c r="AY514" s="304" t="s">
        <v>130</v>
      </c>
      <c r="BE514" s="331">
        <f>IF(N514="základní",J514,0)</f>
        <v>0</v>
      </c>
      <c r="BF514" s="331">
        <f>IF(N514="snížená",J514,0)</f>
        <v>0</v>
      </c>
      <c r="BG514" s="331">
        <f>IF(N514="zákl. přenesená",J514,0)</f>
        <v>0</v>
      </c>
      <c r="BH514" s="331">
        <f>IF(N514="sníž. přenesená",J514,0)</f>
        <v>0</v>
      </c>
      <c r="BI514" s="331">
        <f>IF(N514="nulová",J514,0)</f>
        <v>0</v>
      </c>
      <c r="BJ514" s="304" t="s">
        <v>22</v>
      </c>
      <c r="BK514" s="331">
        <f>ROUND(I514*H514,2)</f>
        <v>0</v>
      </c>
      <c r="BL514" s="304" t="s">
        <v>163</v>
      </c>
      <c r="BM514" s="330" t="s">
        <v>372</v>
      </c>
    </row>
    <row r="515" spans="1:47" s="307" customFormat="1" ht="19.5">
      <c r="A515" s="251"/>
      <c r="B515" s="27"/>
      <c r="C515" s="251"/>
      <c r="D515" s="127" t="s">
        <v>137</v>
      </c>
      <c r="E515" s="251"/>
      <c r="F515" s="128" t="s">
        <v>982</v>
      </c>
      <c r="G515" s="251"/>
      <c r="H515" s="251"/>
      <c r="I515" s="251"/>
      <c r="J515" s="251"/>
      <c r="K515" s="251"/>
      <c r="L515" s="27"/>
      <c r="M515" s="129"/>
      <c r="N515" s="130"/>
      <c r="O515" s="55"/>
      <c r="P515" s="55"/>
      <c r="Q515" s="55"/>
      <c r="R515" s="55"/>
      <c r="S515" s="55"/>
      <c r="T515" s="56"/>
      <c r="U515" s="251"/>
      <c r="V515" s="251"/>
      <c r="W515" s="251"/>
      <c r="X515" s="251"/>
      <c r="Y515" s="251"/>
      <c r="Z515" s="251"/>
      <c r="AA515" s="251"/>
      <c r="AB515" s="251"/>
      <c r="AC515" s="251"/>
      <c r="AD515" s="251"/>
      <c r="AE515" s="251"/>
      <c r="AT515" s="304" t="s">
        <v>137</v>
      </c>
      <c r="AU515" s="304" t="s">
        <v>22</v>
      </c>
    </row>
    <row r="516" spans="2:63" s="109" customFormat="1" ht="25.9" customHeight="1">
      <c r="B516" s="108"/>
      <c r="D516" s="110" t="s">
        <v>74</v>
      </c>
      <c r="E516" s="111" t="s">
        <v>984</v>
      </c>
      <c r="F516" s="111" t="s">
        <v>985</v>
      </c>
      <c r="J516" s="112">
        <f>BK516</f>
        <v>0</v>
      </c>
      <c r="L516" s="108"/>
      <c r="M516" s="113"/>
      <c r="N516" s="114"/>
      <c r="O516" s="114"/>
      <c r="P516" s="115">
        <f>SUM(P517:P577)</f>
        <v>0</v>
      </c>
      <c r="Q516" s="114"/>
      <c r="R516" s="115">
        <f>SUM(R517:R577)</f>
        <v>0.2100000000000001</v>
      </c>
      <c r="S516" s="114"/>
      <c r="T516" s="116">
        <f>SUM(T517:T577)</f>
        <v>0</v>
      </c>
      <c r="AR516" s="110" t="s">
        <v>84</v>
      </c>
      <c r="AT516" s="327" t="s">
        <v>74</v>
      </c>
      <c r="AU516" s="327" t="s">
        <v>75</v>
      </c>
      <c r="AY516" s="110" t="s">
        <v>130</v>
      </c>
      <c r="BK516" s="328">
        <f>SUM(BK517:BK577)</f>
        <v>0</v>
      </c>
    </row>
    <row r="517" spans="1:65" s="307" customFormat="1" ht="16.5" customHeight="1">
      <c r="A517" s="251"/>
      <c r="B517" s="27"/>
      <c r="C517" s="117" t="s">
        <v>369</v>
      </c>
      <c r="D517" s="117" t="s">
        <v>131</v>
      </c>
      <c r="E517" s="118" t="s">
        <v>986</v>
      </c>
      <c r="F517" s="119" t="s">
        <v>987</v>
      </c>
      <c r="G517" s="120" t="s">
        <v>185</v>
      </c>
      <c r="H517" s="121">
        <v>47.43</v>
      </c>
      <c r="I517" s="122"/>
      <c r="J517" s="123">
        <f>ROUND(I517*H517,2)</f>
        <v>0</v>
      </c>
      <c r="K517" s="119" t="s">
        <v>135</v>
      </c>
      <c r="L517" s="27"/>
      <c r="M517" s="329" t="s">
        <v>20</v>
      </c>
      <c r="N517" s="124" t="s">
        <v>46</v>
      </c>
      <c r="O517" s="55"/>
      <c r="P517" s="125">
        <f>O517*H517</f>
        <v>0</v>
      </c>
      <c r="Q517" s="125">
        <v>0</v>
      </c>
      <c r="R517" s="125">
        <f>Q517*H517</f>
        <v>0</v>
      </c>
      <c r="S517" s="125">
        <v>0</v>
      </c>
      <c r="T517" s="126">
        <f>S517*H517</f>
        <v>0</v>
      </c>
      <c r="U517" s="251"/>
      <c r="V517" s="251"/>
      <c r="W517" s="251"/>
      <c r="X517" s="251"/>
      <c r="Y517" s="251"/>
      <c r="Z517" s="251"/>
      <c r="AA517" s="251"/>
      <c r="AB517" s="251"/>
      <c r="AC517" s="251"/>
      <c r="AD517" s="251"/>
      <c r="AE517" s="251"/>
      <c r="AR517" s="330" t="s">
        <v>163</v>
      </c>
      <c r="AT517" s="330" t="s">
        <v>131</v>
      </c>
      <c r="AU517" s="330" t="s">
        <v>22</v>
      </c>
      <c r="AY517" s="304" t="s">
        <v>130</v>
      </c>
      <c r="BE517" s="331">
        <f>IF(N517="základní",J517,0)</f>
        <v>0</v>
      </c>
      <c r="BF517" s="331">
        <f>IF(N517="snížená",J517,0)</f>
        <v>0</v>
      </c>
      <c r="BG517" s="331">
        <f>IF(N517="zákl. přenesená",J517,0)</f>
        <v>0</v>
      </c>
      <c r="BH517" s="331">
        <f>IF(N517="sníž. přenesená",J517,0)</f>
        <v>0</v>
      </c>
      <c r="BI517" s="331">
        <f>IF(N517="nulová",J517,0)</f>
        <v>0</v>
      </c>
      <c r="BJ517" s="304" t="s">
        <v>22</v>
      </c>
      <c r="BK517" s="331">
        <f>ROUND(I517*H517,2)</f>
        <v>0</v>
      </c>
      <c r="BL517" s="304" t="s">
        <v>163</v>
      </c>
      <c r="BM517" s="330" t="s">
        <v>375</v>
      </c>
    </row>
    <row r="518" spans="1:47" s="307" customFormat="1" ht="12">
      <c r="A518" s="251"/>
      <c r="B518" s="27"/>
      <c r="C518" s="251"/>
      <c r="D518" s="127" t="s">
        <v>137</v>
      </c>
      <c r="E518" s="251"/>
      <c r="F518" s="128" t="s">
        <v>988</v>
      </c>
      <c r="G518" s="251"/>
      <c r="H518" s="251"/>
      <c r="I518" s="251"/>
      <c r="J518" s="251"/>
      <c r="K518" s="251"/>
      <c r="L518" s="27"/>
      <c r="M518" s="129"/>
      <c r="N518" s="130"/>
      <c r="O518" s="55"/>
      <c r="P518" s="55"/>
      <c r="Q518" s="55"/>
      <c r="R518" s="55"/>
      <c r="S518" s="55"/>
      <c r="T518" s="56"/>
      <c r="U518" s="251"/>
      <c r="V518" s="251"/>
      <c r="W518" s="251"/>
      <c r="X518" s="251"/>
      <c r="Y518" s="251"/>
      <c r="Z518" s="251"/>
      <c r="AA518" s="251"/>
      <c r="AB518" s="251"/>
      <c r="AC518" s="251"/>
      <c r="AD518" s="251"/>
      <c r="AE518" s="251"/>
      <c r="AT518" s="304" t="s">
        <v>137</v>
      </c>
      <c r="AU518" s="304" t="s">
        <v>22</v>
      </c>
    </row>
    <row r="519" spans="2:51" s="136" customFormat="1" ht="12">
      <c r="B519" s="135"/>
      <c r="D519" s="127" t="s">
        <v>660</v>
      </c>
      <c r="E519" s="137" t="s">
        <v>20</v>
      </c>
      <c r="F519" s="138" t="s">
        <v>989</v>
      </c>
      <c r="H519" s="137" t="s">
        <v>20</v>
      </c>
      <c r="L519" s="135"/>
      <c r="M519" s="139"/>
      <c r="N519" s="140"/>
      <c r="O519" s="140"/>
      <c r="P519" s="140"/>
      <c r="Q519" s="140"/>
      <c r="R519" s="140"/>
      <c r="S519" s="140"/>
      <c r="T519" s="141"/>
      <c r="AT519" s="137" t="s">
        <v>660</v>
      </c>
      <c r="AU519" s="137" t="s">
        <v>22</v>
      </c>
      <c r="AV519" s="136" t="s">
        <v>22</v>
      </c>
      <c r="AW519" s="136" t="s">
        <v>38</v>
      </c>
      <c r="AX519" s="136" t="s">
        <v>75</v>
      </c>
      <c r="AY519" s="137" t="s">
        <v>130</v>
      </c>
    </row>
    <row r="520" spans="2:51" s="143" customFormat="1" ht="12">
      <c r="B520" s="142"/>
      <c r="D520" s="127" t="s">
        <v>660</v>
      </c>
      <c r="E520" s="144" t="s">
        <v>20</v>
      </c>
      <c r="F520" s="145" t="s">
        <v>226</v>
      </c>
      <c r="H520" s="146">
        <v>28</v>
      </c>
      <c r="L520" s="142"/>
      <c r="M520" s="147"/>
      <c r="N520" s="148"/>
      <c r="O520" s="148"/>
      <c r="P520" s="148"/>
      <c r="Q520" s="148"/>
      <c r="R520" s="148"/>
      <c r="S520" s="148"/>
      <c r="T520" s="149"/>
      <c r="AT520" s="144" t="s">
        <v>660</v>
      </c>
      <c r="AU520" s="144" t="s">
        <v>22</v>
      </c>
      <c r="AV520" s="143" t="s">
        <v>84</v>
      </c>
      <c r="AW520" s="143" t="s">
        <v>38</v>
      </c>
      <c r="AX520" s="143" t="s">
        <v>75</v>
      </c>
      <c r="AY520" s="144" t="s">
        <v>130</v>
      </c>
    </row>
    <row r="521" spans="2:51" s="136" customFormat="1" ht="12">
      <c r="B521" s="135"/>
      <c r="D521" s="127" t="s">
        <v>660</v>
      </c>
      <c r="E521" s="137" t="s">
        <v>20</v>
      </c>
      <c r="F521" s="138" t="s">
        <v>990</v>
      </c>
      <c r="H521" s="137" t="s">
        <v>20</v>
      </c>
      <c r="L521" s="135"/>
      <c r="M521" s="139"/>
      <c r="N521" s="140"/>
      <c r="O521" s="140"/>
      <c r="P521" s="140"/>
      <c r="Q521" s="140"/>
      <c r="R521" s="140"/>
      <c r="S521" s="140"/>
      <c r="T521" s="141"/>
      <c r="AT521" s="137" t="s">
        <v>660</v>
      </c>
      <c r="AU521" s="137" t="s">
        <v>22</v>
      </c>
      <c r="AV521" s="136" t="s">
        <v>22</v>
      </c>
      <c r="AW521" s="136" t="s">
        <v>38</v>
      </c>
      <c r="AX521" s="136" t="s">
        <v>75</v>
      </c>
      <c r="AY521" s="137" t="s">
        <v>130</v>
      </c>
    </row>
    <row r="522" spans="2:51" s="143" customFormat="1" ht="12">
      <c r="B522" s="142"/>
      <c r="D522" s="127" t="s">
        <v>660</v>
      </c>
      <c r="E522" s="144" t="s">
        <v>20</v>
      </c>
      <c r="F522" s="145" t="s">
        <v>991</v>
      </c>
      <c r="H522" s="146">
        <v>19.43</v>
      </c>
      <c r="L522" s="142"/>
      <c r="M522" s="147"/>
      <c r="N522" s="148"/>
      <c r="O522" s="148"/>
      <c r="P522" s="148"/>
      <c r="Q522" s="148"/>
      <c r="R522" s="148"/>
      <c r="S522" s="148"/>
      <c r="T522" s="149"/>
      <c r="AT522" s="144" t="s">
        <v>660</v>
      </c>
      <c r="AU522" s="144" t="s">
        <v>22</v>
      </c>
      <c r="AV522" s="143" t="s">
        <v>84</v>
      </c>
      <c r="AW522" s="143" t="s">
        <v>38</v>
      </c>
      <c r="AX522" s="143" t="s">
        <v>75</v>
      </c>
      <c r="AY522" s="144" t="s">
        <v>130</v>
      </c>
    </row>
    <row r="523" spans="2:51" s="151" customFormat="1" ht="12">
      <c r="B523" s="150"/>
      <c r="D523" s="127" t="s">
        <v>660</v>
      </c>
      <c r="E523" s="152" t="s">
        <v>20</v>
      </c>
      <c r="F523" s="153" t="s">
        <v>663</v>
      </c>
      <c r="H523" s="154">
        <v>47.43</v>
      </c>
      <c r="L523" s="150"/>
      <c r="M523" s="155"/>
      <c r="N523" s="156"/>
      <c r="O523" s="156"/>
      <c r="P523" s="156"/>
      <c r="Q523" s="156"/>
      <c r="R523" s="156"/>
      <c r="S523" s="156"/>
      <c r="T523" s="157"/>
      <c r="AT523" s="152" t="s">
        <v>660</v>
      </c>
      <c r="AU523" s="152" t="s">
        <v>22</v>
      </c>
      <c r="AV523" s="151" t="s">
        <v>136</v>
      </c>
      <c r="AW523" s="151" t="s">
        <v>38</v>
      </c>
      <c r="AX523" s="151" t="s">
        <v>22</v>
      </c>
      <c r="AY523" s="152" t="s">
        <v>130</v>
      </c>
    </row>
    <row r="524" spans="1:65" s="307" customFormat="1" ht="16.5" customHeight="1">
      <c r="A524" s="251"/>
      <c r="B524" s="27"/>
      <c r="C524" s="117" t="s">
        <v>280</v>
      </c>
      <c r="D524" s="117" t="s">
        <v>131</v>
      </c>
      <c r="E524" s="118" t="s">
        <v>992</v>
      </c>
      <c r="F524" s="119" t="s">
        <v>993</v>
      </c>
      <c r="G524" s="120" t="s">
        <v>185</v>
      </c>
      <c r="H524" s="121">
        <v>47.43</v>
      </c>
      <c r="I524" s="122"/>
      <c r="J524" s="123">
        <f>ROUND(I524*H524,2)</f>
        <v>0</v>
      </c>
      <c r="K524" s="119" t="s">
        <v>135</v>
      </c>
      <c r="L524" s="27"/>
      <c r="M524" s="329" t="s">
        <v>20</v>
      </c>
      <c r="N524" s="124" t="s">
        <v>46</v>
      </c>
      <c r="O524" s="55"/>
      <c r="P524" s="125">
        <f>O524*H524</f>
        <v>0</v>
      </c>
      <c r="Q524" s="125">
        <v>0</v>
      </c>
      <c r="R524" s="125">
        <f>Q524*H524</f>
        <v>0</v>
      </c>
      <c r="S524" s="125">
        <v>0</v>
      </c>
      <c r="T524" s="126">
        <f>S524*H524</f>
        <v>0</v>
      </c>
      <c r="U524" s="251"/>
      <c r="V524" s="251"/>
      <c r="W524" s="251"/>
      <c r="X524" s="251"/>
      <c r="Y524" s="251"/>
      <c r="Z524" s="251"/>
      <c r="AA524" s="251"/>
      <c r="AB524" s="251"/>
      <c r="AC524" s="251"/>
      <c r="AD524" s="251"/>
      <c r="AE524" s="251"/>
      <c r="AR524" s="330" t="s">
        <v>163</v>
      </c>
      <c r="AT524" s="330" t="s">
        <v>131</v>
      </c>
      <c r="AU524" s="330" t="s">
        <v>22</v>
      </c>
      <c r="AY524" s="304" t="s">
        <v>130</v>
      </c>
      <c r="BE524" s="331">
        <f>IF(N524="základní",J524,0)</f>
        <v>0</v>
      </c>
      <c r="BF524" s="331">
        <f>IF(N524="snížená",J524,0)</f>
        <v>0</v>
      </c>
      <c r="BG524" s="331">
        <f>IF(N524="zákl. přenesená",J524,0)</f>
        <v>0</v>
      </c>
      <c r="BH524" s="331">
        <f>IF(N524="sníž. přenesená",J524,0)</f>
        <v>0</v>
      </c>
      <c r="BI524" s="331">
        <f>IF(N524="nulová",J524,0)</f>
        <v>0</v>
      </c>
      <c r="BJ524" s="304" t="s">
        <v>22</v>
      </c>
      <c r="BK524" s="331">
        <f>ROUND(I524*H524,2)</f>
        <v>0</v>
      </c>
      <c r="BL524" s="304" t="s">
        <v>163</v>
      </c>
      <c r="BM524" s="330" t="s">
        <v>379</v>
      </c>
    </row>
    <row r="525" spans="1:47" s="307" customFormat="1" ht="12">
      <c r="A525" s="251"/>
      <c r="B525" s="27"/>
      <c r="C525" s="251"/>
      <c r="D525" s="127" t="s">
        <v>137</v>
      </c>
      <c r="E525" s="251"/>
      <c r="F525" s="128" t="s">
        <v>994</v>
      </c>
      <c r="G525" s="251"/>
      <c r="H525" s="251"/>
      <c r="I525" s="251"/>
      <c r="J525" s="251"/>
      <c r="K525" s="251"/>
      <c r="L525" s="27"/>
      <c r="M525" s="129"/>
      <c r="N525" s="130"/>
      <c r="O525" s="55"/>
      <c r="P525" s="55"/>
      <c r="Q525" s="55"/>
      <c r="R525" s="55"/>
      <c r="S525" s="55"/>
      <c r="T525" s="56"/>
      <c r="U525" s="251"/>
      <c r="V525" s="251"/>
      <c r="W525" s="251"/>
      <c r="X525" s="251"/>
      <c r="Y525" s="251"/>
      <c r="Z525" s="251"/>
      <c r="AA525" s="251"/>
      <c r="AB525" s="251"/>
      <c r="AC525" s="251"/>
      <c r="AD525" s="251"/>
      <c r="AE525" s="251"/>
      <c r="AT525" s="304" t="s">
        <v>137</v>
      </c>
      <c r="AU525" s="304" t="s">
        <v>22</v>
      </c>
    </row>
    <row r="526" spans="2:51" s="143" customFormat="1" ht="12">
      <c r="B526" s="142"/>
      <c r="D526" s="127" t="s">
        <v>660</v>
      </c>
      <c r="E526" s="144" t="s">
        <v>20</v>
      </c>
      <c r="F526" s="145" t="s">
        <v>995</v>
      </c>
      <c r="H526" s="146">
        <v>47.43</v>
      </c>
      <c r="L526" s="142"/>
      <c r="M526" s="147"/>
      <c r="N526" s="148"/>
      <c r="O526" s="148"/>
      <c r="P526" s="148"/>
      <c r="Q526" s="148"/>
      <c r="R526" s="148"/>
      <c r="S526" s="148"/>
      <c r="T526" s="149"/>
      <c r="AT526" s="144" t="s">
        <v>660</v>
      </c>
      <c r="AU526" s="144" t="s">
        <v>22</v>
      </c>
      <c r="AV526" s="143" t="s">
        <v>84</v>
      </c>
      <c r="AW526" s="143" t="s">
        <v>38</v>
      </c>
      <c r="AX526" s="143" t="s">
        <v>22</v>
      </c>
      <c r="AY526" s="144" t="s">
        <v>130</v>
      </c>
    </row>
    <row r="527" spans="1:65" s="307" customFormat="1" ht="21.75" customHeight="1">
      <c r="A527" s="251"/>
      <c r="B527" s="27"/>
      <c r="C527" s="117" t="s">
        <v>376</v>
      </c>
      <c r="D527" s="117" t="s">
        <v>131</v>
      </c>
      <c r="E527" s="118" t="s">
        <v>996</v>
      </c>
      <c r="F527" s="119" t="s">
        <v>997</v>
      </c>
      <c r="G527" s="120" t="s">
        <v>201</v>
      </c>
      <c r="H527" s="121">
        <v>9</v>
      </c>
      <c r="I527" s="122"/>
      <c r="J527" s="123">
        <f>ROUND(I527*H527,2)</f>
        <v>0</v>
      </c>
      <c r="K527" s="119" t="s">
        <v>135</v>
      </c>
      <c r="L527" s="27"/>
      <c r="M527" s="329" t="s">
        <v>20</v>
      </c>
      <c r="N527" s="124" t="s">
        <v>46</v>
      </c>
      <c r="O527" s="55"/>
      <c r="P527" s="125">
        <f>O527*H527</f>
        <v>0</v>
      </c>
      <c r="Q527" s="125">
        <v>0</v>
      </c>
      <c r="R527" s="125">
        <f>Q527*H527</f>
        <v>0</v>
      </c>
      <c r="S527" s="125">
        <v>0</v>
      </c>
      <c r="T527" s="126">
        <f>S527*H527</f>
        <v>0</v>
      </c>
      <c r="U527" s="251"/>
      <c r="V527" s="251"/>
      <c r="W527" s="251"/>
      <c r="X527" s="251"/>
      <c r="Y527" s="251"/>
      <c r="Z527" s="251"/>
      <c r="AA527" s="251"/>
      <c r="AB527" s="251"/>
      <c r="AC527" s="251"/>
      <c r="AD527" s="251"/>
      <c r="AE527" s="251"/>
      <c r="AR527" s="330" t="s">
        <v>163</v>
      </c>
      <c r="AT527" s="330" t="s">
        <v>131</v>
      </c>
      <c r="AU527" s="330" t="s">
        <v>22</v>
      </c>
      <c r="AY527" s="304" t="s">
        <v>130</v>
      </c>
      <c r="BE527" s="331">
        <f>IF(N527="základní",J527,0)</f>
        <v>0</v>
      </c>
      <c r="BF527" s="331">
        <f>IF(N527="snížená",J527,0)</f>
        <v>0</v>
      </c>
      <c r="BG527" s="331">
        <f>IF(N527="zákl. přenesená",J527,0)</f>
        <v>0</v>
      </c>
      <c r="BH527" s="331">
        <f>IF(N527="sníž. přenesená",J527,0)</f>
        <v>0</v>
      </c>
      <c r="BI527" s="331">
        <f>IF(N527="nulová",J527,0)</f>
        <v>0</v>
      </c>
      <c r="BJ527" s="304" t="s">
        <v>22</v>
      </c>
      <c r="BK527" s="331">
        <f>ROUND(I527*H527,2)</f>
        <v>0</v>
      </c>
      <c r="BL527" s="304" t="s">
        <v>163</v>
      </c>
      <c r="BM527" s="330" t="s">
        <v>382</v>
      </c>
    </row>
    <row r="528" spans="1:47" s="307" customFormat="1" ht="19.5">
      <c r="A528" s="251"/>
      <c r="B528" s="27"/>
      <c r="C528" s="251"/>
      <c r="D528" s="127" t="s">
        <v>137</v>
      </c>
      <c r="E528" s="251"/>
      <c r="F528" s="128" t="s">
        <v>997</v>
      </c>
      <c r="G528" s="251"/>
      <c r="H528" s="251"/>
      <c r="I528" s="251"/>
      <c r="J528" s="251"/>
      <c r="K528" s="251"/>
      <c r="L528" s="27"/>
      <c r="M528" s="129"/>
      <c r="N528" s="130"/>
      <c r="O528" s="55"/>
      <c r="P528" s="55"/>
      <c r="Q528" s="55"/>
      <c r="R528" s="55"/>
      <c r="S528" s="55"/>
      <c r="T528" s="56"/>
      <c r="U528" s="251"/>
      <c r="V528" s="251"/>
      <c r="W528" s="251"/>
      <c r="X528" s="251"/>
      <c r="Y528" s="251"/>
      <c r="Z528" s="251"/>
      <c r="AA528" s="251"/>
      <c r="AB528" s="251"/>
      <c r="AC528" s="251"/>
      <c r="AD528" s="251"/>
      <c r="AE528" s="251"/>
      <c r="AT528" s="304" t="s">
        <v>137</v>
      </c>
      <c r="AU528" s="304" t="s">
        <v>22</v>
      </c>
    </row>
    <row r="529" spans="2:51" s="136" customFormat="1" ht="12">
      <c r="B529" s="135"/>
      <c r="D529" s="127" t="s">
        <v>660</v>
      </c>
      <c r="E529" s="137" t="s">
        <v>20</v>
      </c>
      <c r="F529" s="138" t="s">
        <v>894</v>
      </c>
      <c r="H529" s="137" t="s">
        <v>20</v>
      </c>
      <c r="L529" s="135"/>
      <c r="M529" s="139"/>
      <c r="N529" s="140"/>
      <c r="O529" s="140"/>
      <c r="P529" s="140"/>
      <c r="Q529" s="140"/>
      <c r="R529" s="140"/>
      <c r="S529" s="140"/>
      <c r="T529" s="141"/>
      <c r="AT529" s="137" t="s">
        <v>660</v>
      </c>
      <c r="AU529" s="137" t="s">
        <v>22</v>
      </c>
      <c r="AV529" s="136" t="s">
        <v>22</v>
      </c>
      <c r="AW529" s="136" t="s">
        <v>38</v>
      </c>
      <c r="AX529" s="136" t="s">
        <v>75</v>
      </c>
      <c r="AY529" s="137" t="s">
        <v>130</v>
      </c>
    </row>
    <row r="530" spans="2:51" s="143" customFormat="1" ht="12">
      <c r="B530" s="142"/>
      <c r="D530" s="127" t="s">
        <v>660</v>
      </c>
      <c r="E530" s="144" t="s">
        <v>20</v>
      </c>
      <c r="F530" s="145" t="s">
        <v>84</v>
      </c>
      <c r="H530" s="146">
        <v>2</v>
      </c>
      <c r="L530" s="142"/>
      <c r="M530" s="147"/>
      <c r="N530" s="148"/>
      <c r="O530" s="148"/>
      <c r="P530" s="148"/>
      <c r="Q530" s="148"/>
      <c r="R530" s="148"/>
      <c r="S530" s="148"/>
      <c r="T530" s="149"/>
      <c r="AT530" s="144" t="s">
        <v>660</v>
      </c>
      <c r="AU530" s="144" t="s">
        <v>22</v>
      </c>
      <c r="AV530" s="143" t="s">
        <v>84</v>
      </c>
      <c r="AW530" s="143" t="s">
        <v>38</v>
      </c>
      <c r="AX530" s="143" t="s">
        <v>75</v>
      </c>
      <c r="AY530" s="144" t="s">
        <v>130</v>
      </c>
    </row>
    <row r="531" spans="2:51" s="136" customFormat="1" ht="12">
      <c r="B531" s="135"/>
      <c r="D531" s="127" t="s">
        <v>660</v>
      </c>
      <c r="E531" s="137" t="s">
        <v>20</v>
      </c>
      <c r="F531" s="138" t="s">
        <v>897</v>
      </c>
      <c r="H531" s="137" t="s">
        <v>20</v>
      </c>
      <c r="L531" s="135"/>
      <c r="M531" s="139"/>
      <c r="N531" s="140"/>
      <c r="O531" s="140"/>
      <c r="P531" s="140"/>
      <c r="Q531" s="140"/>
      <c r="R531" s="140"/>
      <c r="S531" s="140"/>
      <c r="T531" s="141"/>
      <c r="AT531" s="137" t="s">
        <v>660</v>
      </c>
      <c r="AU531" s="137" t="s">
        <v>22</v>
      </c>
      <c r="AV531" s="136" t="s">
        <v>22</v>
      </c>
      <c r="AW531" s="136" t="s">
        <v>38</v>
      </c>
      <c r="AX531" s="136" t="s">
        <v>75</v>
      </c>
      <c r="AY531" s="137" t="s">
        <v>130</v>
      </c>
    </row>
    <row r="532" spans="2:51" s="143" customFormat="1" ht="12">
      <c r="B532" s="142"/>
      <c r="D532" s="127" t="s">
        <v>660</v>
      </c>
      <c r="E532" s="144" t="s">
        <v>20</v>
      </c>
      <c r="F532" s="145" t="s">
        <v>139</v>
      </c>
      <c r="H532" s="146">
        <v>3</v>
      </c>
      <c r="L532" s="142"/>
      <c r="M532" s="147"/>
      <c r="N532" s="148"/>
      <c r="O532" s="148"/>
      <c r="P532" s="148"/>
      <c r="Q532" s="148"/>
      <c r="R532" s="148"/>
      <c r="S532" s="148"/>
      <c r="T532" s="149"/>
      <c r="AT532" s="144" t="s">
        <v>660</v>
      </c>
      <c r="AU532" s="144" t="s">
        <v>22</v>
      </c>
      <c r="AV532" s="143" t="s">
        <v>84</v>
      </c>
      <c r="AW532" s="143" t="s">
        <v>38</v>
      </c>
      <c r="AX532" s="143" t="s">
        <v>75</v>
      </c>
      <c r="AY532" s="144" t="s">
        <v>130</v>
      </c>
    </row>
    <row r="533" spans="2:51" s="136" customFormat="1" ht="12">
      <c r="B533" s="135"/>
      <c r="D533" s="127" t="s">
        <v>660</v>
      </c>
      <c r="E533" s="137" t="s">
        <v>20</v>
      </c>
      <c r="F533" s="138" t="s">
        <v>886</v>
      </c>
      <c r="H533" s="137" t="s">
        <v>20</v>
      </c>
      <c r="L533" s="135"/>
      <c r="M533" s="139"/>
      <c r="N533" s="140"/>
      <c r="O533" s="140"/>
      <c r="P533" s="140"/>
      <c r="Q533" s="140"/>
      <c r="R533" s="140"/>
      <c r="S533" s="140"/>
      <c r="T533" s="141"/>
      <c r="AT533" s="137" t="s">
        <v>660</v>
      </c>
      <c r="AU533" s="137" t="s">
        <v>22</v>
      </c>
      <c r="AV533" s="136" t="s">
        <v>22</v>
      </c>
      <c r="AW533" s="136" t="s">
        <v>38</v>
      </c>
      <c r="AX533" s="136" t="s">
        <v>75</v>
      </c>
      <c r="AY533" s="137" t="s">
        <v>130</v>
      </c>
    </row>
    <row r="534" spans="2:51" s="143" customFormat="1" ht="12">
      <c r="B534" s="142"/>
      <c r="D534" s="127" t="s">
        <v>660</v>
      </c>
      <c r="E534" s="144" t="s">
        <v>20</v>
      </c>
      <c r="F534" s="145" t="s">
        <v>84</v>
      </c>
      <c r="H534" s="146">
        <v>2</v>
      </c>
      <c r="L534" s="142"/>
      <c r="M534" s="147"/>
      <c r="N534" s="148"/>
      <c r="O534" s="148"/>
      <c r="P534" s="148"/>
      <c r="Q534" s="148"/>
      <c r="R534" s="148"/>
      <c r="S534" s="148"/>
      <c r="T534" s="149"/>
      <c r="AT534" s="144" t="s">
        <v>660</v>
      </c>
      <c r="AU534" s="144" t="s">
        <v>22</v>
      </c>
      <c r="AV534" s="143" t="s">
        <v>84</v>
      </c>
      <c r="AW534" s="143" t="s">
        <v>38</v>
      </c>
      <c r="AX534" s="143" t="s">
        <v>75</v>
      </c>
      <c r="AY534" s="144" t="s">
        <v>130</v>
      </c>
    </row>
    <row r="535" spans="2:51" s="136" customFormat="1" ht="12">
      <c r="B535" s="135"/>
      <c r="D535" s="127" t="s">
        <v>660</v>
      </c>
      <c r="E535" s="137" t="s">
        <v>20</v>
      </c>
      <c r="F535" s="138" t="s">
        <v>900</v>
      </c>
      <c r="H535" s="137" t="s">
        <v>20</v>
      </c>
      <c r="L535" s="135"/>
      <c r="M535" s="139"/>
      <c r="N535" s="140"/>
      <c r="O535" s="140"/>
      <c r="P535" s="140"/>
      <c r="Q535" s="140"/>
      <c r="R535" s="140"/>
      <c r="S535" s="140"/>
      <c r="T535" s="141"/>
      <c r="AT535" s="137" t="s">
        <v>660</v>
      </c>
      <c r="AU535" s="137" t="s">
        <v>22</v>
      </c>
      <c r="AV535" s="136" t="s">
        <v>22</v>
      </c>
      <c r="AW535" s="136" t="s">
        <v>38</v>
      </c>
      <c r="AX535" s="136" t="s">
        <v>75</v>
      </c>
      <c r="AY535" s="137" t="s">
        <v>130</v>
      </c>
    </row>
    <row r="536" spans="2:51" s="143" customFormat="1" ht="12">
      <c r="B536" s="142"/>
      <c r="D536" s="127" t="s">
        <v>660</v>
      </c>
      <c r="E536" s="144" t="s">
        <v>20</v>
      </c>
      <c r="F536" s="145" t="s">
        <v>84</v>
      </c>
      <c r="H536" s="146">
        <v>2</v>
      </c>
      <c r="L536" s="142"/>
      <c r="M536" s="147"/>
      <c r="N536" s="148"/>
      <c r="O536" s="148"/>
      <c r="P536" s="148"/>
      <c r="Q536" s="148"/>
      <c r="R536" s="148"/>
      <c r="S536" s="148"/>
      <c r="T536" s="149"/>
      <c r="AT536" s="144" t="s">
        <v>660</v>
      </c>
      <c r="AU536" s="144" t="s">
        <v>22</v>
      </c>
      <c r="AV536" s="143" t="s">
        <v>84</v>
      </c>
      <c r="AW536" s="143" t="s">
        <v>38</v>
      </c>
      <c r="AX536" s="143" t="s">
        <v>75</v>
      </c>
      <c r="AY536" s="144" t="s">
        <v>130</v>
      </c>
    </row>
    <row r="537" spans="2:51" s="151" customFormat="1" ht="12">
      <c r="B537" s="150"/>
      <c r="D537" s="127" t="s">
        <v>660</v>
      </c>
      <c r="E537" s="152" t="s">
        <v>20</v>
      </c>
      <c r="F537" s="153" t="s">
        <v>663</v>
      </c>
      <c r="H537" s="154">
        <v>9</v>
      </c>
      <c r="L537" s="150"/>
      <c r="M537" s="155"/>
      <c r="N537" s="156"/>
      <c r="O537" s="156"/>
      <c r="P537" s="156"/>
      <c r="Q537" s="156"/>
      <c r="R537" s="156"/>
      <c r="S537" s="156"/>
      <c r="T537" s="157"/>
      <c r="AT537" s="152" t="s">
        <v>660</v>
      </c>
      <c r="AU537" s="152" t="s">
        <v>22</v>
      </c>
      <c r="AV537" s="151" t="s">
        <v>136</v>
      </c>
      <c r="AW537" s="151" t="s">
        <v>38</v>
      </c>
      <c r="AX537" s="151" t="s">
        <v>22</v>
      </c>
      <c r="AY537" s="152" t="s">
        <v>130</v>
      </c>
    </row>
    <row r="538" spans="1:65" s="307" customFormat="1" ht="21.75" customHeight="1">
      <c r="A538" s="251"/>
      <c r="B538" s="27"/>
      <c r="C538" s="117" t="s">
        <v>284</v>
      </c>
      <c r="D538" s="117" t="s">
        <v>131</v>
      </c>
      <c r="E538" s="118" t="s">
        <v>998</v>
      </c>
      <c r="F538" s="119" t="s">
        <v>999</v>
      </c>
      <c r="G538" s="120" t="s">
        <v>201</v>
      </c>
      <c r="H538" s="121">
        <v>4</v>
      </c>
      <c r="I538" s="122"/>
      <c r="J538" s="123">
        <f>ROUND(I538*H538,2)</f>
        <v>0</v>
      </c>
      <c r="K538" s="119" t="s">
        <v>135</v>
      </c>
      <c r="L538" s="27"/>
      <c r="M538" s="329" t="s">
        <v>20</v>
      </c>
      <c r="N538" s="124" t="s">
        <v>46</v>
      </c>
      <c r="O538" s="55"/>
      <c r="P538" s="125">
        <f>O538*H538</f>
        <v>0</v>
      </c>
      <c r="Q538" s="125">
        <v>0</v>
      </c>
      <c r="R538" s="125">
        <f>Q538*H538</f>
        <v>0</v>
      </c>
      <c r="S538" s="125">
        <v>0</v>
      </c>
      <c r="T538" s="126">
        <f>S538*H538</f>
        <v>0</v>
      </c>
      <c r="U538" s="251"/>
      <c r="V538" s="251"/>
      <c r="W538" s="251"/>
      <c r="X538" s="251"/>
      <c r="Y538" s="251"/>
      <c r="Z538" s="251"/>
      <c r="AA538" s="251"/>
      <c r="AB538" s="251"/>
      <c r="AC538" s="251"/>
      <c r="AD538" s="251"/>
      <c r="AE538" s="251"/>
      <c r="AR538" s="330" t="s">
        <v>163</v>
      </c>
      <c r="AT538" s="330" t="s">
        <v>131</v>
      </c>
      <c r="AU538" s="330" t="s">
        <v>22</v>
      </c>
      <c r="AY538" s="304" t="s">
        <v>130</v>
      </c>
      <c r="BE538" s="331">
        <f>IF(N538="základní",J538,0)</f>
        <v>0</v>
      </c>
      <c r="BF538" s="331">
        <f>IF(N538="snížená",J538,0)</f>
        <v>0</v>
      </c>
      <c r="BG538" s="331">
        <f>IF(N538="zákl. přenesená",J538,0)</f>
        <v>0</v>
      </c>
      <c r="BH538" s="331">
        <f>IF(N538="sníž. přenesená",J538,0)</f>
        <v>0</v>
      </c>
      <c r="BI538" s="331">
        <f>IF(N538="nulová",J538,0)</f>
        <v>0</v>
      </c>
      <c r="BJ538" s="304" t="s">
        <v>22</v>
      </c>
      <c r="BK538" s="331">
        <f>ROUND(I538*H538,2)</f>
        <v>0</v>
      </c>
      <c r="BL538" s="304" t="s">
        <v>163</v>
      </c>
      <c r="BM538" s="330" t="s">
        <v>386</v>
      </c>
    </row>
    <row r="539" spans="1:47" s="307" customFormat="1" ht="19.5">
      <c r="A539" s="251"/>
      <c r="B539" s="27"/>
      <c r="C539" s="251"/>
      <c r="D539" s="127" t="s">
        <v>137</v>
      </c>
      <c r="E539" s="251"/>
      <c r="F539" s="128" t="s">
        <v>999</v>
      </c>
      <c r="G539" s="251"/>
      <c r="H539" s="251"/>
      <c r="I539" s="251"/>
      <c r="J539" s="251"/>
      <c r="K539" s="251"/>
      <c r="L539" s="27"/>
      <c r="M539" s="129"/>
      <c r="N539" s="130"/>
      <c r="O539" s="55"/>
      <c r="P539" s="55"/>
      <c r="Q539" s="55"/>
      <c r="R539" s="55"/>
      <c r="S539" s="55"/>
      <c r="T539" s="56"/>
      <c r="U539" s="251"/>
      <c r="V539" s="251"/>
      <c r="W539" s="251"/>
      <c r="X539" s="251"/>
      <c r="Y539" s="251"/>
      <c r="Z539" s="251"/>
      <c r="AA539" s="251"/>
      <c r="AB539" s="251"/>
      <c r="AC539" s="251"/>
      <c r="AD539" s="251"/>
      <c r="AE539" s="251"/>
      <c r="AT539" s="304" t="s">
        <v>137</v>
      </c>
      <c r="AU539" s="304" t="s">
        <v>22</v>
      </c>
    </row>
    <row r="540" spans="2:51" s="136" customFormat="1" ht="12">
      <c r="B540" s="135"/>
      <c r="D540" s="127" t="s">
        <v>660</v>
      </c>
      <c r="E540" s="137" t="s">
        <v>20</v>
      </c>
      <c r="F540" s="138" t="s">
        <v>891</v>
      </c>
      <c r="H540" s="137" t="s">
        <v>20</v>
      </c>
      <c r="L540" s="135"/>
      <c r="M540" s="139"/>
      <c r="N540" s="140"/>
      <c r="O540" s="140"/>
      <c r="P540" s="140"/>
      <c r="Q540" s="140"/>
      <c r="R540" s="140"/>
      <c r="S540" s="140"/>
      <c r="T540" s="141"/>
      <c r="AT540" s="137" t="s">
        <v>660</v>
      </c>
      <c r="AU540" s="137" t="s">
        <v>22</v>
      </c>
      <c r="AV540" s="136" t="s">
        <v>22</v>
      </c>
      <c r="AW540" s="136" t="s">
        <v>38</v>
      </c>
      <c r="AX540" s="136" t="s">
        <v>75</v>
      </c>
      <c r="AY540" s="137" t="s">
        <v>130</v>
      </c>
    </row>
    <row r="541" spans="2:51" s="143" customFormat="1" ht="12">
      <c r="B541" s="142"/>
      <c r="D541" s="127" t="s">
        <v>660</v>
      </c>
      <c r="E541" s="144" t="s">
        <v>20</v>
      </c>
      <c r="F541" s="145" t="s">
        <v>22</v>
      </c>
      <c r="H541" s="146">
        <v>1</v>
      </c>
      <c r="L541" s="142"/>
      <c r="M541" s="147"/>
      <c r="N541" s="148"/>
      <c r="O541" s="148"/>
      <c r="P541" s="148"/>
      <c r="Q541" s="148"/>
      <c r="R541" s="148"/>
      <c r="S541" s="148"/>
      <c r="T541" s="149"/>
      <c r="AT541" s="144" t="s">
        <v>660</v>
      </c>
      <c r="AU541" s="144" t="s">
        <v>22</v>
      </c>
      <c r="AV541" s="143" t="s">
        <v>84</v>
      </c>
      <c r="AW541" s="143" t="s">
        <v>38</v>
      </c>
      <c r="AX541" s="143" t="s">
        <v>75</v>
      </c>
      <c r="AY541" s="144" t="s">
        <v>130</v>
      </c>
    </row>
    <row r="542" spans="2:51" s="136" customFormat="1" ht="12">
      <c r="B542" s="135"/>
      <c r="D542" s="127" t="s">
        <v>660</v>
      </c>
      <c r="E542" s="137" t="s">
        <v>20</v>
      </c>
      <c r="F542" s="138" t="s">
        <v>878</v>
      </c>
      <c r="H542" s="137" t="s">
        <v>20</v>
      </c>
      <c r="L542" s="135"/>
      <c r="M542" s="139"/>
      <c r="N542" s="140"/>
      <c r="O542" s="140"/>
      <c r="P542" s="140"/>
      <c r="Q542" s="140"/>
      <c r="R542" s="140"/>
      <c r="S542" s="140"/>
      <c r="T542" s="141"/>
      <c r="AT542" s="137" t="s">
        <v>660</v>
      </c>
      <c r="AU542" s="137" t="s">
        <v>22</v>
      </c>
      <c r="AV542" s="136" t="s">
        <v>22</v>
      </c>
      <c r="AW542" s="136" t="s">
        <v>38</v>
      </c>
      <c r="AX542" s="136" t="s">
        <v>75</v>
      </c>
      <c r="AY542" s="137" t="s">
        <v>130</v>
      </c>
    </row>
    <row r="543" spans="2:51" s="143" customFormat="1" ht="12">
      <c r="B543" s="142"/>
      <c r="D543" s="127" t="s">
        <v>660</v>
      </c>
      <c r="E543" s="144" t="s">
        <v>20</v>
      </c>
      <c r="F543" s="145" t="s">
        <v>84</v>
      </c>
      <c r="H543" s="146">
        <v>2</v>
      </c>
      <c r="L543" s="142"/>
      <c r="M543" s="147"/>
      <c r="N543" s="148"/>
      <c r="O543" s="148"/>
      <c r="P543" s="148"/>
      <c r="Q543" s="148"/>
      <c r="R543" s="148"/>
      <c r="S543" s="148"/>
      <c r="T543" s="149"/>
      <c r="AT543" s="144" t="s">
        <v>660</v>
      </c>
      <c r="AU543" s="144" t="s">
        <v>22</v>
      </c>
      <c r="AV543" s="143" t="s">
        <v>84</v>
      </c>
      <c r="AW543" s="143" t="s">
        <v>38</v>
      </c>
      <c r="AX543" s="143" t="s">
        <v>75</v>
      </c>
      <c r="AY543" s="144" t="s">
        <v>130</v>
      </c>
    </row>
    <row r="544" spans="2:51" s="136" customFormat="1" ht="12">
      <c r="B544" s="135"/>
      <c r="D544" s="127" t="s">
        <v>660</v>
      </c>
      <c r="E544" s="137" t="s">
        <v>20</v>
      </c>
      <c r="F544" s="138" t="s">
        <v>882</v>
      </c>
      <c r="H544" s="137" t="s">
        <v>20</v>
      </c>
      <c r="L544" s="135"/>
      <c r="M544" s="139"/>
      <c r="N544" s="140"/>
      <c r="O544" s="140"/>
      <c r="P544" s="140"/>
      <c r="Q544" s="140"/>
      <c r="R544" s="140"/>
      <c r="S544" s="140"/>
      <c r="T544" s="141"/>
      <c r="AT544" s="137" t="s">
        <v>660</v>
      </c>
      <c r="AU544" s="137" t="s">
        <v>22</v>
      </c>
      <c r="AV544" s="136" t="s">
        <v>22</v>
      </c>
      <c r="AW544" s="136" t="s">
        <v>38</v>
      </c>
      <c r="AX544" s="136" t="s">
        <v>75</v>
      </c>
      <c r="AY544" s="137" t="s">
        <v>130</v>
      </c>
    </row>
    <row r="545" spans="2:51" s="143" customFormat="1" ht="12">
      <c r="B545" s="142"/>
      <c r="D545" s="127" t="s">
        <v>660</v>
      </c>
      <c r="E545" s="144" t="s">
        <v>20</v>
      </c>
      <c r="F545" s="145" t="s">
        <v>22</v>
      </c>
      <c r="H545" s="146">
        <v>1</v>
      </c>
      <c r="L545" s="142"/>
      <c r="M545" s="147"/>
      <c r="N545" s="148"/>
      <c r="O545" s="148"/>
      <c r="P545" s="148"/>
      <c r="Q545" s="148"/>
      <c r="R545" s="148"/>
      <c r="S545" s="148"/>
      <c r="T545" s="149"/>
      <c r="AT545" s="144" t="s">
        <v>660</v>
      </c>
      <c r="AU545" s="144" t="s">
        <v>22</v>
      </c>
      <c r="AV545" s="143" t="s">
        <v>84</v>
      </c>
      <c r="AW545" s="143" t="s">
        <v>38</v>
      </c>
      <c r="AX545" s="143" t="s">
        <v>75</v>
      </c>
      <c r="AY545" s="144" t="s">
        <v>130</v>
      </c>
    </row>
    <row r="546" spans="2:51" s="151" customFormat="1" ht="12">
      <c r="B546" s="150"/>
      <c r="D546" s="127" t="s">
        <v>660</v>
      </c>
      <c r="E546" s="152" t="s">
        <v>20</v>
      </c>
      <c r="F546" s="153" t="s">
        <v>663</v>
      </c>
      <c r="H546" s="154">
        <v>4</v>
      </c>
      <c r="L546" s="150"/>
      <c r="M546" s="155"/>
      <c r="N546" s="156"/>
      <c r="O546" s="156"/>
      <c r="P546" s="156"/>
      <c r="Q546" s="156"/>
      <c r="R546" s="156"/>
      <c r="S546" s="156"/>
      <c r="T546" s="157"/>
      <c r="AT546" s="152" t="s">
        <v>660</v>
      </c>
      <c r="AU546" s="152" t="s">
        <v>22</v>
      </c>
      <c r="AV546" s="151" t="s">
        <v>136</v>
      </c>
      <c r="AW546" s="151" t="s">
        <v>38</v>
      </c>
      <c r="AX546" s="151" t="s">
        <v>22</v>
      </c>
      <c r="AY546" s="152" t="s">
        <v>130</v>
      </c>
    </row>
    <row r="547" spans="1:65" s="307" customFormat="1" ht="16.5" customHeight="1">
      <c r="A547" s="251"/>
      <c r="B547" s="27"/>
      <c r="C547" s="117" t="s">
        <v>383</v>
      </c>
      <c r="D547" s="117" t="s">
        <v>131</v>
      </c>
      <c r="E547" s="118" t="s">
        <v>1000</v>
      </c>
      <c r="F547" s="119" t="s">
        <v>1001</v>
      </c>
      <c r="G547" s="120" t="s">
        <v>201</v>
      </c>
      <c r="H547" s="121">
        <v>3</v>
      </c>
      <c r="I547" s="122"/>
      <c r="J547" s="123">
        <f>ROUND(I547*H547,2)</f>
        <v>0</v>
      </c>
      <c r="K547" s="119" t="s">
        <v>146</v>
      </c>
      <c r="L547" s="27"/>
      <c r="M547" s="329" t="s">
        <v>20</v>
      </c>
      <c r="N547" s="124" t="s">
        <v>46</v>
      </c>
      <c r="O547" s="55"/>
      <c r="P547" s="125">
        <f>O547*H547</f>
        <v>0</v>
      </c>
      <c r="Q547" s="125">
        <v>0.0166666666666667</v>
      </c>
      <c r="R547" s="125">
        <f>Q547*H547</f>
        <v>0.0500000000000001</v>
      </c>
      <c r="S547" s="125">
        <v>0</v>
      </c>
      <c r="T547" s="126">
        <f>S547*H547</f>
        <v>0</v>
      </c>
      <c r="U547" s="251"/>
      <c r="V547" s="251"/>
      <c r="W547" s="251"/>
      <c r="X547" s="251"/>
      <c r="Y547" s="251"/>
      <c r="Z547" s="251"/>
      <c r="AA547" s="251"/>
      <c r="AB547" s="251"/>
      <c r="AC547" s="251"/>
      <c r="AD547" s="251"/>
      <c r="AE547" s="251"/>
      <c r="AR547" s="330" t="s">
        <v>163</v>
      </c>
      <c r="AT547" s="330" t="s">
        <v>131</v>
      </c>
      <c r="AU547" s="330" t="s">
        <v>22</v>
      </c>
      <c r="AY547" s="304" t="s">
        <v>130</v>
      </c>
      <c r="BE547" s="331">
        <f>IF(N547="základní",J547,0)</f>
        <v>0</v>
      </c>
      <c r="BF547" s="331">
        <f>IF(N547="snížená",J547,0)</f>
        <v>0</v>
      </c>
      <c r="BG547" s="331">
        <f>IF(N547="zákl. přenesená",J547,0)</f>
        <v>0</v>
      </c>
      <c r="BH547" s="331">
        <f>IF(N547="sníž. přenesená",J547,0)</f>
        <v>0</v>
      </c>
      <c r="BI547" s="331">
        <f>IF(N547="nulová",J547,0)</f>
        <v>0</v>
      </c>
      <c r="BJ547" s="304" t="s">
        <v>22</v>
      </c>
      <c r="BK547" s="331">
        <f>ROUND(I547*H547,2)</f>
        <v>0</v>
      </c>
      <c r="BL547" s="304" t="s">
        <v>163</v>
      </c>
      <c r="BM547" s="330" t="s">
        <v>389</v>
      </c>
    </row>
    <row r="548" spans="1:47" s="307" customFormat="1" ht="12">
      <c r="A548" s="251"/>
      <c r="B548" s="27"/>
      <c r="C548" s="251"/>
      <c r="D548" s="127" t="s">
        <v>137</v>
      </c>
      <c r="E548" s="251"/>
      <c r="F548" s="128" t="s">
        <v>1002</v>
      </c>
      <c r="G548" s="251"/>
      <c r="H548" s="251"/>
      <c r="I548" s="251"/>
      <c r="J548" s="251"/>
      <c r="K548" s="251"/>
      <c r="L548" s="27"/>
      <c r="M548" s="129"/>
      <c r="N548" s="130"/>
      <c r="O548" s="55"/>
      <c r="P548" s="55"/>
      <c r="Q548" s="55"/>
      <c r="R548" s="55"/>
      <c r="S548" s="55"/>
      <c r="T548" s="56"/>
      <c r="U548" s="251"/>
      <c r="V548" s="251"/>
      <c r="W548" s="251"/>
      <c r="X548" s="251"/>
      <c r="Y548" s="251"/>
      <c r="Z548" s="251"/>
      <c r="AA548" s="251"/>
      <c r="AB548" s="251"/>
      <c r="AC548" s="251"/>
      <c r="AD548" s="251"/>
      <c r="AE548" s="251"/>
      <c r="AT548" s="304" t="s">
        <v>137</v>
      </c>
      <c r="AU548" s="304" t="s">
        <v>22</v>
      </c>
    </row>
    <row r="549" spans="2:51" s="136" customFormat="1" ht="12">
      <c r="B549" s="135"/>
      <c r="D549" s="127" t="s">
        <v>660</v>
      </c>
      <c r="E549" s="137" t="s">
        <v>20</v>
      </c>
      <c r="F549" s="138" t="s">
        <v>891</v>
      </c>
      <c r="H549" s="137" t="s">
        <v>20</v>
      </c>
      <c r="L549" s="135"/>
      <c r="M549" s="139"/>
      <c r="N549" s="140"/>
      <c r="O549" s="140"/>
      <c r="P549" s="140"/>
      <c r="Q549" s="140"/>
      <c r="R549" s="140"/>
      <c r="S549" s="140"/>
      <c r="T549" s="141"/>
      <c r="AT549" s="137" t="s">
        <v>660</v>
      </c>
      <c r="AU549" s="137" t="s">
        <v>22</v>
      </c>
      <c r="AV549" s="136" t="s">
        <v>22</v>
      </c>
      <c r="AW549" s="136" t="s">
        <v>38</v>
      </c>
      <c r="AX549" s="136" t="s">
        <v>75</v>
      </c>
      <c r="AY549" s="137" t="s">
        <v>130</v>
      </c>
    </row>
    <row r="550" spans="2:51" s="143" customFormat="1" ht="12">
      <c r="B550" s="142"/>
      <c r="D550" s="127" t="s">
        <v>660</v>
      </c>
      <c r="E550" s="144" t="s">
        <v>20</v>
      </c>
      <c r="F550" s="145" t="s">
        <v>22</v>
      </c>
      <c r="H550" s="146">
        <v>1</v>
      </c>
      <c r="L550" s="142"/>
      <c r="M550" s="147"/>
      <c r="N550" s="148"/>
      <c r="O550" s="148"/>
      <c r="P550" s="148"/>
      <c r="Q550" s="148"/>
      <c r="R550" s="148"/>
      <c r="S550" s="148"/>
      <c r="T550" s="149"/>
      <c r="AT550" s="144" t="s">
        <v>660</v>
      </c>
      <c r="AU550" s="144" t="s">
        <v>22</v>
      </c>
      <c r="AV550" s="143" t="s">
        <v>84</v>
      </c>
      <c r="AW550" s="143" t="s">
        <v>38</v>
      </c>
      <c r="AX550" s="143" t="s">
        <v>75</v>
      </c>
      <c r="AY550" s="144" t="s">
        <v>130</v>
      </c>
    </row>
    <row r="551" spans="2:51" s="136" customFormat="1" ht="12">
      <c r="B551" s="135"/>
      <c r="D551" s="127" t="s">
        <v>660</v>
      </c>
      <c r="E551" s="137" t="s">
        <v>20</v>
      </c>
      <c r="F551" s="138" t="s">
        <v>878</v>
      </c>
      <c r="H551" s="137" t="s">
        <v>20</v>
      </c>
      <c r="L551" s="135"/>
      <c r="M551" s="139"/>
      <c r="N551" s="140"/>
      <c r="O551" s="140"/>
      <c r="P551" s="140"/>
      <c r="Q551" s="140"/>
      <c r="R551" s="140"/>
      <c r="S551" s="140"/>
      <c r="T551" s="141"/>
      <c r="AT551" s="137" t="s">
        <v>660</v>
      </c>
      <c r="AU551" s="137" t="s">
        <v>22</v>
      </c>
      <c r="AV551" s="136" t="s">
        <v>22</v>
      </c>
      <c r="AW551" s="136" t="s">
        <v>38</v>
      </c>
      <c r="AX551" s="136" t="s">
        <v>75</v>
      </c>
      <c r="AY551" s="137" t="s">
        <v>130</v>
      </c>
    </row>
    <row r="552" spans="2:51" s="143" customFormat="1" ht="12">
      <c r="B552" s="142"/>
      <c r="D552" s="127" t="s">
        <v>660</v>
      </c>
      <c r="E552" s="144" t="s">
        <v>20</v>
      </c>
      <c r="F552" s="145" t="s">
        <v>84</v>
      </c>
      <c r="H552" s="146">
        <v>2</v>
      </c>
      <c r="L552" s="142"/>
      <c r="M552" s="147"/>
      <c r="N552" s="148"/>
      <c r="O552" s="148"/>
      <c r="P552" s="148"/>
      <c r="Q552" s="148"/>
      <c r="R552" s="148"/>
      <c r="S552" s="148"/>
      <c r="T552" s="149"/>
      <c r="AT552" s="144" t="s">
        <v>660</v>
      </c>
      <c r="AU552" s="144" t="s">
        <v>22</v>
      </c>
      <c r="AV552" s="143" t="s">
        <v>84</v>
      </c>
      <c r="AW552" s="143" t="s">
        <v>38</v>
      </c>
      <c r="AX552" s="143" t="s">
        <v>75</v>
      </c>
      <c r="AY552" s="144" t="s">
        <v>130</v>
      </c>
    </row>
    <row r="553" spans="2:51" s="151" customFormat="1" ht="12">
      <c r="B553" s="150"/>
      <c r="D553" s="127" t="s">
        <v>660</v>
      </c>
      <c r="E553" s="152" t="s">
        <v>20</v>
      </c>
      <c r="F553" s="153" t="s">
        <v>663</v>
      </c>
      <c r="H553" s="154">
        <v>3</v>
      </c>
      <c r="L553" s="150"/>
      <c r="M553" s="155"/>
      <c r="N553" s="156"/>
      <c r="O553" s="156"/>
      <c r="P553" s="156"/>
      <c r="Q553" s="156"/>
      <c r="R553" s="156"/>
      <c r="S553" s="156"/>
      <c r="T553" s="157"/>
      <c r="AT553" s="152" t="s">
        <v>660</v>
      </c>
      <c r="AU553" s="152" t="s">
        <v>22</v>
      </c>
      <c r="AV553" s="151" t="s">
        <v>136</v>
      </c>
      <c r="AW553" s="151" t="s">
        <v>38</v>
      </c>
      <c r="AX553" s="151" t="s">
        <v>22</v>
      </c>
      <c r="AY553" s="152" t="s">
        <v>130</v>
      </c>
    </row>
    <row r="554" spans="1:65" s="307" customFormat="1" ht="21.75" customHeight="1">
      <c r="A554" s="251"/>
      <c r="B554" s="27"/>
      <c r="C554" s="117" t="s">
        <v>287</v>
      </c>
      <c r="D554" s="117" t="s">
        <v>131</v>
      </c>
      <c r="E554" s="118" t="s">
        <v>1003</v>
      </c>
      <c r="F554" s="119" t="s">
        <v>1004</v>
      </c>
      <c r="G554" s="120" t="s">
        <v>201</v>
      </c>
      <c r="H554" s="121">
        <v>1</v>
      </c>
      <c r="I554" s="122"/>
      <c r="J554" s="123">
        <f>ROUND(I554*H554,2)</f>
        <v>0</v>
      </c>
      <c r="K554" s="119" t="s">
        <v>146</v>
      </c>
      <c r="L554" s="27"/>
      <c r="M554" s="329" t="s">
        <v>20</v>
      </c>
      <c r="N554" s="124" t="s">
        <v>46</v>
      </c>
      <c r="O554" s="55"/>
      <c r="P554" s="125">
        <f>O554*H554</f>
        <v>0</v>
      </c>
      <c r="Q554" s="125">
        <v>0.02</v>
      </c>
      <c r="R554" s="125">
        <f>Q554*H554</f>
        <v>0.02</v>
      </c>
      <c r="S554" s="125">
        <v>0</v>
      </c>
      <c r="T554" s="126">
        <f>S554*H554</f>
        <v>0</v>
      </c>
      <c r="U554" s="251"/>
      <c r="V554" s="251"/>
      <c r="W554" s="251"/>
      <c r="X554" s="251"/>
      <c r="Y554" s="251"/>
      <c r="Z554" s="251"/>
      <c r="AA554" s="251"/>
      <c r="AB554" s="251"/>
      <c r="AC554" s="251"/>
      <c r="AD554" s="251"/>
      <c r="AE554" s="251"/>
      <c r="AR554" s="330" t="s">
        <v>163</v>
      </c>
      <c r="AT554" s="330" t="s">
        <v>131</v>
      </c>
      <c r="AU554" s="330" t="s">
        <v>22</v>
      </c>
      <c r="AY554" s="304" t="s">
        <v>130</v>
      </c>
      <c r="BE554" s="331">
        <f>IF(N554="základní",J554,0)</f>
        <v>0</v>
      </c>
      <c r="BF554" s="331">
        <f>IF(N554="snížená",J554,0)</f>
        <v>0</v>
      </c>
      <c r="BG554" s="331">
        <f>IF(N554="zákl. přenesená",J554,0)</f>
        <v>0</v>
      </c>
      <c r="BH554" s="331">
        <f>IF(N554="sníž. přenesená",J554,0)</f>
        <v>0</v>
      </c>
      <c r="BI554" s="331">
        <f>IF(N554="nulová",J554,0)</f>
        <v>0</v>
      </c>
      <c r="BJ554" s="304" t="s">
        <v>22</v>
      </c>
      <c r="BK554" s="331">
        <f>ROUND(I554*H554,2)</f>
        <v>0</v>
      </c>
      <c r="BL554" s="304" t="s">
        <v>163</v>
      </c>
      <c r="BM554" s="330" t="s">
        <v>393</v>
      </c>
    </row>
    <row r="555" spans="1:47" s="307" customFormat="1" ht="12">
      <c r="A555" s="251"/>
      <c r="B555" s="27"/>
      <c r="C555" s="251"/>
      <c r="D555" s="127" t="s">
        <v>137</v>
      </c>
      <c r="E555" s="251"/>
      <c r="F555" s="128" t="s">
        <v>1002</v>
      </c>
      <c r="G555" s="251"/>
      <c r="H555" s="251"/>
      <c r="I555" s="251"/>
      <c r="J555" s="251"/>
      <c r="K555" s="251"/>
      <c r="L555" s="27"/>
      <c r="M555" s="129"/>
      <c r="N555" s="130"/>
      <c r="O555" s="55"/>
      <c r="P555" s="55"/>
      <c r="Q555" s="55"/>
      <c r="R555" s="55"/>
      <c r="S555" s="55"/>
      <c r="T555" s="56"/>
      <c r="U555" s="251"/>
      <c r="V555" s="251"/>
      <c r="W555" s="251"/>
      <c r="X555" s="251"/>
      <c r="Y555" s="251"/>
      <c r="Z555" s="251"/>
      <c r="AA555" s="251"/>
      <c r="AB555" s="251"/>
      <c r="AC555" s="251"/>
      <c r="AD555" s="251"/>
      <c r="AE555" s="251"/>
      <c r="AT555" s="304" t="s">
        <v>137</v>
      </c>
      <c r="AU555" s="304" t="s">
        <v>22</v>
      </c>
    </row>
    <row r="556" spans="2:51" s="136" customFormat="1" ht="12">
      <c r="B556" s="135"/>
      <c r="D556" s="127" t="s">
        <v>660</v>
      </c>
      <c r="E556" s="137" t="s">
        <v>20</v>
      </c>
      <c r="F556" s="138" t="s">
        <v>882</v>
      </c>
      <c r="H556" s="137" t="s">
        <v>20</v>
      </c>
      <c r="L556" s="135"/>
      <c r="M556" s="139"/>
      <c r="N556" s="140"/>
      <c r="O556" s="140"/>
      <c r="P556" s="140"/>
      <c r="Q556" s="140"/>
      <c r="R556" s="140"/>
      <c r="S556" s="140"/>
      <c r="T556" s="141"/>
      <c r="AT556" s="137" t="s">
        <v>660</v>
      </c>
      <c r="AU556" s="137" t="s">
        <v>22</v>
      </c>
      <c r="AV556" s="136" t="s">
        <v>22</v>
      </c>
      <c r="AW556" s="136" t="s">
        <v>38</v>
      </c>
      <c r="AX556" s="136" t="s">
        <v>75</v>
      </c>
      <c r="AY556" s="137" t="s">
        <v>130</v>
      </c>
    </row>
    <row r="557" spans="2:51" s="143" customFormat="1" ht="12">
      <c r="B557" s="142"/>
      <c r="D557" s="127" t="s">
        <v>660</v>
      </c>
      <c r="E557" s="144" t="s">
        <v>20</v>
      </c>
      <c r="F557" s="145" t="s">
        <v>22</v>
      </c>
      <c r="H557" s="146">
        <v>1</v>
      </c>
      <c r="L557" s="142"/>
      <c r="M557" s="147"/>
      <c r="N557" s="148"/>
      <c r="O557" s="148"/>
      <c r="P557" s="148"/>
      <c r="Q557" s="148"/>
      <c r="R557" s="148"/>
      <c r="S557" s="148"/>
      <c r="T557" s="149"/>
      <c r="AT557" s="144" t="s">
        <v>660</v>
      </c>
      <c r="AU557" s="144" t="s">
        <v>22</v>
      </c>
      <c r="AV557" s="143" t="s">
        <v>84</v>
      </c>
      <c r="AW557" s="143" t="s">
        <v>38</v>
      </c>
      <c r="AX557" s="143" t="s">
        <v>75</v>
      </c>
      <c r="AY557" s="144" t="s">
        <v>130</v>
      </c>
    </row>
    <row r="558" spans="2:51" s="151" customFormat="1" ht="12">
      <c r="B558" s="150"/>
      <c r="D558" s="127" t="s">
        <v>660</v>
      </c>
      <c r="E558" s="152" t="s">
        <v>20</v>
      </c>
      <c r="F558" s="153" t="s">
        <v>663</v>
      </c>
      <c r="H558" s="154">
        <v>1</v>
      </c>
      <c r="L558" s="150"/>
      <c r="M558" s="155"/>
      <c r="N558" s="156"/>
      <c r="O558" s="156"/>
      <c r="P558" s="156"/>
      <c r="Q558" s="156"/>
      <c r="R558" s="156"/>
      <c r="S558" s="156"/>
      <c r="T558" s="157"/>
      <c r="AT558" s="152" t="s">
        <v>660</v>
      </c>
      <c r="AU558" s="152" t="s">
        <v>22</v>
      </c>
      <c r="AV558" s="151" t="s">
        <v>136</v>
      </c>
      <c r="AW558" s="151" t="s">
        <v>38</v>
      </c>
      <c r="AX558" s="151" t="s">
        <v>22</v>
      </c>
      <c r="AY558" s="152" t="s">
        <v>130</v>
      </c>
    </row>
    <row r="559" spans="1:65" s="307" customFormat="1" ht="21.75" customHeight="1">
      <c r="A559" s="251"/>
      <c r="B559" s="27"/>
      <c r="C559" s="117" t="s">
        <v>390</v>
      </c>
      <c r="D559" s="117" t="s">
        <v>131</v>
      </c>
      <c r="E559" s="118" t="s">
        <v>1005</v>
      </c>
      <c r="F559" s="119" t="s">
        <v>1006</v>
      </c>
      <c r="G559" s="120" t="s">
        <v>201</v>
      </c>
      <c r="H559" s="121">
        <v>5</v>
      </c>
      <c r="I559" s="122"/>
      <c r="J559" s="123">
        <f>ROUND(I559*H559,2)</f>
        <v>0</v>
      </c>
      <c r="K559" s="119" t="s">
        <v>146</v>
      </c>
      <c r="L559" s="27"/>
      <c r="M559" s="329" t="s">
        <v>20</v>
      </c>
      <c r="N559" s="124" t="s">
        <v>46</v>
      </c>
      <c r="O559" s="55"/>
      <c r="P559" s="125">
        <f>O559*H559</f>
        <v>0</v>
      </c>
      <c r="Q559" s="125">
        <v>0.016</v>
      </c>
      <c r="R559" s="125">
        <f>Q559*H559</f>
        <v>0.08</v>
      </c>
      <c r="S559" s="125">
        <v>0</v>
      </c>
      <c r="T559" s="126">
        <f>S559*H559</f>
        <v>0</v>
      </c>
      <c r="U559" s="251"/>
      <c r="V559" s="251"/>
      <c r="W559" s="251"/>
      <c r="X559" s="251"/>
      <c r="Y559" s="251"/>
      <c r="Z559" s="251"/>
      <c r="AA559" s="251"/>
      <c r="AB559" s="251"/>
      <c r="AC559" s="251"/>
      <c r="AD559" s="251"/>
      <c r="AE559" s="251"/>
      <c r="AR559" s="330" t="s">
        <v>163</v>
      </c>
      <c r="AT559" s="330" t="s">
        <v>131</v>
      </c>
      <c r="AU559" s="330" t="s">
        <v>22</v>
      </c>
      <c r="AY559" s="304" t="s">
        <v>130</v>
      </c>
      <c r="BE559" s="331">
        <f>IF(N559="základní",J559,0)</f>
        <v>0</v>
      </c>
      <c r="BF559" s="331">
        <f>IF(N559="snížená",J559,0)</f>
        <v>0</v>
      </c>
      <c r="BG559" s="331">
        <f>IF(N559="zákl. přenesená",J559,0)</f>
        <v>0</v>
      </c>
      <c r="BH559" s="331">
        <f>IF(N559="sníž. přenesená",J559,0)</f>
        <v>0</v>
      </c>
      <c r="BI559" s="331">
        <f>IF(N559="nulová",J559,0)</f>
        <v>0</v>
      </c>
      <c r="BJ559" s="304" t="s">
        <v>22</v>
      </c>
      <c r="BK559" s="331">
        <f>ROUND(I559*H559,2)</f>
        <v>0</v>
      </c>
      <c r="BL559" s="304" t="s">
        <v>163</v>
      </c>
      <c r="BM559" s="330" t="s">
        <v>396</v>
      </c>
    </row>
    <row r="560" spans="1:47" s="307" customFormat="1" ht="12">
      <c r="A560" s="251"/>
      <c r="B560" s="27"/>
      <c r="C560" s="251"/>
      <c r="D560" s="127" t="s">
        <v>137</v>
      </c>
      <c r="E560" s="251"/>
      <c r="F560" s="128" t="s">
        <v>1002</v>
      </c>
      <c r="G560" s="251"/>
      <c r="H560" s="251"/>
      <c r="I560" s="251"/>
      <c r="J560" s="251"/>
      <c r="K560" s="251"/>
      <c r="L560" s="27"/>
      <c r="M560" s="129"/>
      <c r="N560" s="130"/>
      <c r="O560" s="55"/>
      <c r="P560" s="55"/>
      <c r="Q560" s="55"/>
      <c r="R560" s="55"/>
      <c r="S560" s="55"/>
      <c r="T560" s="56"/>
      <c r="U560" s="251"/>
      <c r="V560" s="251"/>
      <c r="W560" s="251"/>
      <c r="X560" s="251"/>
      <c r="Y560" s="251"/>
      <c r="Z560" s="251"/>
      <c r="AA560" s="251"/>
      <c r="AB560" s="251"/>
      <c r="AC560" s="251"/>
      <c r="AD560" s="251"/>
      <c r="AE560" s="251"/>
      <c r="AT560" s="304" t="s">
        <v>137</v>
      </c>
      <c r="AU560" s="304" t="s">
        <v>22</v>
      </c>
    </row>
    <row r="561" spans="2:51" s="136" customFormat="1" ht="12">
      <c r="B561" s="135"/>
      <c r="D561" s="127" t="s">
        <v>660</v>
      </c>
      <c r="E561" s="137" t="s">
        <v>20</v>
      </c>
      <c r="F561" s="138" t="s">
        <v>894</v>
      </c>
      <c r="H561" s="137" t="s">
        <v>20</v>
      </c>
      <c r="L561" s="135"/>
      <c r="M561" s="139"/>
      <c r="N561" s="140"/>
      <c r="O561" s="140"/>
      <c r="P561" s="140"/>
      <c r="Q561" s="140"/>
      <c r="R561" s="140"/>
      <c r="S561" s="140"/>
      <c r="T561" s="141"/>
      <c r="AT561" s="137" t="s">
        <v>660</v>
      </c>
      <c r="AU561" s="137" t="s">
        <v>22</v>
      </c>
      <c r="AV561" s="136" t="s">
        <v>22</v>
      </c>
      <c r="AW561" s="136" t="s">
        <v>38</v>
      </c>
      <c r="AX561" s="136" t="s">
        <v>75</v>
      </c>
      <c r="AY561" s="137" t="s">
        <v>130</v>
      </c>
    </row>
    <row r="562" spans="2:51" s="143" customFormat="1" ht="12">
      <c r="B562" s="142"/>
      <c r="D562" s="127" t="s">
        <v>660</v>
      </c>
      <c r="E562" s="144" t="s">
        <v>20</v>
      </c>
      <c r="F562" s="145" t="s">
        <v>84</v>
      </c>
      <c r="H562" s="146">
        <v>2</v>
      </c>
      <c r="L562" s="142"/>
      <c r="M562" s="147"/>
      <c r="N562" s="148"/>
      <c r="O562" s="148"/>
      <c r="P562" s="148"/>
      <c r="Q562" s="148"/>
      <c r="R562" s="148"/>
      <c r="S562" s="148"/>
      <c r="T562" s="149"/>
      <c r="AT562" s="144" t="s">
        <v>660</v>
      </c>
      <c r="AU562" s="144" t="s">
        <v>22</v>
      </c>
      <c r="AV562" s="143" t="s">
        <v>84</v>
      </c>
      <c r="AW562" s="143" t="s">
        <v>38</v>
      </c>
      <c r="AX562" s="143" t="s">
        <v>75</v>
      </c>
      <c r="AY562" s="144" t="s">
        <v>130</v>
      </c>
    </row>
    <row r="563" spans="2:51" s="136" customFormat="1" ht="12">
      <c r="B563" s="135"/>
      <c r="D563" s="127" t="s">
        <v>660</v>
      </c>
      <c r="E563" s="137" t="s">
        <v>20</v>
      </c>
      <c r="F563" s="138" t="s">
        <v>897</v>
      </c>
      <c r="H563" s="137" t="s">
        <v>20</v>
      </c>
      <c r="L563" s="135"/>
      <c r="M563" s="139"/>
      <c r="N563" s="140"/>
      <c r="O563" s="140"/>
      <c r="P563" s="140"/>
      <c r="Q563" s="140"/>
      <c r="R563" s="140"/>
      <c r="S563" s="140"/>
      <c r="T563" s="141"/>
      <c r="AT563" s="137" t="s">
        <v>660</v>
      </c>
      <c r="AU563" s="137" t="s">
        <v>22</v>
      </c>
      <c r="AV563" s="136" t="s">
        <v>22</v>
      </c>
      <c r="AW563" s="136" t="s">
        <v>38</v>
      </c>
      <c r="AX563" s="136" t="s">
        <v>75</v>
      </c>
      <c r="AY563" s="137" t="s">
        <v>130</v>
      </c>
    </row>
    <row r="564" spans="2:51" s="143" customFormat="1" ht="12">
      <c r="B564" s="142"/>
      <c r="D564" s="127" t="s">
        <v>660</v>
      </c>
      <c r="E564" s="144" t="s">
        <v>20</v>
      </c>
      <c r="F564" s="145" t="s">
        <v>139</v>
      </c>
      <c r="H564" s="146">
        <v>3</v>
      </c>
      <c r="L564" s="142"/>
      <c r="M564" s="147"/>
      <c r="N564" s="148"/>
      <c r="O564" s="148"/>
      <c r="P564" s="148"/>
      <c r="Q564" s="148"/>
      <c r="R564" s="148"/>
      <c r="S564" s="148"/>
      <c r="T564" s="149"/>
      <c r="AT564" s="144" t="s">
        <v>660</v>
      </c>
      <c r="AU564" s="144" t="s">
        <v>22</v>
      </c>
      <c r="AV564" s="143" t="s">
        <v>84</v>
      </c>
      <c r="AW564" s="143" t="s">
        <v>38</v>
      </c>
      <c r="AX564" s="143" t="s">
        <v>75</v>
      </c>
      <c r="AY564" s="144" t="s">
        <v>130</v>
      </c>
    </row>
    <row r="565" spans="2:51" s="151" customFormat="1" ht="12">
      <c r="B565" s="150"/>
      <c r="D565" s="127" t="s">
        <v>660</v>
      </c>
      <c r="E565" s="152" t="s">
        <v>20</v>
      </c>
      <c r="F565" s="153" t="s">
        <v>663</v>
      </c>
      <c r="H565" s="154">
        <v>5</v>
      </c>
      <c r="L565" s="150"/>
      <c r="M565" s="155"/>
      <c r="N565" s="156"/>
      <c r="O565" s="156"/>
      <c r="P565" s="156"/>
      <c r="Q565" s="156"/>
      <c r="R565" s="156"/>
      <c r="S565" s="156"/>
      <c r="T565" s="157"/>
      <c r="AT565" s="152" t="s">
        <v>660</v>
      </c>
      <c r="AU565" s="152" t="s">
        <v>22</v>
      </c>
      <c r="AV565" s="151" t="s">
        <v>136</v>
      </c>
      <c r="AW565" s="151" t="s">
        <v>38</v>
      </c>
      <c r="AX565" s="151" t="s">
        <v>22</v>
      </c>
      <c r="AY565" s="152" t="s">
        <v>130</v>
      </c>
    </row>
    <row r="566" spans="1:65" s="307" customFormat="1" ht="16.5" customHeight="1">
      <c r="A566" s="251"/>
      <c r="B566" s="27"/>
      <c r="C566" s="117" t="s">
        <v>291</v>
      </c>
      <c r="D566" s="117" t="s">
        <v>131</v>
      </c>
      <c r="E566" s="118" t="s">
        <v>1007</v>
      </c>
      <c r="F566" s="119" t="s">
        <v>1008</v>
      </c>
      <c r="G566" s="120" t="s">
        <v>201</v>
      </c>
      <c r="H566" s="121">
        <v>2</v>
      </c>
      <c r="I566" s="122"/>
      <c r="J566" s="123">
        <f>ROUND(I566*H566,2)</f>
        <v>0</v>
      </c>
      <c r="K566" s="119" t="s">
        <v>146</v>
      </c>
      <c r="L566" s="27"/>
      <c r="M566" s="329" t="s">
        <v>20</v>
      </c>
      <c r="N566" s="124" t="s">
        <v>46</v>
      </c>
      <c r="O566" s="55"/>
      <c r="P566" s="125">
        <f>O566*H566</f>
        <v>0</v>
      </c>
      <c r="Q566" s="125">
        <v>0.015</v>
      </c>
      <c r="R566" s="125">
        <f>Q566*H566</f>
        <v>0.03</v>
      </c>
      <c r="S566" s="125">
        <v>0</v>
      </c>
      <c r="T566" s="126">
        <f>S566*H566</f>
        <v>0</v>
      </c>
      <c r="U566" s="251"/>
      <c r="V566" s="251"/>
      <c r="W566" s="251"/>
      <c r="X566" s="251"/>
      <c r="Y566" s="251"/>
      <c r="Z566" s="251"/>
      <c r="AA566" s="251"/>
      <c r="AB566" s="251"/>
      <c r="AC566" s="251"/>
      <c r="AD566" s="251"/>
      <c r="AE566" s="251"/>
      <c r="AR566" s="330" t="s">
        <v>163</v>
      </c>
      <c r="AT566" s="330" t="s">
        <v>131</v>
      </c>
      <c r="AU566" s="330" t="s">
        <v>22</v>
      </c>
      <c r="AY566" s="304" t="s">
        <v>130</v>
      </c>
      <c r="BE566" s="331">
        <f>IF(N566="základní",J566,0)</f>
        <v>0</v>
      </c>
      <c r="BF566" s="331">
        <f>IF(N566="snížená",J566,0)</f>
        <v>0</v>
      </c>
      <c r="BG566" s="331">
        <f>IF(N566="zákl. přenesená",J566,0)</f>
        <v>0</v>
      </c>
      <c r="BH566" s="331">
        <f>IF(N566="sníž. přenesená",J566,0)</f>
        <v>0</v>
      </c>
      <c r="BI566" s="331">
        <f>IF(N566="nulová",J566,0)</f>
        <v>0</v>
      </c>
      <c r="BJ566" s="304" t="s">
        <v>22</v>
      </c>
      <c r="BK566" s="331">
        <f>ROUND(I566*H566,2)</f>
        <v>0</v>
      </c>
      <c r="BL566" s="304" t="s">
        <v>163</v>
      </c>
      <c r="BM566" s="330" t="s">
        <v>400</v>
      </c>
    </row>
    <row r="567" spans="1:47" s="307" customFormat="1" ht="12">
      <c r="A567" s="251"/>
      <c r="B567" s="27"/>
      <c r="C567" s="251"/>
      <c r="D567" s="127" t="s">
        <v>137</v>
      </c>
      <c r="E567" s="251"/>
      <c r="F567" s="128" t="s">
        <v>1002</v>
      </c>
      <c r="G567" s="251"/>
      <c r="H567" s="251"/>
      <c r="I567" s="251"/>
      <c r="J567" s="251"/>
      <c r="K567" s="251"/>
      <c r="L567" s="27"/>
      <c r="M567" s="129"/>
      <c r="N567" s="130"/>
      <c r="O567" s="55"/>
      <c r="P567" s="55"/>
      <c r="Q567" s="55"/>
      <c r="R567" s="55"/>
      <c r="S567" s="55"/>
      <c r="T567" s="56"/>
      <c r="U567" s="251"/>
      <c r="V567" s="251"/>
      <c r="W567" s="251"/>
      <c r="X567" s="251"/>
      <c r="Y567" s="251"/>
      <c r="Z567" s="251"/>
      <c r="AA567" s="251"/>
      <c r="AB567" s="251"/>
      <c r="AC567" s="251"/>
      <c r="AD567" s="251"/>
      <c r="AE567" s="251"/>
      <c r="AT567" s="304" t="s">
        <v>137</v>
      </c>
      <c r="AU567" s="304" t="s">
        <v>22</v>
      </c>
    </row>
    <row r="568" spans="2:51" s="136" customFormat="1" ht="12">
      <c r="B568" s="135"/>
      <c r="D568" s="127" t="s">
        <v>660</v>
      </c>
      <c r="E568" s="137" t="s">
        <v>20</v>
      </c>
      <c r="F568" s="138" t="s">
        <v>886</v>
      </c>
      <c r="H568" s="137" t="s">
        <v>20</v>
      </c>
      <c r="L568" s="135"/>
      <c r="M568" s="139"/>
      <c r="N568" s="140"/>
      <c r="O568" s="140"/>
      <c r="P568" s="140"/>
      <c r="Q568" s="140"/>
      <c r="R568" s="140"/>
      <c r="S568" s="140"/>
      <c r="T568" s="141"/>
      <c r="AT568" s="137" t="s">
        <v>660</v>
      </c>
      <c r="AU568" s="137" t="s">
        <v>22</v>
      </c>
      <c r="AV568" s="136" t="s">
        <v>22</v>
      </c>
      <c r="AW568" s="136" t="s">
        <v>38</v>
      </c>
      <c r="AX568" s="136" t="s">
        <v>75</v>
      </c>
      <c r="AY568" s="137" t="s">
        <v>130</v>
      </c>
    </row>
    <row r="569" spans="2:51" s="143" customFormat="1" ht="12">
      <c r="B569" s="142"/>
      <c r="D569" s="127" t="s">
        <v>660</v>
      </c>
      <c r="E569" s="144" t="s">
        <v>20</v>
      </c>
      <c r="F569" s="145" t="s">
        <v>84</v>
      </c>
      <c r="H569" s="146">
        <v>2</v>
      </c>
      <c r="L569" s="142"/>
      <c r="M569" s="147"/>
      <c r="N569" s="148"/>
      <c r="O569" s="148"/>
      <c r="P569" s="148"/>
      <c r="Q569" s="148"/>
      <c r="R569" s="148"/>
      <c r="S569" s="148"/>
      <c r="T569" s="149"/>
      <c r="AT569" s="144" t="s">
        <v>660</v>
      </c>
      <c r="AU569" s="144" t="s">
        <v>22</v>
      </c>
      <c r="AV569" s="143" t="s">
        <v>84</v>
      </c>
      <c r="AW569" s="143" t="s">
        <v>38</v>
      </c>
      <c r="AX569" s="143" t="s">
        <v>75</v>
      </c>
      <c r="AY569" s="144" t="s">
        <v>130</v>
      </c>
    </row>
    <row r="570" spans="2:51" s="151" customFormat="1" ht="12">
      <c r="B570" s="150"/>
      <c r="D570" s="127" t="s">
        <v>660</v>
      </c>
      <c r="E570" s="152" t="s">
        <v>20</v>
      </c>
      <c r="F570" s="153" t="s">
        <v>663</v>
      </c>
      <c r="H570" s="154">
        <v>2</v>
      </c>
      <c r="L570" s="150"/>
      <c r="M570" s="155"/>
      <c r="N570" s="156"/>
      <c r="O570" s="156"/>
      <c r="P570" s="156"/>
      <c r="Q570" s="156"/>
      <c r="R570" s="156"/>
      <c r="S570" s="156"/>
      <c r="T570" s="157"/>
      <c r="AT570" s="152" t="s">
        <v>660</v>
      </c>
      <c r="AU570" s="152" t="s">
        <v>22</v>
      </c>
      <c r="AV570" s="151" t="s">
        <v>136</v>
      </c>
      <c r="AW570" s="151" t="s">
        <v>38</v>
      </c>
      <c r="AX570" s="151" t="s">
        <v>22</v>
      </c>
      <c r="AY570" s="152" t="s">
        <v>130</v>
      </c>
    </row>
    <row r="571" spans="1:65" s="307" customFormat="1" ht="21.75" customHeight="1">
      <c r="A571" s="251"/>
      <c r="B571" s="27"/>
      <c r="C571" s="117" t="s">
        <v>397</v>
      </c>
      <c r="D571" s="117" t="s">
        <v>131</v>
      </c>
      <c r="E571" s="118" t="s">
        <v>1009</v>
      </c>
      <c r="F571" s="119" t="s">
        <v>1006</v>
      </c>
      <c r="G571" s="120" t="s">
        <v>201</v>
      </c>
      <c r="H571" s="121">
        <v>2</v>
      </c>
      <c r="I571" s="122"/>
      <c r="J571" s="123">
        <f>ROUND(I571*H571,2)</f>
        <v>0</v>
      </c>
      <c r="K571" s="119" t="s">
        <v>146</v>
      </c>
      <c r="L571" s="27"/>
      <c r="M571" s="329" t="s">
        <v>20</v>
      </c>
      <c r="N571" s="124" t="s">
        <v>46</v>
      </c>
      <c r="O571" s="55"/>
      <c r="P571" s="125">
        <f>O571*H571</f>
        <v>0</v>
      </c>
      <c r="Q571" s="125">
        <v>0.015</v>
      </c>
      <c r="R571" s="125">
        <f>Q571*H571</f>
        <v>0.03</v>
      </c>
      <c r="S571" s="125">
        <v>0</v>
      </c>
      <c r="T571" s="126">
        <f>S571*H571</f>
        <v>0</v>
      </c>
      <c r="U571" s="251"/>
      <c r="V571" s="251"/>
      <c r="W571" s="251"/>
      <c r="X571" s="251"/>
      <c r="Y571" s="251"/>
      <c r="Z571" s="251"/>
      <c r="AA571" s="251"/>
      <c r="AB571" s="251"/>
      <c r="AC571" s="251"/>
      <c r="AD571" s="251"/>
      <c r="AE571" s="251"/>
      <c r="AR571" s="330" t="s">
        <v>163</v>
      </c>
      <c r="AT571" s="330" t="s">
        <v>131</v>
      </c>
      <c r="AU571" s="330" t="s">
        <v>22</v>
      </c>
      <c r="AY571" s="304" t="s">
        <v>130</v>
      </c>
      <c r="BE571" s="331">
        <f>IF(N571="základní",J571,0)</f>
        <v>0</v>
      </c>
      <c r="BF571" s="331">
        <f>IF(N571="snížená",J571,0)</f>
        <v>0</v>
      </c>
      <c r="BG571" s="331">
        <f>IF(N571="zákl. přenesená",J571,0)</f>
        <v>0</v>
      </c>
      <c r="BH571" s="331">
        <f>IF(N571="sníž. přenesená",J571,0)</f>
        <v>0</v>
      </c>
      <c r="BI571" s="331">
        <f>IF(N571="nulová",J571,0)</f>
        <v>0</v>
      </c>
      <c r="BJ571" s="304" t="s">
        <v>22</v>
      </c>
      <c r="BK571" s="331">
        <f>ROUND(I571*H571,2)</f>
        <v>0</v>
      </c>
      <c r="BL571" s="304" t="s">
        <v>163</v>
      </c>
      <c r="BM571" s="330" t="s">
        <v>403</v>
      </c>
    </row>
    <row r="572" spans="1:47" s="307" customFormat="1" ht="12">
      <c r="A572" s="251"/>
      <c r="B572" s="27"/>
      <c r="C572" s="251"/>
      <c r="D572" s="127" t="s">
        <v>137</v>
      </c>
      <c r="E572" s="251"/>
      <c r="F572" s="128" t="s">
        <v>1002</v>
      </c>
      <c r="G572" s="251"/>
      <c r="H572" s="251"/>
      <c r="I572" s="251"/>
      <c r="J572" s="251"/>
      <c r="K572" s="251"/>
      <c r="L572" s="27"/>
      <c r="M572" s="129"/>
      <c r="N572" s="130"/>
      <c r="O572" s="55"/>
      <c r="P572" s="55"/>
      <c r="Q572" s="55"/>
      <c r="R572" s="55"/>
      <c r="S572" s="55"/>
      <c r="T572" s="56"/>
      <c r="U572" s="251"/>
      <c r="V572" s="251"/>
      <c r="W572" s="251"/>
      <c r="X572" s="251"/>
      <c r="Y572" s="251"/>
      <c r="Z572" s="251"/>
      <c r="AA572" s="251"/>
      <c r="AB572" s="251"/>
      <c r="AC572" s="251"/>
      <c r="AD572" s="251"/>
      <c r="AE572" s="251"/>
      <c r="AT572" s="304" t="s">
        <v>137</v>
      </c>
      <c r="AU572" s="304" t="s">
        <v>22</v>
      </c>
    </row>
    <row r="573" spans="2:51" s="136" customFormat="1" ht="12">
      <c r="B573" s="135"/>
      <c r="D573" s="127" t="s">
        <v>660</v>
      </c>
      <c r="E573" s="137" t="s">
        <v>20</v>
      </c>
      <c r="F573" s="138" t="s">
        <v>900</v>
      </c>
      <c r="H573" s="137" t="s">
        <v>20</v>
      </c>
      <c r="L573" s="135"/>
      <c r="M573" s="139"/>
      <c r="N573" s="140"/>
      <c r="O573" s="140"/>
      <c r="P573" s="140"/>
      <c r="Q573" s="140"/>
      <c r="R573" s="140"/>
      <c r="S573" s="140"/>
      <c r="T573" s="141"/>
      <c r="AT573" s="137" t="s">
        <v>660</v>
      </c>
      <c r="AU573" s="137" t="s">
        <v>22</v>
      </c>
      <c r="AV573" s="136" t="s">
        <v>22</v>
      </c>
      <c r="AW573" s="136" t="s">
        <v>38</v>
      </c>
      <c r="AX573" s="136" t="s">
        <v>75</v>
      </c>
      <c r="AY573" s="137" t="s">
        <v>130</v>
      </c>
    </row>
    <row r="574" spans="2:51" s="143" customFormat="1" ht="12">
      <c r="B574" s="142"/>
      <c r="D574" s="127" t="s">
        <v>660</v>
      </c>
      <c r="E574" s="144" t="s">
        <v>20</v>
      </c>
      <c r="F574" s="145" t="s">
        <v>84</v>
      </c>
      <c r="H574" s="146">
        <v>2</v>
      </c>
      <c r="L574" s="142"/>
      <c r="M574" s="147"/>
      <c r="N574" s="148"/>
      <c r="O574" s="148"/>
      <c r="P574" s="148"/>
      <c r="Q574" s="148"/>
      <c r="R574" s="148"/>
      <c r="S574" s="148"/>
      <c r="T574" s="149"/>
      <c r="AT574" s="144" t="s">
        <v>660</v>
      </c>
      <c r="AU574" s="144" t="s">
        <v>22</v>
      </c>
      <c r="AV574" s="143" t="s">
        <v>84</v>
      </c>
      <c r="AW574" s="143" t="s">
        <v>38</v>
      </c>
      <c r="AX574" s="143" t="s">
        <v>75</v>
      </c>
      <c r="AY574" s="144" t="s">
        <v>130</v>
      </c>
    </row>
    <row r="575" spans="2:51" s="151" customFormat="1" ht="12">
      <c r="B575" s="150"/>
      <c r="D575" s="127" t="s">
        <v>660</v>
      </c>
      <c r="E575" s="152" t="s">
        <v>20</v>
      </c>
      <c r="F575" s="153" t="s">
        <v>663</v>
      </c>
      <c r="H575" s="154">
        <v>2</v>
      </c>
      <c r="L575" s="150"/>
      <c r="M575" s="155"/>
      <c r="N575" s="156"/>
      <c r="O575" s="156"/>
      <c r="P575" s="156"/>
      <c r="Q575" s="156"/>
      <c r="R575" s="156"/>
      <c r="S575" s="156"/>
      <c r="T575" s="157"/>
      <c r="AT575" s="152" t="s">
        <v>660</v>
      </c>
      <c r="AU575" s="152" t="s">
        <v>22</v>
      </c>
      <c r="AV575" s="151" t="s">
        <v>136</v>
      </c>
      <c r="AW575" s="151" t="s">
        <v>38</v>
      </c>
      <c r="AX575" s="151" t="s">
        <v>22</v>
      </c>
      <c r="AY575" s="152" t="s">
        <v>130</v>
      </c>
    </row>
    <row r="576" spans="1:65" s="307" customFormat="1" ht="16.5" customHeight="1">
      <c r="A576" s="251"/>
      <c r="B576" s="27"/>
      <c r="C576" s="117" t="s">
        <v>294</v>
      </c>
      <c r="D576" s="117" t="s">
        <v>131</v>
      </c>
      <c r="E576" s="118" t="s">
        <v>1010</v>
      </c>
      <c r="F576" s="119" t="s">
        <v>1011</v>
      </c>
      <c r="G576" s="120" t="s">
        <v>983</v>
      </c>
      <c r="H576" s="121">
        <v>476.856</v>
      </c>
      <c r="I576" s="122"/>
      <c r="J576" s="123">
        <f>ROUND(I576*H576,2)</f>
        <v>0</v>
      </c>
      <c r="K576" s="119" t="s">
        <v>135</v>
      </c>
      <c r="L576" s="27"/>
      <c r="M576" s="329" t="s">
        <v>20</v>
      </c>
      <c r="N576" s="124" t="s">
        <v>46</v>
      </c>
      <c r="O576" s="55"/>
      <c r="P576" s="125">
        <f>O576*H576</f>
        <v>0</v>
      </c>
      <c r="Q576" s="125">
        <v>0</v>
      </c>
      <c r="R576" s="125">
        <f>Q576*H576</f>
        <v>0</v>
      </c>
      <c r="S576" s="125">
        <v>0</v>
      </c>
      <c r="T576" s="126">
        <f>S576*H576</f>
        <v>0</v>
      </c>
      <c r="U576" s="251"/>
      <c r="V576" s="251"/>
      <c r="W576" s="251"/>
      <c r="X576" s="251"/>
      <c r="Y576" s="251"/>
      <c r="Z576" s="251"/>
      <c r="AA576" s="251"/>
      <c r="AB576" s="251"/>
      <c r="AC576" s="251"/>
      <c r="AD576" s="251"/>
      <c r="AE576" s="251"/>
      <c r="AR576" s="330" t="s">
        <v>163</v>
      </c>
      <c r="AT576" s="330" t="s">
        <v>131</v>
      </c>
      <c r="AU576" s="330" t="s">
        <v>22</v>
      </c>
      <c r="AY576" s="304" t="s">
        <v>130</v>
      </c>
      <c r="BE576" s="331">
        <f>IF(N576="základní",J576,0)</f>
        <v>0</v>
      </c>
      <c r="BF576" s="331">
        <f>IF(N576="snížená",J576,0)</f>
        <v>0</v>
      </c>
      <c r="BG576" s="331">
        <f>IF(N576="zákl. přenesená",J576,0)</f>
        <v>0</v>
      </c>
      <c r="BH576" s="331">
        <f>IF(N576="sníž. přenesená",J576,0)</f>
        <v>0</v>
      </c>
      <c r="BI576" s="331">
        <f>IF(N576="nulová",J576,0)</f>
        <v>0</v>
      </c>
      <c r="BJ576" s="304" t="s">
        <v>22</v>
      </c>
      <c r="BK576" s="331">
        <f>ROUND(I576*H576,2)</f>
        <v>0</v>
      </c>
      <c r="BL576" s="304" t="s">
        <v>163</v>
      </c>
      <c r="BM576" s="330" t="s">
        <v>407</v>
      </c>
    </row>
    <row r="577" spans="1:47" s="307" customFormat="1" ht="12">
      <c r="A577" s="251"/>
      <c r="B577" s="27"/>
      <c r="C577" s="251"/>
      <c r="D577" s="127" t="s">
        <v>137</v>
      </c>
      <c r="E577" s="251"/>
      <c r="F577" s="128" t="s">
        <v>1011</v>
      </c>
      <c r="G577" s="251"/>
      <c r="H577" s="251"/>
      <c r="I577" s="251"/>
      <c r="J577" s="251"/>
      <c r="K577" s="251"/>
      <c r="L577" s="27"/>
      <c r="M577" s="129"/>
      <c r="N577" s="130"/>
      <c r="O577" s="55"/>
      <c r="P577" s="55"/>
      <c r="Q577" s="55"/>
      <c r="R577" s="55"/>
      <c r="S577" s="55"/>
      <c r="T577" s="56"/>
      <c r="U577" s="251"/>
      <c r="V577" s="251"/>
      <c r="W577" s="251"/>
      <c r="X577" s="251"/>
      <c r="Y577" s="251"/>
      <c r="Z577" s="251"/>
      <c r="AA577" s="251"/>
      <c r="AB577" s="251"/>
      <c r="AC577" s="251"/>
      <c r="AD577" s="251"/>
      <c r="AE577" s="251"/>
      <c r="AT577" s="304" t="s">
        <v>137</v>
      </c>
      <c r="AU577" s="304" t="s">
        <v>22</v>
      </c>
    </row>
    <row r="578" spans="2:63" s="109" customFormat="1" ht="25.9" customHeight="1">
      <c r="B578" s="108"/>
      <c r="D578" s="110" t="s">
        <v>74</v>
      </c>
      <c r="E578" s="111" t="s">
        <v>1012</v>
      </c>
      <c r="F578" s="111" t="s">
        <v>1013</v>
      </c>
      <c r="J578" s="112">
        <f>BK578</f>
        <v>0</v>
      </c>
      <c r="L578" s="108"/>
      <c r="M578" s="113"/>
      <c r="N578" s="114"/>
      <c r="O578" s="114"/>
      <c r="P578" s="115">
        <f>SUM(P579:P590)</f>
        <v>0</v>
      </c>
      <c r="Q578" s="114"/>
      <c r="R578" s="115">
        <f>SUM(R579:R590)</f>
        <v>0.029999999999999968</v>
      </c>
      <c r="S578" s="114"/>
      <c r="T578" s="116">
        <f>SUM(T579:T590)</f>
        <v>0</v>
      </c>
      <c r="AR578" s="110" t="s">
        <v>22</v>
      </c>
      <c r="AT578" s="327" t="s">
        <v>74</v>
      </c>
      <c r="AU578" s="327" t="s">
        <v>75</v>
      </c>
      <c r="AY578" s="110" t="s">
        <v>130</v>
      </c>
      <c r="BK578" s="328">
        <f>SUM(BK579:BK590)</f>
        <v>0</v>
      </c>
    </row>
    <row r="579" spans="1:65" s="307" customFormat="1" ht="16.5" customHeight="1">
      <c r="A579" s="251"/>
      <c r="B579" s="27"/>
      <c r="C579" s="117" t="s">
        <v>404</v>
      </c>
      <c r="D579" s="117" t="s">
        <v>131</v>
      </c>
      <c r="E579" s="118" t="s">
        <v>1014</v>
      </c>
      <c r="F579" s="119" t="s">
        <v>1015</v>
      </c>
      <c r="G579" s="120" t="s">
        <v>215</v>
      </c>
      <c r="H579" s="121">
        <v>13.5</v>
      </c>
      <c r="I579" s="122"/>
      <c r="J579" s="123">
        <f>ROUND(I579*H579,2)</f>
        <v>0</v>
      </c>
      <c r="K579" s="119" t="s">
        <v>135</v>
      </c>
      <c r="L579" s="27"/>
      <c r="M579" s="329" t="s">
        <v>20</v>
      </c>
      <c r="N579" s="124" t="s">
        <v>46</v>
      </c>
      <c r="O579" s="55"/>
      <c r="P579" s="125">
        <f>O579*H579</f>
        <v>0</v>
      </c>
      <c r="Q579" s="125">
        <v>0</v>
      </c>
      <c r="R579" s="125">
        <f>Q579*H579</f>
        <v>0</v>
      </c>
      <c r="S579" s="125">
        <v>0</v>
      </c>
      <c r="T579" s="126">
        <f>S579*H579</f>
        <v>0</v>
      </c>
      <c r="U579" s="251"/>
      <c r="V579" s="251"/>
      <c r="W579" s="251"/>
      <c r="X579" s="251"/>
      <c r="Y579" s="251"/>
      <c r="Z579" s="251"/>
      <c r="AA579" s="251"/>
      <c r="AB579" s="251"/>
      <c r="AC579" s="251"/>
      <c r="AD579" s="251"/>
      <c r="AE579" s="251"/>
      <c r="AR579" s="330" t="s">
        <v>136</v>
      </c>
      <c r="AT579" s="330" t="s">
        <v>131</v>
      </c>
      <c r="AU579" s="330" t="s">
        <v>22</v>
      </c>
      <c r="AY579" s="304" t="s">
        <v>130</v>
      </c>
      <c r="BE579" s="331">
        <f>IF(N579="základní",J579,0)</f>
        <v>0</v>
      </c>
      <c r="BF579" s="331">
        <f>IF(N579="snížená",J579,0)</f>
        <v>0</v>
      </c>
      <c r="BG579" s="331">
        <f>IF(N579="zákl. přenesená",J579,0)</f>
        <v>0</v>
      </c>
      <c r="BH579" s="331">
        <f>IF(N579="sníž. přenesená",J579,0)</f>
        <v>0</v>
      </c>
      <c r="BI579" s="331">
        <f>IF(N579="nulová",J579,0)</f>
        <v>0</v>
      </c>
      <c r="BJ579" s="304" t="s">
        <v>22</v>
      </c>
      <c r="BK579" s="331">
        <f>ROUND(I579*H579,2)</f>
        <v>0</v>
      </c>
      <c r="BL579" s="304" t="s">
        <v>136</v>
      </c>
      <c r="BM579" s="330" t="s">
        <v>410</v>
      </c>
    </row>
    <row r="580" spans="1:47" s="307" customFormat="1" ht="12">
      <c r="A580" s="251"/>
      <c r="B580" s="27"/>
      <c r="C580" s="251"/>
      <c r="D580" s="127" t="s">
        <v>137</v>
      </c>
      <c r="E580" s="251"/>
      <c r="F580" s="128" t="s">
        <v>1015</v>
      </c>
      <c r="G580" s="251"/>
      <c r="H580" s="251"/>
      <c r="I580" s="251"/>
      <c r="J580" s="251"/>
      <c r="K580" s="251"/>
      <c r="L580" s="27"/>
      <c r="M580" s="129"/>
      <c r="N580" s="130"/>
      <c r="O580" s="55"/>
      <c r="P580" s="55"/>
      <c r="Q580" s="55"/>
      <c r="R580" s="55"/>
      <c r="S580" s="55"/>
      <c r="T580" s="56"/>
      <c r="U580" s="251"/>
      <c r="V580" s="251"/>
      <c r="W580" s="251"/>
      <c r="X580" s="251"/>
      <c r="Y580" s="251"/>
      <c r="Z580" s="251"/>
      <c r="AA580" s="251"/>
      <c r="AB580" s="251"/>
      <c r="AC580" s="251"/>
      <c r="AD580" s="251"/>
      <c r="AE580" s="251"/>
      <c r="AT580" s="304" t="s">
        <v>137</v>
      </c>
      <c r="AU580" s="304" t="s">
        <v>22</v>
      </c>
    </row>
    <row r="581" spans="2:51" s="136" customFormat="1" ht="12">
      <c r="B581" s="135"/>
      <c r="D581" s="127" t="s">
        <v>660</v>
      </c>
      <c r="E581" s="137" t="s">
        <v>20</v>
      </c>
      <c r="F581" s="138" t="s">
        <v>786</v>
      </c>
      <c r="H581" s="137" t="s">
        <v>20</v>
      </c>
      <c r="L581" s="135"/>
      <c r="M581" s="139"/>
      <c r="N581" s="140"/>
      <c r="O581" s="140"/>
      <c r="P581" s="140"/>
      <c r="Q581" s="140"/>
      <c r="R581" s="140"/>
      <c r="S581" s="140"/>
      <c r="T581" s="141"/>
      <c r="AT581" s="137" t="s">
        <v>660</v>
      </c>
      <c r="AU581" s="137" t="s">
        <v>22</v>
      </c>
      <c r="AV581" s="136" t="s">
        <v>22</v>
      </c>
      <c r="AW581" s="136" t="s">
        <v>38</v>
      </c>
      <c r="AX581" s="136" t="s">
        <v>75</v>
      </c>
      <c r="AY581" s="137" t="s">
        <v>130</v>
      </c>
    </row>
    <row r="582" spans="2:51" s="143" customFormat="1" ht="12">
      <c r="B582" s="142"/>
      <c r="D582" s="127" t="s">
        <v>660</v>
      </c>
      <c r="E582" s="144" t="s">
        <v>20</v>
      </c>
      <c r="F582" s="145" t="s">
        <v>1016</v>
      </c>
      <c r="H582" s="146">
        <v>13.5</v>
      </c>
      <c r="L582" s="142"/>
      <c r="M582" s="147"/>
      <c r="N582" s="148"/>
      <c r="O582" s="148"/>
      <c r="P582" s="148"/>
      <c r="Q582" s="148"/>
      <c r="R582" s="148"/>
      <c r="S582" s="148"/>
      <c r="T582" s="149"/>
      <c r="AT582" s="144" t="s">
        <v>660</v>
      </c>
      <c r="AU582" s="144" t="s">
        <v>22</v>
      </c>
      <c r="AV582" s="143" t="s">
        <v>84</v>
      </c>
      <c r="AW582" s="143" t="s">
        <v>38</v>
      </c>
      <c r="AX582" s="143" t="s">
        <v>75</v>
      </c>
      <c r="AY582" s="144" t="s">
        <v>130</v>
      </c>
    </row>
    <row r="583" spans="2:51" s="151" customFormat="1" ht="12">
      <c r="B583" s="150"/>
      <c r="D583" s="127" t="s">
        <v>660</v>
      </c>
      <c r="E583" s="152" t="s">
        <v>20</v>
      </c>
      <c r="F583" s="153" t="s">
        <v>663</v>
      </c>
      <c r="H583" s="154">
        <v>13.5</v>
      </c>
      <c r="L583" s="150"/>
      <c r="M583" s="155"/>
      <c r="N583" s="156"/>
      <c r="O583" s="156"/>
      <c r="P583" s="156"/>
      <c r="Q583" s="156"/>
      <c r="R583" s="156"/>
      <c r="S583" s="156"/>
      <c r="T583" s="157"/>
      <c r="AT583" s="152" t="s">
        <v>660</v>
      </c>
      <c r="AU583" s="152" t="s">
        <v>22</v>
      </c>
      <c r="AV583" s="151" t="s">
        <v>136</v>
      </c>
      <c r="AW583" s="151" t="s">
        <v>38</v>
      </c>
      <c r="AX583" s="151" t="s">
        <v>22</v>
      </c>
      <c r="AY583" s="152" t="s">
        <v>130</v>
      </c>
    </row>
    <row r="584" spans="1:65" s="307" customFormat="1" ht="16.5" customHeight="1">
      <c r="A584" s="251"/>
      <c r="B584" s="27"/>
      <c r="C584" s="117" t="s">
        <v>298</v>
      </c>
      <c r="D584" s="117" t="s">
        <v>131</v>
      </c>
      <c r="E584" s="118" t="s">
        <v>1017</v>
      </c>
      <c r="F584" s="119" t="s">
        <v>1018</v>
      </c>
      <c r="G584" s="120" t="s">
        <v>215</v>
      </c>
      <c r="H584" s="121">
        <v>16.2</v>
      </c>
      <c r="I584" s="122"/>
      <c r="J584" s="123">
        <f>ROUND(I584*H584,2)</f>
        <v>0</v>
      </c>
      <c r="K584" s="119" t="s">
        <v>135</v>
      </c>
      <c r="L584" s="27"/>
      <c r="M584" s="329" t="s">
        <v>20</v>
      </c>
      <c r="N584" s="124" t="s">
        <v>46</v>
      </c>
      <c r="O584" s="55"/>
      <c r="P584" s="125">
        <f>O584*H584</f>
        <v>0</v>
      </c>
      <c r="Q584" s="125">
        <v>0.00185185185185185</v>
      </c>
      <c r="R584" s="125">
        <f>Q584*H584</f>
        <v>0.029999999999999968</v>
      </c>
      <c r="S584" s="125">
        <v>0</v>
      </c>
      <c r="T584" s="126">
        <f>S584*H584</f>
        <v>0</v>
      </c>
      <c r="U584" s="251"/>
      <c r="V584" s="251"/>
      <c r="W584" s="251"/>
      <c r="X584" s="251"/>
      <c r="Y584" s="251"/>
      <c r="Z584" s="251"/>
      <c r="AA584" s="251"/>
      <c r="AB584" s="251"/>
      <c r="AC584" s="251"/>
      <c r="AD584" s="251"/>
      <c r="AE584" s="251"/>
      <c r="AR584" s="330" t="s">
        <v>136</v>
      </c>
      <c r="AT584" s="330" t="s">
        <v>131</v>
      </c>
      <c r="AU584" s="330" t="s">
        <v>22</v>
      </c>
      <c r="AY584" s="304" t="s">
        <v>130</v>
      </c>
      <c r="BE584" s="331">
        <f>IF(N584="základní",J584,0)</f>
        <v>0</v>
      </c>
      <c r="BF584" s="331">
        <f>IF(N584="snížená",J584,0)</f>
        <v>0</v>
      </c>
      <c r="BG584" s="331">
        <f>IF(N584="zákl. přenesená",J584,0)</f>
        <v>0</v>
      </c>
      <c r="BH584" s="331">
        <f>IF(N584="sníž. přenesená",J584,0)</f>
        <v>0</v>
      </c>
      <c r="BI584" s="331">
        <f>IF(N584="nulová",J584,0)</f>
        <v>0</v>
      </c>
      <c r="BJ584" s="304" t="s">
        <v>22</v>
      </c>
      <c r="BK584" s="331">
        <f>ROUND(I584*H584,2)</f>
        <v>0</v>
      </c>
      <c r="BL584" s="304" t="s">
        <v>136</v>
      </c>
      <c r="BM584" s="330" t="s">
        <v>414</v>
      </c>
    </row>
    <row r="585" spans="1:47" s="307" customFormat="1" ht="12">
      <c r="A585" s="251"/>
      <c r="B585" s="27"/>
      <c r="C585" s="251"/>
      <c r="D585" s="127" t="s">
        <v>137</v>
      </c>
      <c r="E585" s="251"/>
      <c r="F585" s="128" t="s">
        <v>1018</v>
      </c>
      <c r="G585" s="251"/>
      <c r="H585" s="251"/>
      <c r="I585" s="251"/>
      <c r="J585" s="251"/>
      <c r="K585" s="251"/>
      <c r="L585" s="27"/>
      <c r="M585" s="129"/>
      <c r="N585" s="130"/>
      <c r="O585" s="55"/>
      <c r="P585" s="55"/>
      <c r="Q585" s="55"/>
      <c r="R585" s="55"/>
      <c r="S585" s="55"/>
      <c r="T585" s="56"/>
      <c r="U585" s="251"/>
      <c r="V585" s="251"/>
      <c r="W585" s="251"/>
      <c r="X585" s="251"/>
      <c r="Y585" s="251"/>
      <c r="Z585" s="251"/>
      <c r="AA585" s="251"/>
      <c r="AB585" s="251"/>
      <c r="AC585" s="251"/>
      <c r="AD585" s="251"/>
      <c r="AE585" s="251"/>
      <c r="AT585" s="304" t="s">
        <v>137</v>
      </c>
      <c r="AU585" s="304" t="s">
        <v>22</v>
      </c>
    </row>
    <row r="586" spans="2:51" s="136" customFormat="1" ht="12">
      <c r="B586" s="135"/>
      <c r="D586" s="127" t="s">
        <v>660</v>
      </c>
      <c r="E586" s="137" t="s">
        <v>20</v>
      </c>
      <c r="F586" s="138" t="s">
        <v>1019</v>
      </c>
      <c r="H586" s="137" t="s">
        <v>20</v>
      </c>
      <c r="L586" s="135"/>
      <c r="M586" s="139"/>
      <c r="N586" s="140"/>
      <c r="O586" s="140"/>
      <c r="P586" s="140"/>
      <c r="Q586" s="140"/>
      <c r="R586" s="140"/>
      <c r="S586" s="140"/>
      <c r="T586" s="141"/>
      <c r="AT586" s="137" t="s">
        <v>660</v>
      </c>
      <c r="AU586" s="137" t="s">
        <v>22</v>
      </c>
      <c r="AV586" s="136" t="s">
        <v>22</v>
      </c>
      <c r="AW586" s="136" t="s">
        <v>38</v>
      </c>
      <c r="AX586" s="136" t="s">
        <v>75</v>
      </c>
      <c r="AY586" s="137" t="s">
        <v>130</v>
      </c>
    </row>
    <row r="587" spans="2:51" s="143" customFormat="1" ht="12">
      <c r="B587" s="142"/>
      <c r="D587" s="127" t="s">
        <v>660</v>
      </c>
      <c r="E587" s="144" t="s">
        <v>20</v>
      </c>
      <c r="F587" s="145" t="s">
        <v>1020</v>
      </c>
      <c r="H587" s="146">
        <v>16.2</v>
      </c>
      <c r="L587" s="142"/>
      <c r="M587" s="147"/>
      <c r="N587" s="148"/>
      <c r="O587" s="148"/>
      <c r="P587" s="148"/>
      <c r="Q587" s="148"/>
      <c r="R587" s="148"/>
      <c r="S587" s="148"/>
      <c r="T587" s="149"/>
      <c r="AT587" s="144" t="s">
        <v>660</v>
      </c>
      <c r="AU587" s="144" t="s">
        <v>22</v>
      </c>
      <c r="AV587" s="143" t="s">
        <v>84</v>
      </c>
      <c r="AW587" s="143" t="s">
        <v>38</v>
      </c>
      <c r="AX587" s="143" t="s">
        <v>75</v>
      </c>
      <c r="AY587" s="144" t="s">
        <v>130</v>
      </c>
    </row>
    <row r="588" spans="2:51" s="151" customFormat="1" ht="12">
      <c r="B588" s="150"/>
      <c r="D588" s="127" t="s">
        <v>660</v>
      </c>
      <c r="E588" s="152" t="s">
        <v>20</v>
      </c>
      <c r="F588" s="153" t="s">
        <v>663</v>
      </c>
      <c r="H588" s="154">
        <v>16.2</v>
      </c>
      <c r="L588" s="150"/>
      <c r="M588" s="155"/>
      <c r="N588" s="156"/>
      <c r="O588" s="156"/>
      <c r="P588" s="156"/>
      <c r="Q588" s="156"/>
      <c r="R588" s="156"/>
      <c r="S588" s="156"/>
      <c r="T588" s="157"/>
      <c r="AT588" s="152" t="s">
        <v>660</v>
      </c>
      <c r="AU588" s="152" t="s">
        <v>22</v>
      </c>
      <c r="AV588" s="151" t="s">
        <v>136</v>
      </c>
      <c r="AW588" s="151" t="s">
        <v>38</v>
      </c>
      <c r="AX588" s="151" t="s">
        <v>22</v>
      </c>
      <c r="AY588" s="152" t="s">
        <v>130</v>
      </c>
    </row>
    <row r="589" spans="1:65" s="307" customFormat="1" ht="16.5" customHeight="1">
      <c r="A589" s="251"/>
      <c r="B589" s="27"/>
      <c r="C589" s="117" t="s">
        <v>411</v>
      </c>
      <c r="D589" s="117" t="s">
        <v>131</v>
      </c>
      <c r="E589" s="118" t="s">
        <v>1010</v>
      </c>
      <c r="F589" s="119" t="s">
        <v>1011</v>
      </c>
      <c r="G589" s="120" t="s">
        <v>983</v>
      </c>
      <c r="H589" s="121">
        <v>49.6935</v>
      </c>
      <c r="I589" s="122"/>
      <c r="J589" s="123">
        <f>ROUND(I589*H589,2)</f>
        <v>0</v>
      </c>
      <c r="K589" s="119" t="s">
        <v>135</v>
      </c>
      <c r="L589" s="27"/>
      <c r="M589" s="329" t="s">
        <v>20</v>
      </c>
      <c r="N589" s="124" t="s">
        <v>46</v>
      </c>
      <c r="O589" s="55"/>
      <c r="P589" s="125">
        <f>O589*H589</f>
        <v>0</v>
      </c>
      <c r="Q589" s="125">
        <v>0</v>
      </c>
      <c r="R589" s="125">
        <f>Q589*H589</f>
        <v>0</v>
      </c>
      <c r="S589" s="125">
        <v>0</v>
      </c>
      <c r="T589" s="126">
        <f>S589*H589</f>
        <v>0</v>
      </c>
      <c r="U589" s="251"/>
      <c r="V589" s="251"/>
      <c r="W589" s="251"/>
      <c r="X589" s="251"/>
      <c r="Y589" s="251"/>
      <c r="Z589" s="251"/>
      <c r="AA589" s="251"/>
      <c r="AB589" s="251"/>
      <c r="AC589" s="251"/>
      <c r="AD589" s="251"/>
      <c r="AE589" s="251"/>
      <c r="AR589" s="330" t="s">
        <v>136</v>
      </c>
      <c r="AT589" s="330" t="s">
        <v>131</v>
      </c>
      <c r="AU589" s="330" t="s">
        <v>22</v>
      </c>
      <c r="AY589" s="304" t="s">
        <v>130</v>
      </c>
      <c r="BE589" s="331">
        <f>IF(N589="základní",J589,0)</f>
        <v>0</v>
      </c>
      <c r="BF589" s="331">
        <f>IF(N589="snížená",J589,0)</f>
        <v>0</v>
      </c>
      <c r="BG589" s="331">
        <f>IF(N589="zákl. přenesená",J589,0)</f>
        <v>0</v>
      </c>
      <c r="BH589" s="331">
        <f>IF(N589="sníž. přenesená",J589,0)</f>
        <v>0</v>
      </c>
      <c r="BI589" s="331">
        <f>IF(N589="nulová",J589,0)</f>
        <v>0</v>
      </c>
      <c r="BJ589" s="304" t="s">
        <v>22</v>
      </c>
      <c r="BK589" s="331">
        <f>ROUND(I589*H589,2)</f>
        <v>0</v>
      </c>
      <c r="BL589" s="304" t="s">
        <v>136</v>
      </c>
      <c r="BM589" s="330" t="s">
        <v>417</v>
      </c>
    </row>
    <row r="590" spans="1:47" s="307" customFormat="1" ht="12">
      <c r="A590" s="251"/>
      <c r="B590" s="27"/>
      <c r="C590" s="251"/>
      <c r="D590" s="127" t="s">
        <v>137</v>
      </c>
      <c r="E590" s="251"/>
      <c r="F590" s="128" t="s">
        <v>1011</v>
      </c>
      <c r="G590" s="251"/>
      <c r="H590" s="251"/>
      <c r="I590" s="251"/>
      <c r="J590" s="251"/>
      <c r="K590" s="251"/>
      <c r="L590" s="27"/>
      <c r="M590" s="129"/>
      <c r="N590" s="130"/>
      <c r="O590" s="55"/>
      <c r="P590" s="55"/>
      <c r="Q590" s="55"/>
      <c r="R590" s="55"/>
      <c r="S590" s="55"/>
      <c r="T590" s="56"/>
      <c r="U590" s="251"/>
      <c r="V590" s="251"/>
      <c r="W590" s="251"/>
      <c r="X590" s="251"/>
      <c r="Y590" s="251"/>
      <c r="Z590" s="251"/>
      <c r="AA590" s="251"/>
      <c r="AB590" s="251"/>
      <c r="AC590" s="251"/>
      <c r="AD590" s="251"/>
      <c r="AE590" s="251"/>
      <c r="AT590" s="304" t="s">
        <v>137</v>
      </c>
      <c r="AU590" s="304" t="s">
        <v>22</v>
      </c>
    </row>
    <row r="591" spans="2:63" s="109" customFormat="1" ht="25.9" customHeight="1">
      <c r="B591" s="108"/>
      <c r="D591" s="110" t="s">
        <v>74</v>
      </c>
      <c r="E591" s="111" t="s">
        <v>1021</v>
      </c>
      <c r="F591" s="111" t="s">
        <v>1022</v>
      </c>
      <c r="J591" s="112">
        <f>BK591</f>
        <v>0</v>
      </c>
      <c r="L591" s="108"/>
      <c r="M591" s="113"/>
      <c r="N591" s="114"/>
      <c r="O591" s="114"/>
      <c r="P591" s="115">
        <f>SUM(P592:P639)</f>
        <v>0</v>
      </c>
      <c r="Q591" s="114"/>
      <c r="R591" s="115">
        <f>SUM(R592:R639)</f>
        <v>1.2499999999999996</v>
      </c>
      <c r="S591" s="114"/>
      <c r="T591" s="116">
        <f>SUM(T592:T639)</f>
        <v>0</v>
      </c>
      <c r="AR591" s="110" t="s">
        <v>84</v>
      </c>
      <c r="AT591" s="327" t="s">
        <v>74</v>
      </c>
      <c r="AU591" s="327" t="s">
        <v>75</v>
      </c>
      <c r="AY591" s="110" t="s">
        <v>130</v>
      </c>
      <c r="BK591" s="328">
        <f>SUM(BK592:BK639)</f>
        <v>0</v>
      </c>
    </row>
    <row r="592" spans="1:65" s="307" customFormat="1" ht="16.5" customHeight="1">
      <c r="A592" s="251"/>
      <c r="B592" s="27"/>
      <c r="C592" s="117" t="s">
        <v>301</v>
      </c>
      <c r="D592" s="117" t="s">
        <v>131</v>
      </c>
      <c r="E592" s="118" t="s">
        <v>1023</v>
      </c>
      <c r="F592" s="119" t="s">
        <v>1024</v>
      </c>
      <c r="G592" s="120" t="s">
        <v>185</v>
      </c>
      <c r="H592" s="121">
        <v>48.42</v>
      </c>
      <c r="I592" s="122"/>
      <c r="J592" s="123">
        <f>ROUND(I592*H592,2)</f>
        <v>0</v>
      </c>
      <c r="K592" s="119" t="s">
        <v>135</v>
      </c>
      <c r="L592" s="27"/>
      <c r="M592" s="329" t="s">
        <v>20</v>
      </c>
      <c r="N592" s="124" t="s">
        <v>46</v>
      </c>
      <c r="O592" s="55"/>
      <c r="P592" s="125">
        <f>O592*H592</f>
        <v>0</v>
      </c>
      <c r="Q592" s="125">
        <v>0</v>
      </c>
      <c r="R592" s="125">
        <f>Q592*H592</f>
        <v>0</v>
      </c>
      <c r="S592" s="125">
        <v>0</v>
      </c>
      <c r="T592" s="126">
        <f>S592*H592</f>
        <v>0</v>
      </c>
      <c r="U592" s="251"/>
      <c r="V592" s="251"/>
      <c r="W592" s="251"/>
      <c r="X592" s="251"/>
      <c r="Y592" s="251"/>
      <c r="Z592" s="251"/>
      <c r="AA592" s="251"/>
      <c r="AB592" s="251"/>
      <c r="AC592" s="251"/>
      <c r="AD592" s="251"/>
      <c r="AE592" s="251"/>
      <c r="AR592" s="330" t="s">
        <v>163</v>
      </c>
      <c r="AT592" s="330" t="s">
        <v>131</v>
      </c>
      <c r="AU592" s="330" t="s">
        <v>22</v>
      </c>
      <c r="AY592" s="304" t="s">
        <v>130</v>
      </c>
      <c r="BE592" s="331">
        <f>IF(N592="základní",J592,0)</f>
        <v>0</v>
      </c>
      <c r="BF592" s="331">
        <f>IF(N592="snížená",J592,0)</f>
        <v>0</v>
      </c>
      <c r="BG592" s="331">
        <f>IF(N592="zákl. přenesená",J592,0)</f>
        <v>0</v>
      </c>
      <c r="BH592" s="331">
        <f>IF(N592="sníž. přenesená",J592,0)</f>
        <v>0</v>
      </c>
      <c r="BI592" s="331">
        <f>IF(N592="nulová",J592,0)</f>
        <v>0</v>
      </c>
      <c r="BJ592" s="304" t="s">
        <v>22</v>
      </c>
      <c r="BK592" s="331">
        <f>ROUND(I592*H592,2)</f>
        <v>0</v>
      </c>
      <c r="BL592" s="304" t="s">
        <v>163</v>
      </c>
      <c r="BM592" s="330" t="s">
        <v>421</v>
      </c>
    </row>
    <row r="593" spans="1:47" s="307" customFormat="1" ht="12">
      <c r="A593" s="251"/>
      <c r="B593" s="27"/>
      <c r="C593" s="251"/>
      <c r="D593" s="127" t="s">
        <v>137</v>
      </c>
      <c r="E593" s="251"/>
      <c r="F593" s="128" t="s">
        <v>1024</v>
      </c>
      <c r="G593" s="251"/>
      <c r="H593" s="251"/>
      <c r="I593" s="251"/>
      <c r="J593" s="251"/>
      <c r="K593" s="251"/>
      <c r="L593" s="27"/>
      <c r="M593" s="129"/>
      <c r="N593" s="130"/>
      <c r="O593" s="55"/>
      <c r="P593" s="55"/>
      <c r="Q593" s="55"/>
      <c r="R593" s="55"/>
      <c r="S593" s="55"/>
      <c r="T593" s="56"/>
      <c r="U593" s="251"/>
      <c r="V593" s="251"/>
      <c r="W593" s="251"/>
      <c r="X593" s="251"/>
      <c r="Y593" s="251"/>
      <c r="Z593" s="251"/>
      <c r="AA593" s="251"/>
      <c r="AB593" s="251"/>
      <c r="AC593" s="251"/>
      <c r="AD593" s="251"/>
      <c r="AE593" s="251"/>
      <c r="AT593" s="304" t="s">
        <v>137</v>
      </c>
      <c r="AU593" s="304" t="s">
        <v>22</v>
      </c>
    </row>
    <row r="594" spans="2:51" s="136" customFormat="1" ht="12">
      <c r="B594" s="135"/>
      <c r="D594" s="127" t="s">
        <v>660</v>
      </c>
      <c r="E594" s="137" t="s">
        <v>20</v>
      </c>
      <c r="F594" s="138" t="s">
        <v>1025</v>
      </c>
      <c r="H594" s="137" t="s">
        <v>20</v>
      </c>
      <c r="L594" s="135"/>
      <c r="M594" s="139"/>
      <c r="N594" s="140"/>
      <c r="O594" s="140"/>
      <c r="P594" s="140"/>
      <c r="Q594" s="140"/>
      <c r="R594" s="140"/>
      <c r="S594" s="140"/>
      <c r="T594" s="141"/>
      <c r="AT594" s="137" t="s">
        <v>660</v>
      </c>
      <c r="AU594" s="137" t="s">
        <v>22</v>
      </c>
      <c r="AV594" s="136" t="s">
        <v>22</v>
      </c>
      <c r="AW594" s="136" t="s">
        <v>38</v>
      </c>
      <c r="AX594" s="136" t="s">
        <v>75</v>
      </c>
      <c r="AY594" s="137" t="s">
        <v>130</v>
      </c>
    </row>
    <row r="595" spans="2:51" s="143" customFormat="1" ht="12">
      <c r="B595" s="142"/>
      <c r="D595" s="127" t="s">
        <v>660</v>
      </c>
      <c r="E595" s="144" t="s">
        <v>20</v>
      </c>
      <c r="F595" s="145" t="s">
        <v>1026</v>
      </c>
      <c r="H595" s="146">
        <v>48.42</v>
      </c>
      <c r="L595" s="142"/>
      <c r="M595" s="147"/>
      <c r="N595" s="148"/>
      <c r="O595" s="148"/>
      <c r="P595" s="148"/>
      <c r="Q595" s="148"/>
      <c r="R595" s="148"/>
      <c r="S595" s="148"/>
      <c r="T595" s="149"/>
      <c r="AT595" s="144" t="s">
        <v>660</v>
      </c>
      <c r="AU595" s="144" t="s">
        <v>22</v>
      </c>
      <c r="AV595" s="143" t="s">
        <v>84</v>
      </c>
      <c r="AW595" s="143" t="s">
        <v>38</v>
      </c>
      <c r="AX595" s="143" t="s">
        <v>75</v>
      </c>
      <c r="AY595" s="144" t="s">
        <v>130</v>
      </c>
    </row>
    <row r="596" spans="2:51" s="151" customFormat="1" ht="12">
      <c r="B596" s="150"/>
      <c r="D596" s="127" t="s">
        <v>660</v>
      </c>
      <c r="E596" s="152" t="s">
        <v>20</v>
      </c>
      <c r="F596" s="153" t="s">
        <v>663</v>
      </c>
      <c r="H596" s="154">
        <v>48.42</v>
      </c>
      <c r="L596" s="150"/>
      <c r="M596" s="155"/>
      <c r="N596" s="156"/>
      <c r="O596" s="156"/>
      <c r="P596" s="156"/>
      <c r="Q596" s="156"/>
      <c r="R596" s="156"/>
      <c r="S596" s="156"/>
      <c r="T596" s="157"/>
      <c r="AT596" s="152" t="s">
        <v>660</v>
      </c>
      <c r="AU596" s="152" t="s">
        <v>22</v>
      </c>
      <c r="AV596" s="151" t="s">
        <v>136</v>
      </c>
      <c r="AW596" s="151" t="s">
        <v>38</v>
      </c>
      <c r="AX596" s="151" t="s">
        <v>22</v>
      </c>
      <c r="AY596" s="152" t="s">
        <v>130</v>
      </c>
    </row>
    <row r="597" spans="1:65" s="307" customFormat="1" ht="21.75" customHeight="1">
      <c r="A597" s="251"/>
      <c r="B597" s="27"/>
      <c r="C597" s="117" t="s">
        <v>418</v>
      </c>
      <c r="D597" s="117" t="s">
        <v>131</v>
      </c>
      <c r="E597" s="118" t="s">
        <v>1027</v>
      </c>
      <c r="F597" s="119" t="s">
        <v>1028</v>
      </c>
      <c r="G597" s="120" t="s">
        <v>185</v>
      </c>
      <c r="H597" s="121">
        <v>48.42</v>
      </c>
      <c r="I597" s="122"/>
      <c r="J597" s="123">
        <f>ROUND(I597*H597,2)</f>
        <v>0</v>
      </c>
      <c r="K597" s="119" t="s">
        <v>135</v>
      </c>
      <c r="L597" s="27"/>
      <c r="M597" s="329" t="s">
        <v>20</v>
      </c>
      <c r="N597" s="124" t="s">
        <v>46</v>
      </c>
      <c r="O597" s="55"/>
      <c r="P597" s="125">
        <f>O597*H597</f>
        <v>0</v>
      </c>
      <c r="Q597" s="125">
        <v>0.00330441966129698</v>
      </c>
      <c r="R597" s="125">
        <f>Q597*H597</f>
        <v>0.15999999999999978</v>
      </c>
      <c r="S597" s="125">
        <v>0</v>
      </c>
      <c r="T597" s="126">
        <f>S597*H597</f>
        <v>0</v>
      </c>
      <c r="U597" s="251"/>
      <c r="V597" s="251"/>
      <c r="W597" s="251"/>
      <c r="X597" s="251"/>
      <c r="Y597" s="251"/>
      <c r="Z597" s="251"/>
      <c r="AA597" s="251"/>
      <c r="AB597" s="251"/>
      <c r="AC597" s="251"/>
      <c r="AD597" s="251"/>
      <c r="AE597" s="251"/>
      <c r="AR597" s="330" t="s">
        <v>163</v>
      </c>
      <c r="AT597" s="330" t="s">
        <v>131</v>
      </c>
      <c r="AU597" s="330" t="s">
        <v>22</v>
      </c>
      <c r="AY597" s="304" t="s">
        <v>130</v>
      </c>
      <c r="BE597" s="331">
        <f>IF(N597="základní",J597,0)</f>
        <v>0</v>
      </c>
      <c r="BF597" s="331">
        <f>IF(N597="snížená",J597,0)</f>
        <v>0</v>
      </c>
      <c r="BG597" s="331">
        <f>IF(N597="zákl. přenesená",J597,0)</f>
        <v>0</v>
      </c>
      <c r="BH597" s="331">
        <f>IF(N597="sníž. přenesená",J597,0)</f>
        <v>0</v>
      </c>
      <c r="BI597" s="331">
        <f>IF(N597="nulová",J597,0)</f>
        <v>0</v>
      </c>
      <c r="BJ597" s="304" t="s">
        <v>22</v>
      </c>
      <c r="BK597" s="331">
        <f>ROUND(I597*H597,2)</f>
        <v>0</v>
      </c>
      <c r="BL597" s="304" t="s">
        <v>163</v>
      </c>
      <c r="BM597" s="330" t="s">
        <v>424</v>
      </c>
    </row>
    <row r="598" spans="1:47" s="307" customFormat="1" ht="12">
      <c r="A598" s="251"/>
      <c r="B598" s="27"/>
      <c r="C598" s="251"/>
      <c r="D598" s="127" t="s">
        <v>137</v>
      </c>
      <c r="E598" s="251"/>
      <c r="F598" s="128" t="s">
        <v>1028</v>
      </c>
      <c r="G598" s="251"/>
      <c r="H598" s="251"/>
      <c r="I598" s="251"/>
      <c r="J598" s="251"/>
      <c r="K598" s="251"/>
      <c r="L598" s="27"/>
      <c r="M598" s="129"/>
      <c r="N598" s="130"/>
      <c r="O598" s="55"/>
      <c r="P598" s="55"/>
      <c r="Q598" s="55"/>
      <c r="R598" s="55"/>
      <c r="S598" s="55"/>
      <c r="T598" s="56"/>
      <c r="U598" s="251"/>
      <c r="V598" s="251"/>
      <c r="W598" s="251"/>
      <c r="X598" s="251"/>
      <c r="Y598" s="251"/>
      <c r="Z598" s="251"/>
      <c r="AA598" s="251"/>
      <c r="AB598" s="251"/>
      <c r="AC598" s="251"/>
      <c r="AD598" s="251"/>
      <c r="AE598" s="251"/>
      <c r="AT598" s="304" t="s">
        <v>137</v>
      </c>
      <c r="AU598" s="304" t="s">
        <v>22</v>
      </c>
    </row>
    <row r="599" spans="2:51" s="136" customFormat="1" ht="12">
      <c r="B599" s="135"/>
      <c r="D599" s="127" t="s">
        <v>660</v>
      </c>
      <c r="E599" s="137" t="s">
        <v>20</v>
      </c>
      <c r="F599" s="138" t="s">
        <v>773</v>
      </c>
      <c r="H599" s="137" t="s">
        <v>20</v>
      </c>
      <c r="L599" s="135"/>
      <c r="M599" s="139"/>
      <c r="N599" s="140"/>
      <c r="O599" s="140"/>
      <c r="P599" s="140"/>
      <c r="Q599" s="140"/>
      <c r="R599" s="140"/>
      <c r="S599" s="140"/>
      <c r="T599" s="141"/>
      <c r="AT599" s="137" t="s">
        <v>660</v>
      </c>
      <c r="AU599" s="137" t="s">
        <v>22</v>
      </c>
      <c r="AV599" s="136" t="s">
        <v>22</v>
      </c>
      <c r="AW599" s="136" t="s">
        <v>38</v>
      </c>
      <c r="AX599" s="136" t="s">
        <v>75</v>
      </c>
      <c r="AY599" s="137" t="s">
        <v>130</v>
      </c>
    </row>
    <row r="600" spans="2:51" s="143" customFormat="1" ht="12">
      <c r="B600" s="142"/>
      <c r="D600" s="127" t="s">
        <v>660</v>
      </c>
      <c r="E600" s="144" t="s">
        <v>20</v>
      </c>
      <c r="F600" s="145" t="s">
        <v>774</v>
      </c>
      <c r="H600" s="146">
        <v>4.81</v>
      </c>
      <c r="L600" s="142"/>
      <c r="M600" s="147"/>
      <c r="N600" s="148"/>
      <c r="O600" s="148"/>
      <c r="P600" s="148"/>
      <c r="Q600" s="148"/>
      <c r="R600" s="148"/>
      <c r="S600" s="148"/>
      <c r="T600" s="149"/>
      <c r="AT600" s="144" t="s">
        <v>660</v>
      </c>
      <c r="AU600" s="144" t="s">
        <v>22</v>
      </c>
      <c r="AV600" s="143" t="s">
        <v>84</v>
      </c>
      <c r="AW600" s="143" t="s">
        <v>38</v>
      </c>
      <c r="AX600" s="143" t="s">
        <v>75</v>
      </c>
      <c r="AY600" s="144" t="s">
        <v>130</v>
      </c>
    </row>
    <row r="601" spans="2:51" s="136" customFormat="1" ht="12">
      <c r="B601" s="135"/>
      <c r="D601" s="127" t="s">
        <v>660</v>
      </c>
      <c r="E601" s="137" t="s">
        <v>20</v>
      </c>
      <c r="F601" s="138" t="s">
        <v>1029</v>
      </c>
      <c r="H601" s="137" t="s">
        <v>20</v>
      </c>
      <c r="L601" s="135"/>
      <c r="M601" s="139"/>
      <c r="N601" s="140"/>
      <c r="O601" s="140"/>
      <c r="P601" s="140"/>
      <c r="Q601" s="140"/>
      <c r="R601" s="140"/>
      <c r="S601" s="140"/>
      <c r="T601" s="141"/>
      <c r="AT601" s="137" t="s">
        <v>660</v>
      </c>
      <c r="AU601" s="137" t="s">
        <v>22</v>
      </c>
      <c r="AV601" s="136" t="s">
        <v>22</v>
      </c>
      <c r="AW601" s="136" t="s">
        <v>38</v>
      </c>
      <c r="AX601" s="136" t="s">
        <v>75</v>
      </c>
      <c r="AY601" s="137" t="s">
        <v>130</v>
      </c>
    </row>
    <row r="602" spans="2:51" s="143" customFormat="1" ht="12">
      <c r="B602" s="142"/>
      <c r="D602" s="127" t="s">
        <v>660</v>
      </c>
      <c r="E602" s="144" t="s">
        <v>20</v>
      </c>
      <c r="F602" s="145" t="s">
        <v>1030</v>
      </c>
      <c r="H602" s="146">
        <v>2.7075</v>
      </c>
      <c r="L602" s="142"/>
      <c r="M602" s="147"/>
      <c r="N602" s="148"/>
      <c r="O602" s="148"/>
      <c r="P602" s="148"/>
      <c r="Q602" s="148"/>
      <c r="R602" s="148"/>
      <c r="S602" s="148"/>
      <c r="T602" s="149"/>
      <c r="AT602" s="144" t="s">
        <v>660</v>
      </c>
      <c r="AU602" s="144" t="s">
        <v>22</v>
      </c>
      <c r="AV602" s="143" t="s">
        <v>84</v>
      </c>
      <c r="AW602" s="143" t="s">
        <v>38</v>
      </c>
      <c r="AX602" s="143" t="s">
        <v>75</v>
      </c>
      <c r="AY602" s="144" t="s">
        <v>130</v>
      </c>
    </row>
    <row r="603" spans="2:51" s="136" customFormat="1" ht="12">
      <c r="B603" s="135"/>
      <c r="D603" s="127" t="s">
        <v>660</v>
      </c>
      <c r="E603" s="137" t="s">
        <v>20</v>
      </c>
      <c r="F603" s="138" t="s">
        <v>1031</v>
      </c>
      <c r="H603" s="137" t="s">
        <v>20</v>
      </c>
      <c r="L603" s="135"/>
      <c r="M603" s="139"/>
      <c r="N603" s="140"/>
      <c r="O603" s="140"/>
      <c r="P603" s="140"/>
      <c r="Q603" s="140"/>
      <c r="R603" s="140"/>
      <c r="S603" s="140"/>
      <c r="T603" s="141"/>
      <c r="AT603" s="137" t="s">
        <v>660</v>
      </c>
      <c r="AU603" s="137" t="s">
        <v>22</v>
      </c>
      <c r="AV603" s="136" t="s">
        <v>22</v>
      </c>
      <c r="AW603" s="136" t="s">
        <v>38</v>
      </c>
      <c r="AX603" s="136" t="s">
        <v>75</v>
      </c>
      <c r="AY603" s="137" t="s">
        <v>130</v>
      </c>
    </row>
    <row r="604" spans="2:51" s="143" customFormat="1" ht="12">
      <c r="B604" s="142"/>
      <c r="D604" s="127" t="s">
        <v>660</v>
      </c>
      <c r="E604" s="144" t="s">
        <v>20</v>
      </c>
      <c r="F604" s="145" t="s">
        <v>1032</v>
      </c>
      <c r="H604" s="146">
        <v>5.1675</v>
      </c>
      <c r="L604" s="142"/>
      <c r="M604" s="147"/>
      <c r="N604" s="148"/>
      <c r="O604" s="148"/>
      <c r="P604" s="148"/>
      <c r="Q604" s="148"/>
      <c r="R604" s="148"/>
      <c r="S604" s="148"/>
      <c r="T604" s="149"/>
      <c r="AT604" s="144" t="s">
        <v>660</v>
      </c>
      <c r="AU604" s="144" t="s">
        <v>22</v>
      </c>
      <c r="AV604" s="143" t="s">
        <v>84</v>
      </c>
      <c r="AW604" s="143" t="s">
        <v>38</v>
      </c>
      <c r="AX604" s="143" t="s">
        <v>75</v>
      </c>
      <c r="AY604" s="144" t="s">
        <v>130</v>
      </c>
    </row>
    <row r="605" spans="2:51" s="136" customFormat="1" ht="12">
      <c r="B605" s="135"/>
      <c r="D605" s="127" t="s">
        <v>660</v>
      </c>
      <c r="E605" s="137" t="s">
        <v>20</v>
      </c>
      <c r="F605" s="138" t="s">
        <v>978</v>
      </c>
      <c r="H605" s="137" t="s">
        <v>20</v>
      </c>
      <c r="L605" s="135"/>
      <c r="M605" s="139"/>
      <c r="N605" s="140"/>
      <c r="O605" s="140"/>
      <c r="P605" s="140"/>
      <c r="Q605" s="140"/>
      <c r="R605" s="140"/>
      <c r="S605" s="140"/>
      <c r="T605" s="141"/>
      <c r="AT605" s="137" t="s">
        <v>660</v>
      </c>
      <c r="AU605" s="137" t="s">
        <v>22</v>
      </c>
      <c r="AV605" s="136" t="s">
        <v>22</v>
      </c>
      <c r="AW605" s="136" t="s">
        <v>38</v>
      </c>
      <c r="AX605" s="136" t="s">
        <v>75</v>
      </c>
      <c r="AY605" s="137" t="s">
        <v>130</v>
      </c>
    </row>
    <row r="606" spans="2:51" s="143" customFormat="1" ht="12">
      <c r="B606" s="142"/>
      <c r="D606" s="127" t="s">
        <v>660</v>
      </c>
      <c r="E606" s="144" t="s">
        <v>20</v>
      </c>
      <c r="F606" s="145" t="s">
        <v>1033</v>
      </c>
      <c r="H606" s="146">
        <v>8.01</v>
      </c>
      <c r="L606" s="142"/>
      <c r="M606" s="147"/>
      <c r="N606" s="148"/>
      <c r="O606" s="148"/>
      <c r="P606" s="148"/>
      <c r="Q606" s="148"/>
      <c r="R606" s="148"/>
      <c r="S606" s="148"/>
      <c r="T606" s="149"/>
      <c r="AT606" s="144" t="s">
        <v>660</v>
      </c>
      <c r="AU606" s="144" t="s">
        <v>22</v>
      </c>
      <c r="AV606" s="143" t="s">
        <v>84</v>
      </c>
      <c r="AW606" s="143" t="s">
        <v>38</v>
      </c>
      <c r="AX606" s="143" t="s">
        <v>75</v>
      </c>
      <c r="AY606" s="144" t="s">
        <v>130</v>
      </c>
    </row>
    <row r="607" spans="2:51" s="136" customFormat="1" ht="12">
      <c r="B607" s="135"/>
      <c r="D607" s="127" t="s">
        <v>660</v>
      </c>
      <c r="E607" s="137" t="s">
        <v>20</v>
      </c>
      <c r="F607" s="138" t="s">
        <v>769</v>
      </c>
      <c r="H607" s="137" t="s">
        <v>20</v>
      </c>
      <c r="L607" s="135"/>
      <c r="M607" s="139"/>
      <c r="N607" s="140"/>
      <c r="O607" s="140"/>
      <c r="P607" s="140"/>
      <c r="Q607" s="140"/>
      <c r="R607" s="140"/>
      <c r="S607" s="140"/>
      <c r="T607" s="141"/>
      <c r="AT607" s="137" t="s">
        <v>660</v>
      </c>
      <c r="AU607" s="137" t="s">
        <v>22</v>
      </c>
      <c r="AV607" s="136" t="s">
        <v>22</v>
      </c>
      <c r="AW607" s="136" t="s">
        <v>38</v>
      </c>
      <c r="AX607" s="136" t="s">
        <v>75</v>
      </c>
      <c r="AY607" s="137" t="s">
        <v>130</v>
      </c>
    </row>
    <row r="608" spans="2:51" s="143" customFormat="1" ht="12">
      <c r="B608" s="142"/>
      <c r="D608" s="127" t="s">
        <v>660</v>
      </c>
      <c r="E608" s="144" t="s">
        <v>20</v>
      </c>
      <c r="F608" s="145" t="s">
        <v>1034</v>
      </c>
      <c r="H608" s="146">
        <v>24.395</v>
      </c>
      <c r="L608" s="142"/>
      <c r="M608" s="147"/>
      <c r="N608" s="148"/>
      <c r="O608" s="148"/>
      <c r="P608" s="148"/>
      <c r="Q608" s="148"/>
      <c r="R608" s="148"/>
      <c r="S608" s="148"/>
      <c r="T608" s="149"/>
      <c r="AT608" s="144" t="s">
        <v>660</v>
      </c>
      <c r="AU608" s="144" t="s">
        <v>22</v>
      </c>
      <c r="AV608" s="143" t="s">
        <v>84</v>
      </c>
      <c r="AW608" s="143" t="s">
        <v>38</v>
      </c>
      <c r="AX608" s="143" t="s">
        <v>75</v>
      </c>
      <c r="AY608" s="144" t="s">
        <v>130</v>
      </c>
    </row>
    <row r="609" spans="2:51" s="136" customFormat="1" ht="12">
      <c r="B609" s="135"/>
      <c r="D609" s="127" t="s">
        <v>660</v>
      </c>
      <c r="E609" s="137" t="s">
        <v>20</v>
      </c>
      <c r="F609" s="138" t="s">
        <v>777</v>
      </c>
      <c r="H609" s="137" t="s">
        <v>20</v>
      </c>
      <c r="L609" s="135"/>
      <c r="M609" s="139"/>
      <c r="N609" s="140"/>
      <c r="O609" s="140"/>
      <c r="P609" s="140"/>
      <c r="Q609" s="140"/>
      <c r="R609" s="140"/>
      <c r="S609" s="140"/>
      <c r="T609" s="141"/>
      <c r="AT609" s="137" t="s">
        <v>660</v>
      </c>
      <c r="AU609" s="137" t="s">
        <v>22</v>
      </c>
      <c r="AV609" s="136" t="s">
        <v>22</v>
      </c>
      <c r="AW609" s="136" t="s">
        <v>38</v>
      </c>
      <c r="AX609" s="136" t="s">
        <v>75</v>
      </c>
      <c r="AY609" s="137" t="s">
        <v>130</v>
      </c>
    </row>
    <row r="610" spans="2:51" s="143" customFormat="1" ht="12">
      <c r="B610" s="142"/>
      <c r="D610" s="127" t="s">
        <v>660</v>
      </c>
      <c r="E610" s="144" t="s">
        <v>20</v>
      </c>
      <c r="F610" s="145" t="s">
        <v>778</v>
      </c>
      <c r="H610" s="146">
        <v>3.33</v>
      </c>
      <c r="L610" s="142"/>
      <c r="M610" s="147"/>
      <c r="N610" s="148"/>
      <c r="O610" s="148"/>
      <c r="P610" s="148"/>
      <c r="Q610" s="148"/>
      <c r="R610" s="148"/>
      <c r="S610" s="148"/>
      <c r="T610" s="149"/>
      <c r="AT610" s="144" t="s">
        <v>660</v>
      </c>
      <c r="AU610" s="144" t="s">
        <v>22</v>
      </c>
      <c r="AV610" s="143" t="s">
        <v>84</v>
      </c>
      <c r="AW610" s="143" t="s">
        <v>38</v>
      </c>
      <c r="AX610" s="143" t="s">
        <v>75</v>
      </c>
      <c r="AY610" s="144" t="s">
        <v>130</v>
      </c>
    </row>
    <row r="611" spans="2:51" s="151" customFormat="1" ht="12">
      <c r="B611" s="150"/>
      <c r="D611" s="127" t="s">
        <v>660</v>
      </c>
      <c r="E611" s="152" t="s">
        <v>20</v>
      </c>
      <c r="F611" s="153" t="s">
        <v>663</v>
      </c>
      <c r="H611" s="154">
        <v>48.42</v>
      </c>
      <c r="L611" s="150"/>
      <c r="M611" s="155"/>
      <c r="N611" s="156"/>
      <c r="O611" s="156"/>
      <c r="P611" s="156"/>
      <c r="Q611" s="156"/>
      <c r="R611" s="156"/>
      <c r="S611" s="156"/>
      <c r="T611" s="157"/>
      <c r="AT611" s="152" t="s">
        <v>660</v>
      </c>
      <c r="AU611" s="152" t="s">
        <v>22</v>
      </c>
      <c r="AV611" s="151" t="s">
        <v>136</v>
      </c>
      <c r="AW611" s="151" t="s">
        <v>38</v>
      </c>
      <c r="AX611" s="151" t="s">
        <v>22</v>
      </c>
      <c r="AY611" s="152" t="s">
        <v>130</v>
      </c>
    </row>
    <row r="612" spans="1:65" s="307" customFormat="1" ht="16.5" customHeight="1">
      <c r="A612" s="251"/>
      <c r="B612" s="27"/>
      <c r="C612" s="117" t="s">
        <v>305</v>
      </c>
      <c r="D612" s="117" t="s">
        <v>131</v>
      </c>
      <c r="E612" s="118" t="s">
        <v>1035</v>
      </c>
      <c r="F612" s="119" t="s">
        <v>1036</v>
      </c>
      <c r="G612" s="120" t="s">
        <v>463</v>
      </c>
      <c r="H612" s="121">
        <v>67.788</v>
      </c>
      <c r="I612" s="122"/>
      <c r="J612" s="123">
        <f>ROUND(I612*H612,2)</f>
        <v>0</v>
      </c>
      <c r="K612" s="119" t="s">
        <v>135</v>
      </c>
      <c r="L612" s="27"/>
      <c r="M612" s="329" t="s">
        <v>20</v>
      </c>
      <c r="N612" s="124" t="s">
        <v>46</v>
      </c>
      <c r="O612" s="55"/>
      <c r="P612" s="125">
        <f>O612*H612</f>
        <v>0</v>
      </c>
      <c r="Q612" s="125">
        <v>0.00103263114415531</v>
      </c>
      <c r="R612" s="125">
        <f>Q612*H612</f>
        <v>0.07000000000000016</v>
      </c>
      <c r="S612" s="125">
        <v>0</v>
      </c>
      <c r="T612" s="126">
        <f>S612*H612</f>
        <v>0</v>
      </c>
      <c r="U612" s="251"/>
      <c r="V612" s="251"/>
      <c r="W612" s="251"/>
      <c r="X612" s="251"/>
      <c r="Y612" s="251"/>
      <c r="Z612" s="251"/>
      <c r="AA612" s="251"/>
      <c r="AB612" s="251"/>
      <c r="AC612" s="251"/>
      <c r="AD612" s="251"/>
      <c r="AE612" s="251"/>
      <c r="AR612" s="330" t="s">
        <v>163</v>
      </c>
      <c r="AT612" s="330" t="s">
        <v>131</v>
      </c>
      <c r="AU612" s="330" t="s">
        <v>22</v>
      </c>
      <c r="AY612" s="304" t="s">
        <v>130</v>
      </c>
      <c r="BE612" s="331">
        <f>IF(N612="základní",J612,0)</f>
        <v>0</v>
      </c>
      <c r="BF612" s="331">
        <f>IF(N612="snížená",J612,0)</f>
        <v>0</v>
      </c>
      <c r="BG612" s="331">
        <f>IF(N612="zákl. přenesená",J612,0)</f>
        <v>0</v>
      </c>
      <c r="BH612" s="331">
        <f>IF(N612="sníž. přenesená",J612,0)</f>
        <v>0</v>
      </c>
      <c r="BI612" s="331">
        <f>IF(N612="nulová",J612,0)</f>
        <v>0</v>
      </c>
      <c r="BJ612" s="304" t="s">
        <v>22</v>
      </c>
      <c r="BK612" s="331">
        <f>ROUND(I612*H612,2)</f>
        <v>0</v>
      </c>
      <c r="BL612" s="304" t="s">
        <v>163</v>
      </c>
      <c r="BM612" s="330" t="s">
        <v>428</v>
      </c>
    </row>
    <row r="613" spans="1:47" s="307" customFormat="1" ht="12">
      <c r="A613" s="251"/>
      <c r="B613" s="27"/>
      <c r="C613" s="251"/>
      <c r="D613" s="127" t="s">
        <v>137</v>
      </c>
      <c r="E613" s="251"/>
      <c r="F613" s="128" t="s">
        <v>1036</v>
      </c>
      <c r="G613" s="251"/>
      <c r="H613" s="251"/>
      <c r="I613" s="251"/>
      <c r="J613" s="251"/>
      <c r="K613" s="251"/>
      <c r="L613" s="27"/>
      <c r="M613" s="129"/>
      <c r="N613" s="130"/>
      <c r="O613" s="55"/>
      <c r="P613" s="55"/>
      <c r="Q613" s="55"/>
      <c r="R613" s="55"/>
      <c r="S613" s="55"/>
      <c r="T613" s="56"/>
      <c r="U613" s="251"/>
      <c r="V613" s="251"/>
      <c r="W613" s="251"/>
      <c r="X613" s="251"/>
      <c r="Y613" s="251"/>
      <c r="Z613" s="251"/>
      <c r="AA613" s="251"/>
      <c r="AB613" s="251"/>
      <c r="AC613" s="251"/>
      <c r="AD613" s="251"/>
      <c r="AE613" s="251"/>
      <c r="AT613" s="304" t="s">
        <v>137</v>
      </c>
      <c r="AU613" s="304" t="s">
        <v>22</v>
      </c>
    </row>
    <row r="614" spans="2:51" s="136" customFormat="1" ht="12">
      <c r="B614" s="135"/>
      <c r="D614" s="127" t="s">
        <v>660</v>
      </c>
      <c r="E614" s="137" t="s">
        <v>20</v>
      </c>
      <c r="F614" s="138" t="s">
        <v>1037</v>
      </c>
      <c r="H614" s="137" t="s">
        <v>20</v>
      </c>
      <c r="L614" s="135"/>
      <c r="M614" s="139"/>
      <c r="N614" s="140"/>
      <c r="O614" s="140"/>
      <c r="P614" s="140"/>
      <c r="Q614" s="140"/>
      <c r="R614" s="140"/>
      <c r="S614" s="140"/>
      <c r="T614" s="141"/>
      <c r="AT614" s="137" t="s">
        <v>660</v>
      </c>
      <c r="AU614" s="137" t="s">
        <v>22</v>
      </c>
      <c r="AV614" s="136" t="s">
        <v>22</v>
      </c>
      <c r="AW614" s="136" t="s">
        <v>38</v>
      </c>
      <c r="AX614" s="136" t="s">
        <v>75</v>
      </c>
      <c r="AY614" s="137" t="s">
        <v>130</v>
      </c>
    </row>
    <row r="615" spans="2:51" s="143" customFormat="1" ht="12">
      <c r="B615" s="142"/>
      <c r="D615" s="127" t="s">
        <v>660</v>
      </c>
      <c r="E615" s="144" t="s">
        <v>20</v>
      </c>
      <c r="F615" s="145" t="s">
        <v>1038</v>
      </c>
      <c r="H615" s="146">
        <v>67.788</v>
      </c>
      <c r="L615" s="142"/>
      <c r="M615" s="147"/>
      <c r="N615" s="148"/>
      <c r="O615" s="148"/>
      <c r="P615" s="148"/>
      <c r="Q615" s="148"/>
      <c r="R615" s="148"/>
      <c r="S615" s="148"/>
      <c r="T615" s="149"/>
      <c r="AT615" s="144" t="s">
        <v>660</v>
      </c>
      <c r="AU615" s="144" t="s">
        <v>22</v>
      </c>
      <c r="AV615" s="143" t="s">
        <v>84</v>
      </c>
      <c r="AW615" s="143" t="s">
        <v>38</v>
      </c>
      <c r="AX615" s="143" t="s">
        <v>75</v>
      </c>
      <c r="AY615" s="144" t="s">
        <v>130</v>
      </c>
    </row>
    <row r="616" spans="2:51" s="151" customFormat="1" ht="12">
      <c r="B616" s="150"/>
      <c r="D616" s="127" t="s">
        <v>660</v>
      </c>
      <c r="E616" s="152" t="s">
        <v>20</v>
      </c>
      <c r="F616" s="153" t="s">
        <v>663</v>
      </c>
      <c r="H616" s="154">
        <v>67.788</v>
      </c>
      <c r="L616" s="150"/>
      <c r="M616" s="155"/>
      <c r="N616" s="156"/>
      <c r="O616" s="156"/>
      <c r="P616" s="156"/>
      <c r="Q616" s="156"/>
      <c r="R616" s="156"/>
      <c r="S616" s="156"/>
      <c r="T616" s="157"/>
      <c r="AT616" s="152" t="s">
        <v>660</v>
      </c>
      <c r="AU616" s="152" t="s">
        <v>22</v>
      </c>
      <c r="AV616" s="151" t="s">
        <v>136</v>
      </c>
      <c r="AW616" s="151" t="s">
        <v>38</v>
      </c>
      <c r="AX616" s="151" t="s">
        <v>22</v>
      </c>
      <c r="AY616" s="152" t="s">
        <v>130</v>
      </c>
    </row>
    <row r="617" spans="1:65" s="307" customFormat="1" ht="16.5" customHeight="1">
      <c r="A617" s="251"/>
      <c r="B617" s="27"/>
      <c r="C617" s="117" t="s">
        <v>425</v>
      </c>
      <c r="D617" s="117" t="s">
        <v>131</v>
      </c>
      <c r="E617" s="118" t="s">
        <v>1039</v>
      </c>
      <c r="F617" s="119" t="s">
        <v>1040</v>
      </c>
      <c r="G617" s="120" t="s">
        <v>185</v>
      </c>
      <c r="H617" s="121">
        <v>11.935</v>
      </c>
      <c r="I617" s="122"/>
      <c r="J617" s="123">
        <f>ROUND(I617*H617,2)</f>
        <v>0</v>
      </c>
      <c r="K617" s="119" t="s">
        <v>135</v>
      </c>
      <c r="L617" s="27"/>
      <c r="M617" s="329" t="s">
        <v>20</v>
      </c>
      <c r="N617" s="124" t="s">
        <v>46</v>
      </c>
      <c r="O617" s="55"/>
      <c r="P617" s="125">
        <f>O617*H617</f>
        <v>0</v>
      </c>
      <c r="Q617" s="125">
        <v>0.019271051529116</v>
      </c>
      <c r="R617" s="125">
        <f>Q617*H617</f>
        <v>0.22999999999999945</v>
      </c>
      <c r="S617" s="125">
        <v>0</v>
      </c>
      <c r="T617" s="126">
        <f>S617*H617</f>
        <v>0</v>
      </c>
      <c r="U617" s="251"/>
      <c r="V617" s="251"/>
      <c r="W617" s="251"/>
      <c r="X617" s="251"/>
      <c r="Y617" s="251"/>
      <c r="Z617" s="251"/>
      <c r="AA617" s="251"/>
      <c r="AB617" s="251"/>
      <c r="AC617" s="251"/>
      <c r="AD617" s="251"/>
      <c r="AE617" s="251"/>
      <c r="AR617" s="330" t="s">
        <v>163</v>
      </c>
      <c r="AT617" s="330" t="s">
        <v>131</v>
      </c>
      <c r="AU617" s="330" t="s">
        <v>22</v>
      </c>
      <c r="AY617" s="304" t="s">
        <v>130</v>
      </c>
      <c r="BE617" s="331">
        <f>IF(N617="základní",J617,0)</f>
        <v>0</v>
      </c>
      <c r="BF617" s="331">
        <f>IF(N617="snížená",J617,0)</f>
        <v>0</v>
      </c>
      <c r="BG617" s="331">
        <f>IF(N617="zákl. přenesená",J617,0)</f>
        <v>0</v>
      </c>
      <c r="BH617" s="331">
        <f>IF(N617="sníž. přenesená",J617,0)</f>
        <v>0</v>
      </c>
      <c r="BI617" s="331">
        <f>IF(N617="nulová",J617,0)</f>
        <v>0</v>
      </c>
      <c r="BJ617" s="304" t="s">
        <v>22</v>
      </c>
      <c r="BK617" s="331">
        <f>ROUND(I617*H617,2)</f>
        <v>0</v>
      </c>
      <c r="BL617" s="304" t="s">
        <v>163</v>
      </c>
      <c r="BM617" s="330" t="s">
        <v>431</v>
      </c>
    </row>
    <row r="618" spans="1:47" s="307" customFormat="1" ht="12">
      <c r="A618" s="251"/>
      <c r="B618" s="27"/>
      <c r="C618" s="251"/>
      <c r="D618" s="127" t="s">
        <v>137</v>
      </c>
      <c r="E618" s="251"/>
      <c r="F618" s="128" t="s">
        <v>1040</v>
      </c>
      <c r="G618" s="251"/>
      <c r="H618" s="251"/>
      <c r="I618" s="251"/>
      <c r="J618" s="251"/>
      <c r="K618" s="251"/>
      <c r="L618" s="27"/>
      <c r="M618" s="129"/>
      <c r="N618" s="130"/>
      <c r="O618" s="55"/>
      <c r="P618" s="55"/>
      <c r="Q618" s="55"/>
      <c r="R618" s="55"/>
      <c r="S618" s="55"/>
      <c r="T618" s="56"/>
      <c r="U618" s="251"/>
      <c r="V618" s="251"/>
      <c r="W618" s="251"/>
      <c r="X618" s="251"/>
      <c r="Y618" s="251"/>
      <c r="Z618" s="251"/>
      <c r="AA618" s="251"/>
      <c r="AB618" s="251"/>
      <c r="AC618" s="251"/>
      <c r="AD618" s="251"/>
      <c r="AE618" s="251"/>
      <c r="AT618" s="304" t="s">
        <v>137</v>
      </c>
      <c r="AU618" s="304" t="s">
        <v>22</v>
      </c>
    </row>
    <row r="619" spans="2:51" s="136" customFormat="1" ht="12">
      <c r="B619" s="135"/>
      <c r="D619" s="127" t="s">
        <v>660</v>
      </c>
      <c r="E619" s="137" t="s">
        <v>20</v>
      </c>
      <c r="F619" s="138" t="s">
        <v>1041</v>
      </c>
      <c r="H619" s="137" t="s">
        <v>20</v>
      </c>
      <c r="L619" s="135"/>
      <c r="M619" s="139"/>
      <c r="N619" s="140"/>
      <c r="O619" s="140"/>
      <c r="P619" s="140"/>
      <c r="Q619" s="140"/>
      <c r="R619" s="140"/>
      <c r="S619" s="140"/>
      <c r="T619" s="141"/>
      <c r="AT619" s="137" t="s">
        <v>660</v>
      </c>
      <c r="AU619" s="137" t="s">
        <v>22</v>
      </c>
      <c r="AV619" s="136" t="s">
        <v>22</v>
      </c>
      <c r="AW619" s="136" t="s">
        <v>38</v>
      </c>
      <c r="AX619" s="136" t="s">
        <v>75</v>
      </c>
      <c r="AY619" s="137" t="s">
        <v>130</v>
      </c>
    </row>
    <row r="620" spans="2:51" s="136" customFormat="1" ht="12">
      <c r="B620" s="135"/>
      <c r="D620" s="127" t="s">
        <v>660</v>
      </c>
      <c r="E620" s="137" t="s">
        <v>20</v>
      </c>
      <c r="F620" s="138" t="s">
        <v>701</v>
      </c>
      <c r="H620" s="137" t="s">
        <v>20</v>
      </c>
      <c r="L620" s="135"/>
      <c r="M620" s="139"/>
      <c r="N620" s="140"/>
      <c r="O620" s="140"/>
      <c r="P620" s="140"/>
      <c r="Q620" s="140"/>
      <c r="R620" s="140"/>
      <c r="S620" s="140"/>
      <c r="T620" s="141"/>
      <c r="AT620" s="137" t="s">
        <v>660</v>
      </c>
      <c r="AU620" s="137" t="s">
        <v>22</v>
      </c>
      <c r="AV620" s="136" t="s">
        <v>22</v>
      </c>
      <c r="AW620" s="136" t="s">
        <v>38</v>
      </c>
      <c r="AX620" s="136" t="s">
        <v>75</v>
      </c>
      <c r="AY620" s="137" t="s">
        <v>130</v>
      </c>
    </row>
    <row r="621" spans="2:51" s="136" customFormat="1" ht="12">
      <c r="B621" s="135"/>
      <c r="D621" s="127" t="s">
        <v>660</v>
      </c>
      <c r="E621" s="137" t="s">
        <v>20</v>
      </c>
      <c r="F621" s="138" t="s">
        <v>1042</v>
      </c>
      <c r="H621" s="137" t="s">
        <v>20</v>
      </c>
      <c r="L621" s="135"/>
      <c r="M621" s="139"/>
      <c r="N621" s="140"/>
      <c r="O621" s="140"/>
      <c r="P621" s="140"/>
      <c r="Q621" s="140"/>
      <c r="R621" s="140"/>
      <c r="S621" s="140"/>
      <c r="T621" s="141"/>
      <c r="AT621" s="137" t="s">
        <v>660</v>
      </c>
      <c r="AU621" s="137" t="s">
        <v>22</v>
      </c>
      <c r="AV621" s="136" t="s">
        <v>22</v>
      </c>
      <c r="AW621" s="136" t="s">
        <v>38</v>
      </c>
      <c r="AX621" s="136" t="s">
        <v>75</v>
      </c>
      <c r="AY621" s="137" t="s">
        <v>130</v>
      </c>
    </row>
    <row r="622" spans="2:51" s="136" customFormat="1" ht="12">
      <c r="B622" s="135"/>
      <c r="D622" s="127" t="s">
        <v>660</v>
      </c>
      <c r="E622" s="137" t="s">
        <v>20</v>
      </c>
      <c r="F622" s="138" t="s">
        <v>1043</v>
      </c>
      <c r="H622" s="137" t="s">
        <v>20</v>
      </c>
      <c r="L622" s="135"/>
      <c r="M622" s="139"/>
      <c r="N622" s="140"/>
      <c r="O622" s="140"/>
      <c r="P622" s="140"/>
      <c r="Q622" s="140"/>
      <c r="R622" s="140"/>
      <c r="S622" s="140"/>
      <c r="T622" s="141"/>
      <c r="AT622" s="137" t="s">
        <v>660</v>
      </c>
      <c r="AU622" s="137" t="s">
        <v>22</v>
      </c>
      <c r="AV622" s="136" t="s">
        <v>22</v>
      </c>
      <c r="AW622" s="136" t="s">
        <v>38</v>
      </c>
      <c r="AX622" s="136" t="s">
        <v>75</v>
      </c>
      <c r="AY622" s="137" t="s">
        <v>130</v>
      </c>
    </row>
    <row r="623" spans="2:51" s="136" customFormat="1" ht="12">
      <c r="B623" s="135"/>
      <c r="D623" s="127" t="s">
        <v>660</v>
      </c>
      <c r="E623" s="137" t="s">
        <v>20</v>
      </c>
      <c r="F623" s="138" t="s">
        <v>1044</v>
      </c>
      <c r="H623" s="137" t="s">
        <v>20</v>
      </c>
      <c r="L623" s="135"/>
      <c r="M623" s="139"/>
      <c r="N623" s="140"/>
      <c r="O623" s="140"/>
      <c r="P623" s="140"/>
      <c r="Q623" s="140"/>
      <c r="R623" s="140"/>
      <c r="S623" s="140"/>
      <c r="T623" s="141"/>
      <c r="AT623" s="137" t="s">
        <v>660</v>
      </c>
      <c r="AU623" s="137" t="s">
        <v>22</v>
      </c>
      <c r="AV623" s="136" t="s">
        <v>22</v>
      </c>
      <c r="AW623" s="136" t="s">
        <v>38</v>
      </c>
      <c r="AX623" s="136" t="s">
        <v>75</v>
      </c>
      <c r="AY623" s="137" t="s">
        <v>130</v>
      </c>
    </row>
    <row r="624" spans="2:51" s="136" customFormat="1" ht="12">
      <c r="B624" s="135"/>
      <c r="D624" s="127" t="s">
        <v>660</v>
      </c>
      <c r="E624" s="137" t="s">
        <v>20</v>
      </c>
      <c r="F624" s="138" t="s">
        <v>704</v>
      </c>
      <c r="H624" s="137" t="s">
        <v>20</v>
      </c>
      <c r="L624" s="135"/>
      <c r="M624" s="139"/>
      <c r="N624" s="140"/>
      <c r="O624" s="140"/>
      <c r="P624" s="140"/>
      <c r="Q624" s="140"/>
      <c r="R624" s="140"/>
      <c r="S624" s="140"/>
      <c r="T624" s="141"/>
      <c r="AT624" s="137" t="s">
        <v>660</v>
      </c>
      <c r="AU624" s="137" t="s">
        <v>22</v>
      </c>
      <c r="AV624" s="136" t="s">
        <v>22</v>
      </c>
      <c r="AW624" s="136" t="s">
        <v>38</v>
      </c>
      <c r="AX624" s="136" t="s">
        <v>75</v>
      </c>
      <c r="AY624" s="137" t="s">
        <v>130</v>
      </c>
    </row>
    <row r="625" spans="2:51" s="136" customFormat="1" ht="12">
      <c r="B625" s="135"/>
      <c r="D625" s="127" t="s">
        <v>660</v>
      </c>
      <c r="E625" s="137" t="s">
        <v>20</v>
      </c>
      <c r="F625" s="138" t="s">
        <v>705</v>
      </c>
      <c r="H625" s="137" t="s">
        <v>20</v>
      </c>
      <c r="L625" s="135"/>
      <c r="M625" s="139"/>
      <c r="N625" s="140"/>
      <c r="O625" s="140"/>
      <c r="P625" s="140"/>
      <c r="Q625" s="140"/>
      <c r="R625" s="140"/>
      <c r="S625" s="140"/>
      <c r="T625" s="141"/>
      <c r="AT625" s="137" t="s">
        <v>660</v>
      </c>
      <c r="AU625" s="137" t="s">
        <v>22</v>
      </c>
      <c r="AV625" s="136" t="s">
        <v>22</v>
      </c>
      <c r="AW625" s="136" t="s">
        <v>38</v>
      </c>
      <c r="AX625" s="136" t="s">
        <v>75</v>
      </c>
      <c r="AY625" s="137" t="s">
        <v>130</v>
      </c>
    </row>
    <row r="626" spans="2:51" s="143" customFormat="1" ht="12">
      <c r="B626" s="142"/>
      <c r="D626" s="127" t="s">
        <v>660</v>
      </c>
      <c r="E626" s="144" t="s">
        <v>20</v>
      </c>
      <c r="F626" s="145" t="s">
        <v>1045</v>
      </c>
      <c r="H626" s="146">
        <v>11.935</v>
      </c>
      <c r="L626" s="142"/>
      <c r="M626" s="147"/>
      <c r="N626" s="148"/>
      <c r="O626" s="148"/>
      <c r="P626" s="148"/>
      <c r="Q626" s="148"/>
      <c r="R626" s="148"/>
      <c r="S626" s="148"/>
      <c r="T626" s="149"/>
      <c r="AT626" s="144" t="s">
        <v>660</v>
      </c>
      <c r="AU626" s="144" t="s">
        <v>22</v>
      </c>
      <c r="AV626" s="143" t="s">
        <v>84</v>
      </c>
      <c r="AW626" s="143" t="s">
        <v>38</v>
      </c>
      <c r="AX626" s="143" t="s">
        <v>75</v>
      </c>
      <c r="AY626" s="144" t="s">
        <v>130</v>
      </c>
    </row>
    <row r="627" spans="2:51" s="151" customFormat="1" ht="12">
      <c r="B627" s="150"/>
      <c r="D627" s="127" t="s">
        <v>660</v>
      </c>
      <c r="E627" s="152" t="s">
        <v>20</v>
      </c>
      <c r="F627" s="153" t="s">
        <v>663</v>
      </c>
      <c r="H627" s="154">
        <v>11.935</v>
      </c>
      <c r="L627" s="150"/>
      <c r="M627" s="155"/>
      <c r="N627" s="156"/>
      <c r="O627" s="156"/>
      <c r="P627" s="156"/>
      <c r="Q627" s="156"/>
      <c r="R627" s="156"/>
      <c r="S627" s="156"/>
      <c r="T627" s="157"/>
      <c r="AT627" s="152" t="s">
        <v>660</v>
      </c>
      <c r="AU627" s="152" t="s">
        <v>22</v>
      </c>
      <c r="AV627" s="151" t="s">
        <v>136</v>
      </c>
      <c r="AW627" s="151" t="s">
        <v>38</v>
      </c>
      <c r="AX627" s="151" t="s">
        <v>22</v>
      </c>
      <c r="AY627" s="152" t="s">
        <v>130</v>
      </c>
    </row>
    <row r="628" spans="1:65" s="307" customFormat="1" ht="16.5" customHeight="1">
      <c r="A628" s="251"/>
      <c r="B628" s="27"/>
      <c r="C628" s="117" t="s">
        <v>308</v>
      </c>
      <c r="D628" s="117" t="s">
        <v>131</v>
      </c>
      <c r="E628" s="118" t="s">
        <v>1046</v>
      </c>
      <c r="F628" s="119" t="s">
        <v>1047</v>
      </c>
      <c r="G628" s="120" t="s">
        <v>185</v>
      </c>
      <c r="H628" s="121">
        <v>41.327</v>
      </c>
      <c r="I628" s="122"/>
      <c r="J628" s="123">
        <f>ROUND(I628*H628,2)</f>
        <v>0</v>
      </c>
      <c r="K628" s="119" t="s">
        <v>146</v>
      </c>
      <c r="L628" s="27"/>
      <c r="M628" s="329" t="s">
        <v>20</v>
      </c>
      <c r="N628" s="124" t="s">
        <v>46</v>
      </c>
      <c r="O628" s="55"/>
      <c r="P628" s="125">
        <f>O628*H628</f>
        <v>0</v>
      </c>
      <c r="Q628" s="125">
        <v>0.0191158322646212</v>
      </c>
      <c r="R628" s="125">
        <f>Q628*H628</f>
        <v>0.7900000000000003</v>
      </c>
      <c r="S628" s="125">
        <v>0</v>
      </c>
      <c r="T628" s="126">
        <f>S628*H628</f>
        <v>0</v>
      </c>
      <c r="U628" s="251"/>
      <c r="V628" s="251"/>
      <c r="W628" s="251"/>
      <c r="X628" s="251"/>
      <c r="Y628" s="251"/>
      <c r="Z628" s="251"/>
      <c r="AA628" s="251"/>
      <c r="AB628" s="251"/>
      <c r="AC628" s="251"/>
      <c r="AD628" s="251"/>
      <c r="AE628" s="251"/>
      <c r="AR628" s="330" t="s">
        <v>163</v>
      </c>
      <c r="AT628" s="330" t="s">
        <v>131</v>
      </c>
      <c r="AU628" s="330" t="s">
        <v>22</v>
      </c>
      <c r="AY628" s="304" t="s">
        <v>130</v>
      </c>
      <c r="BE628" s="331">
        <f>IF(N628="základní",J628,0)</f>
        <v>0</v>
      </c>
      <c r="BF628" s="331">
        <f>IF(N628="snížená",J628,0)</f>
        <v>0</v>
      </c>
      <c r="BG628" s="331">
        <f>IF(N628="zákl. přenesená",J628,0)</f>
        <v>0</v>
      </c>
      <c r="BH628" s="331">
        <f>IF(N628="sníž. přenesená",J628,0)</f>
        <v>0</v>
      </c>
      <c r="BI628" s="331">
        <f>IF(N628="nulová",J628,0)</f>
        <v>0</v>
      </c>
      <c r="BJ628" s="304" t="s">
        <v>22</v>
      </c>
      <c r="BK628" s="331">
        <f>ROUND(I628*H628,2)</f>
        <v>0</v>
      </c>
      <c r="BL628" s="304" t="s">
        <v>163</v>
      </c>
      <c r="BM628" s="330" t="s">
        <v>435</v>
      </c>
    </row>
    <row r="629" spans="1:47" s="307" customFormat="1" ht="12">
      <c r="A629" s="251"/>
      <c r="B629" s="27"/>
      <c r="C629" s="251"/>
      <c r="D629" s="127" t="s">
        <v>137</v>
      </c>
      <c r="E629" s="251"/>
      <c r="F629" s="128" t="s">
        <v>1047</v>
      </c>
      <c r="G629" s="251"/>
      <c r="H629" s="251"/>
      <c r="I629" s="251"/>
      <c r="J629" s="251"/>
      <c r="K629" s="251"/>
      <c r="L629" s="27"/>
      <c r="M629" s="129"/>
      <c r="N629" s="130"/>
      <c r="O629" s="55"/>
      <c r="P629" s="55"/>
      <c r="Q629" s="55"/>
      <c r="R629" s="55"/>
      <c r="S629" s="55"/>
      <c r="T629" s="56"/>
      <c r="U629" s="251"/>
      <c r="V629" s="251"/>
      <c r="W629" s="251"/>
      <c r="X629" s="251"/>
      <c r="Y629" s="251"/>
      <c r="Z629" s="251"/>
      <c r="AA629" s="251"/>
      <c r="AB629" s="251"/>
      <c r="AC629" s="251"/>
      <c r="AD629" s="251"/>
      <c r="AE629" s="251"/>
      <c r="AT629" s="304" t="s">
        <v>137</v>
      </c>
      <c r="AU629" s="304" t="s">
        <v>22</v>
      </c>
    </row>
    <row r="630" spans="2:51" s="136" customFormat="1" ht="12">
      <c r="B630" s="135"/>
      <c r="D630" s="127" t="s">
        <v>660</v>
      </c>
      <c r="E630" s="137" t="s">
        <v>20</v>
      </c>
      <c r="F630" s="138" t="s">
        <v>701</v>
      </c>
      <c r="H630" s="137" t="s">
        <v>20</v>
      </c>
      <c r="L630" s="135"/>
      <c r="M630" s="139"/>
      <c r="N630" s="140"/>
      <c r="O630" s="140"/>
      <c r="P630" s="140"/>
      <c r="Q630" s="140"/>
      <c r="R630" s="140"/>
      <c r="S630" s="140"/>
      <c r="T630" s="141"/>
      <c r="AT630" s="137" t="s">
        <v>660</v>
      </c>
      <c r="AU630" s="137" t="s">
        <v>22</v>
      </c>
      <c r="AV630" s="136" t="s">
        <v>22</v>
      </c>
      <c r="AW630" s="136" t="s">
        <v>38</v>
      </c>
      <c r="AX630" s="136" t="s">
        <v>75</v>
      </c>
      <c r="AY630" s="137" t="s">
        <v>130</v>
      </c>
    </row>
    <row r="631" spans="2:51" s="136" customFormat="1" ht="12">
      <c r="B631" s="135"/>
      <c r="D631" s="127" t="s">
        <v>660</v>
      </c>
      <c r="E631" s="137" t="s">
        <v>20</v>
      </c>
      <c r="F631" s="138" t="s">
        <v>1048</v>
      </c>
      <c r="H631" s="137" t="s">
        <v>20</v>
      </c>
      <c r="L631" s="135"/>
      <c r="M631" s="139"/>
      <c r="N631" s="140"/>
      <c r="O631" s="140"/>
      <c r="P631" s="140"/>
      <c r="Q631" s="140"/>
      <c r="R631" s="140"/>
      <c r="S631" s="140"/>
      <c r="T631" s="141"/>
      <c r="AT631" s="137" t="s">
        <v>660</v>
      </c>
      <c r="AU631" s="137" t="s">
        <v>22</v>
      </c>
      <c r="AV631" s="136" t="s">
        <v>22</v>
      </c>
      <c r="AW631" s="136" t="s">
        <v>38</v>
      </c>
      <c r="AX631" s="136" t="s">
        <v>75</v>
      </c>
      <c r="AY631" s="137" t="s">
        <v>130</v>
      </c>
    </row>
    <row r="632" spans="2:51" s="136" customFormat="1" ht="12">
      <c r="B632" s="135"/>
      <c r="D632" s="127" t="s">
        <v>660</v>
      </c>
      <c r="E632" s="137" t="s">
        <v>20</v>
      </c>
      <c r="F632" s="138" t="s">
        <v>1049</v>
      </c>
      <c r="H632" s="137" t="s">
        <v>20</v>
      </c>
      <c r="L632" s="135"/>
      <c r="M632" s="139"/>
      <c r="N632" s="140"/>
      <c r="O632" s="140"/>
      <c r="P632" s="140"/>
      <c r="Q632" s="140"/>
      <c r="R632" s="140"/>
      <c r="S632" s="140"/>
      <c r="T632" s="141"/>
      <c r="AT632" s="137" t="s">
        <v>660</v>
      </c>
      <c r="AU632" s="137" t="s">
        <v>22</v>
      </c>
      <c r="AV632" s="136" t="s">
        <v>22</v>
      </c>
      <c r="AW632" s="136" t="s">
        <v>38</v>
      </c>
      <c r="AX632" s="136" t="s">
        <v>75</v>
      </c>
      <c r="AY632" s="137" t="s">
        <v>130</v>
      </c>
    </row>
    <row r="633" spans="2:51" s="136" customFormat="1" ht="12">
      <c r="B633" s="135"/>
      <c r="D633" s="127" t="s">
        <v>660</v>
      </c>
      <c r="E633" s="137" t="s">
        <v>20</v>
      </c>
      <c r="F633" s="138" t="s">
        <v>1050</v>
      </c>
      <c r="H633" s="137" t="s">
        <v>20</v>
      </c>
      <c r="L633" s="135"/>
      <c r="M633" s="139"/>
      <c r="N633" s="140"/>
      <c r="O633" s="140"/>
      <c r="P633" s="140"/>
      <c r="Q633" s="140"/>
      <c r="R633" s="140"/>
      <c r="S633" s="140"/>
      <c r="T633" s="141"/>
      <c r="AT633" s="137" t="s">
        <v>660</v>
      </c>
      <c r="AU633" s="137" t="s">
        <v>22</v>
      </c>
      <c r="AV633" s="136" t="s">
        <v>22</v>
      </c>
      <c r="AW633" s="136" t="s">
        <v>38</v>
      </c>
      <c r="AX633" s="136" t="s">
        <v>75</v>
      </c>
      <c r="AY633" s="137" t="s">
        <v>130</v>
      </c>
    </row>
    <row r="634" spans="2:51" s="136" customFormat="1" ht="12">
      <c r="B634" s="135"/>
      <c r="D634" s="127" t="s">
        <v>660</v>
      </c>
      <c r="E634" s="137" t="s">
        <v>20</v>
      </c>
      <c r="F634" s="138" t="s">
        <v>704</v>
      </c>
      <c r="H634" s="137" t="s">
        <v>20</v>
      </c>
      <c r="L634" s="135"/>
      <c r="M634" s="139"/>
      <c r="N634" s="140"/>
      <c r="O634" s="140"/>
      <c r="P634" s="140"/>
      <c r="Q634" s="140"/>
      <c r="R634" s="140"/>
      <c r="S634" s="140"/>
      <c r="T634" s="141"/>
      <c r="AT634" s="137" t="s">
        <v>660</v>
      </c>
      <c r="AU634" s="137" t="s">
        <v>22</v>
      </c>
      <c r="AV634" s="136" t="s">
        <v>22</v>
      </c>
      <c r="AW634" s="136" t="s">
        <v>38</v>
      </c>
      <c r="AX634" s="136" t="s">
        <v>75</v>
      </c>
      <c r="AY634" s="137" t="s">
        <v>130</v>
      </c>
    </row>
    <row r="635" spans="2:51" s="136" customFormat="1" ht="12">
      <c r="B635" s="135"/>
      <c r="D635" s="127" t="s">
        <v>660</v>
      </c>
      <c r="E635" s="137" t="s">
        <v>20</v>
      </c>
      <c r="F635" s="138" t="s">
        <v>705</v>
      </c>
      <c r="H635" s="137" t="s">
        <v>20</v>
      </c>
      <c r="L635" s="135"/>
      <c r="M635" s="139"/>
      <c r="N635" s="140"/>
      <c r="O635" s="140"/>
      <c r="P635" s="140"/>
      <c r="Q635" s="140"/>
      <c r="R635" s="140"/>
      <c r="S635" s="140"/>
      <c r="T635" s="141"/>
      <c r="AT635" s="137" t="s">
        <v>660</v>
      </c>
      <c r="AU635" s="137" t="s">
        <v>22</v>
      </c>
      <c r="AV635" s="136" t="s">
        <v>22</v>
      </c>
      <c r="AW635" s="136" t="s">
        <v>38</v>
      </c>
      <c r="AX635" s="136" t="s">
        <v>75</v>
      </c>
      <c r="AY635" s="137" t="s">
        <v>130</v>
      </c>
    </row>
    <row r="636" spans="2:51" s="143" customFormat="1" ht="12">
      <c r="B636" s="142"/>
      <c r="D636" s="127" t="s">
        <v>660</v>
      </c>
      <c r="E636" s="144" t="s">
        <v>20</v>
      </c>
      <c r="F636" s="145" t="s">
        <v>1051</v>
      </c>
      <c r="H636" s="146">
        <v>41.327</v>
      </c>
      <c r="L636" s="142"/>
      <c r="M636" s="147"/>
      <c r="N636" s="148"/>
      <c r="O636" s="148"/>
      <c r="P636" s="148"/>
      <c r="Q636" s="148"/>
      <c r="R636" s="148"/>
      <c r="S636" s="148"/>
      <c r="T636" s="149"/>
      <c r="AT636" s="144" t="s">
        <v>660</v>
      </c>
      <c r="AU636" s="144" t="s">
        <v>22</v>
      </c>
      <c r="AV636" s="143" t="s">
        <v>84</v>
      </c>
      <c r="AW636" s="143" t="s">
        <v>38</v>
      </c>
      <c r="AX636" s="143" t="s">
        <v>75</v>
      </c>
      <c r="AY636" s="144" t="s">
        <v>130</v>
      </c>
    </row>
    <row r="637" spans="2:51" s="151" customFormat="1" ht="12">
      <c r="B637" s="150"/>
      <c r="D637" s="127" t="s">
        <v>660</v>
      </c>
      <c r="E637" s="152" t="s">
        <v>20</v>
      </c>
      <c r="F637" s="153" t="s">
        <v>663</v>
      </c>
      <c r="H637" s="154">
        <v>41.327</v>
      </c>
      <c r="L637" s="150"/>
      <c r="M637" s="155"/>
      <c r="N637" s="156"/>
      <c r="O637" s="156"/>
      <c r="P637" s="156"/>
      <c r="Q637" s="156"/>
      <c r="R637" s="156"/>
      <c r="S637" s="156"/>
      <c r="T637" s="157"/>
      <c r="AT637" s="152" t="s">
        <v>660</v>
      </c>
      <c r="AU637" s="152" t="s">
        <v>22</v>
      </c>
      <c r="AV637" s="151" t="s">
        <v>136</v>
      </c>
      <c r="AW637" s="151" t="s">
        <v>38</v>
      </c>
      <c r="AX637" s="151" t="s">
        <v>22</v>
      </c>
      <c r="AY637" s="152" t="s">
        <v>130</v>
      </c>
    </row>
    <row r="638" spans="1:65" s="307" customFormat="1" ht="16.5" customHeight="1">
      <c r="A638" s="251"/>
      <c r="B638" s="27"/>
      <c r="C638" s="117" t="s">
        <v>432</v>
      </c>
      <c r="D638" s="117" t="s">
        <v>131</v>
      </c>
      <c r="E638" s="118" t="s">
        <v>1052</v>
      </c>
      <c r="F638" s="119" t="s">
        <v>1053</v>
      </c>
      <c r="G638" s="120" t="s">
        <v>983</v>
      </c>
      <c r="H638" s="121">
        <v>593.4235</v>
      </c>
      <c r="I638" s="122"/>
      <c r="J638" s="123">
        <f>ROUND(I638*H638,2)</f>
        <v>0</v>
      </c>
      <c r="K638" s="119" t="s">
        <v>135</v>
      </c>
      <c r="L638" s="27"/>
      <c r="M638" s="329" t="s">
        <v>20</v>
      </c>
      <c r="N638" s="124" t="s">
        <v>46</v>
      </c>
      <c r="O638" s="55"/>
      <c r="P638" s="125">
        <f>O638*H638</f>
        <v>0</v>
      </c>
      <c r="Q638" s="125">
        <v>0</v>
      </c>
      <c r="R638" s="125">
        <f>Q638*H638</f>
        <v>0</v>
      </c>
      <c r="S638" s="125">
        <v>0</v>
      </c>
      <c r="T638" s="126">
        <f>S638*H638</f>
        <v>0</v>
      </c>
      <c r="U638" s="251"/>
      <c r="V638" s="251"/>
      <c r="W638" s="251"/>
      <c r="X638" s="251"/>
      <c r="Y638" s="251"/>
      <c r="Z638" s="251"/>
      <c r="AA638" s="251"/>
      <c r="AB638" s="251"/>
      <c r="AC638" s="251"/>
      <c r="AD638" s="251"/>
      <c r="AE638" s="251"/>
      <c r="AR638" s="330" t="s">
        <v>163</v>
      </c>
      <c r="AT638" s="330" t="s">
        <v>131</v>
      </c>
      <c r="AU638" s="330" t="s">
        <v>22</v>
      </c>
      <c r="AY638" s="304" t="s">
        <v>130</v>
      </c>
      <c r="BE638" s="331">
        <f>IF(N638="základní",J638,0)</f>
        <v>0</v>
      </c>
      <c r="BF638" s="331">
        <f>IF(N638="snížená",J638,0)</f>
        <v>0</v>
      </c>
      <c r="BG638" s="331">
        <f>IF(N638="zákl. přenesená",J638,0)</f>
        <v>0</v>
      </c>
      <c r="BH638" s="331">
        <f>IF(N638="sníž. přenesená",J638,0)</f>
        <v>0</v>
      </c>
      <c r="BI638" s="331">
        <f>IF(N638="nulová",J638,0)</f>
        <v>0</v>
      </c>
      <c r="BJ638" s="304" t="s">
        <v>22</v>
      </c>
      <c r="BK638" s="331">
        <f>ROUND(I638*H638,2)</f>
        <v>0</v>
      </c>
      <c r="BL638" s="304" t="s">
        <v>163</v>
      </c>
      <c r="BM638" s="330" t="s">
        <v>438</v>
      </c>
    </row>
    <row r="639" spans="1:47" s="307" customFormat="1" ht="12">
      <c r="A639" s="251"/>
      <c r="B639" s="27"/>
      <c r="C639" s="251"/>
      <c r="D639" s="127" t="s">
        <v>137</v>
      </c>
      <c r="E639" s="251"/>
      <c r="F639" s="128" t="s">
        <v>1053</v>
      </c>
      <c r="G639" s="251"/>
      <c r="H639" s="251"/>
      <c r="I639" s="251"/>
      <c r="J639" s="251"/>
      <c r="K639" s="251"/>
      <c r="L639" s="27"/>
      <c r="M639" s="129"/>
      <c r="N639" s="130"/>
      <c r="O639" s="55"/>
      <c r="P639" s="55"/>
      <c r="Q639" s="55"/>
      <c r="R639" s="55"/>
      <c r="S639" s="55"/>
      <c r="T639" s="56"/>
      <c r="U639" s="251"/>
      <c r="V639" s="251"/>
      <c r="W639" s="251"/>
      <c r="X639" s="251"/>
      <c r="Y639" s="251"/>
      <c r="Z639" s="251"/>
      <c r="AA639" s="251"/>
      <c r="AB639" s="251"/>
      <c r="AC639" s="251"/>
      <c r="AD639" s="251"/>
      <c r="AE639" s="251"/>
      <c r="AT639" s="304" t="s">
        <v>137</v>
      </c>
      <c r="AU639" s="304" t="s">
        <v>22</v>
      </c>
    </row>
    <row r="640" spans="2:63" s="109" customFormat="1" ht="25.9" customHeight="1">
      <c r="B640" s="108"/>
      <c r="D640" s="110" t="s">
        <v>74</v>
      </c>
      <c r="E640" s="111" t="s">
        <v>1054</v>
      </c>
      <c r="F640" s="111" t="s">
        <v>1055</v>
      </c>
      <c r="J640" s="112">
        <f>BK640</f>
        <v>0</v>
      </c>
      <c r="L640" s="108"/>
      <c r="M640" s="113"/>
      <c r="N640" s="114"/>
      <c r="O640" s="114"/>
      <c r="P640" s="115">
        <f>SUM(P641:P765)</f>
        <v>0</v>
      </c>
      <c r="Q640" s="114"/>
      <c r="R640" s="115">
        <f>SUM(R641:R765)</f>
        <v>1.0422971344732035</v>
      </c>
      <c r="S640" s="114"/>
      <c r="T640" s="116">
        <f>SUM(T641:T765)</f>
        <v>0</v>
      </c>
      <c r="AR640" s="110" t="s">
        <v>84</v>
      </c>
      <c r="AT640" s="327" t="s">
        <v>74</v>
      </c>
      <c r="AU640" s="327" t="s">
        <v>75</v>
      </c>
      <c r="AY640" s="110" t="s">
        <v>130</v>
      </c>
      <c r="BK640" s="328">
        <f>SUM(BK641:BK765)</f>
        <v>0</v>
      </c>
    </row>
    <row r="641" spans="1:65" s="307" customFormat="1" ht="16.5" customHeight="1">
      <c r="A641" s="251"/>
      <c r="B641" s="27"/>
      <c r="C641" s="117" t="s">
        <v>312</v>
      </c>
      <c r="D641" s="117" t="s">
        <v>131</v>
      </c>
      <c r="E641" s="118" t="s">
        <v>1056</v>
      </c>
      <c r="F641" s="119" t="s">
        <v>1057</v>
      </c>
      <c r="G641" s="120" t="s">
        <v>185</v>
      </c>
      <c r="H641" s="121">
        <v>153.766</v>
      </c>
      <c r="I641" s="122"/>
      <c r="J641" s="123">
        <f>ROUND(I641*H641,2)</f>
        <v>0</v>
      </c>
      <c r="K641" s="119" t="s">
        <v>135</v>
      </c>
      <c r="L641" s="27"/>
      <c r="M641" s="329" t="s">
        <v>20</v>
      </c>
      <c r="N641" s="124" t="s">
        <v>46</v>
      </c>
      <c r="O641" s="55"/>
      <c r="P641" s="125">
        <f>O641*H641</f>
        <v>0</v>
      </c>
      <c r="Q641" s="125">
        <v>0</v>
      </c>
      <c r="R641" s="125">
        <f>Q641*H641</f>
        <v>0</v>
      </c>
      <c r="S641" s="125">
        <v>0</v>
      </c>
      <c r="T641" s="126">
        <f>S641*H641</f>
        <v>0</v>
      </c>
      <c r="U641" s="251"/>
      <c r="V641" s="251"/>
      <c r="W641" s="251"/>
      <c r="X641" s="251"/>
      <c r="Y641" s="251"/>
      <c r="Z641" s="251"/>
      <c r="AA641" s="251"/>
      <c r="AB641" s="251"/>
      <c r="AC641" s="251"/>
      <c r="AD641" s="251"/>
      <c r="AE641" s="251"/>
      <c r="AR641" s="330" t="s">
        <v>163</v>
      </c>
      <c r="AT641" s="330" t="s">
        <v>131</v>
      </c>
      <c r="AU641" s="330" t="s">
        <v>22</v>
      </c>
      <c r="AY641" s="304" t="s">
        <v>130</v>
      </c>
      <c r="BE641" s="331">
        <f>IF(N641="základní",J641,0)</f>
        <v>0</v>
      </c>
      <c r="BF641" s="331">
        <f>IF(N641="snížená",J641,0)</f>
        <v>0</v>
      </c>
      <c r="BG641" s="331">
        <f>IF(N641="zákl. přenesená",J641,0)</f>
        <v>0</v>
      </c>
      <c r="BH641" s="331">
        <f>IF(N641="sníž. přenesená",J641,0)</f>
        <v>0</v>
      </c>
      <c r="BI641" s="331">
        <f>IF(N641="nulová",J641,0)</f>
        <v>0</v>
      </c>
      <c r="BJ641" s="304" t="s">
        <v>22</v>
      </c>
      <c r="BK641" s="331">
        <f>ROUND(I641*H641,2)</f>
        <v>0</v>
      </c>
      <c r="BL641" s="304" t="s">
        <v>163</v>
      </c>
      <c r="BM641" s="330" t="s">
        <v>442</v>
      </c>
    </row>
    <row r="642" spans="1:47" s="307" customFormat="1" ht="12">
      <c r="A642" s="251"/>
      <c r="B642" s="27"/>
      <c r="C642" s="251"/>
      <c r="D642" s="127" t="s">
        <v>137</v>
      </c>
      <c r="E642" s="251"/>
      <c r="F642" s="128" t="s">
        <v>1057</v>
      </c>
      <c r="G642" s="251"/>
      <c r="H642" s="251"/>
      <c r="I642" s="251"/>
      <c r="J642" s="251"/>
      <c r="K642" s="251"/>
      <c r="L642" s="27"/>
      <c r="M642" s="129"/>
      <c r="N642" s="130"/>
      <c r="O642" s="55"/>
      <c r="P642" s="55"/>
      <c r="Q642" s="55"/>
      <c r="R642" s="55"/>
      <c r="S642" s="55"/>
      <c r="T642" s="56"/>
      <c r="U642" s="251"/>
      <c r="V642" s="251"/>
      <c r="W642" s="251"/>
      <c r="X642" s="251"/>
      <c r="Y642" s="251"/>
      <c r="Z642" s="251"/>
      <c r="AA642" s="251"/>
      <c r="AB642" s="251"/>
      <c r="AC642" s="251"/>
      <c r="AD642" s="251"/>
      <c r="AE642" s="251"/>
      <c r="AT642" s="304" t="s">
        <v>137</v>
      </c>
      <c r="AU642" s="304" t="s">
        <v>22</v>
      </c>
    </row>
    <row r="643" spans="2:51" s="136" customFormat="1" ht="12">
      <c r="B643" s="135"/>
      <c r="D643" s="127" t="s">
        <v>660</v>
      </c>
      <c r="E643" s="137" t="s">
        <v>20</v>
      </c>
      <c r="F643" s="138" t="s">
        <v>1058</v>
      </c>
      <c r="H643" s="137" t="s">
        <v>20</v>
      </c>
      <c r="L643" s="135"/>
      <c r="M643" s="139"/>
      <c r="N643" s="140"/>
      <c r="O643" s="140"/>
      <c r="P643" s="140"/>
      <c r="Q643" s="140"/>
      <c r="R643" s="140"/>
      <c r="S643" s="140"/>
      <c r="T643" s="141"/>
      <c r="AT643" s="137" t="s">
        <v>660</v>
      </c>
      <c r="AU643" s="137" t="s">
        <v>22</v>
      </c>
      <c r="AV643" s="136" t="s">
        <v>22</v>
      </c>
      <c r="AW643" s="136" t="s">
        <v>38</v>
      </c>
      <c r="AX643" s="136" t="s">
        <v>75</v>
      </c>
      <c r="AY643" s="137" t="s">
        <v>130</v>
      </c>
    </row>
    <row r="644" spans="2:51" s="143" customFormat="1" ht="12">
      <c r="B644" s="142"/>
      <c r="D644" s="127" t="s">
        <v>660</v>
      </c>
      <c r="E644" s="144" t="s">
        <v>20</v>
      </c>
      <c r="F644" s="145" t="s">
        <v>1059</v>
      </c>
      <c r="H644" s="146">
        <v>153.76565</v>
      </c>
      <c r="L644" s="142"/>
      <c r="M644" s="147"/>
      <c r="N644" s="148"/>
      <c r="O644" s="148"/>
      <c r="P644" s="148"/>
      <c r="Q644" s="148"/>
      <c r="R644" s="148"/>
      <c r="S644" s="148"/>
      <c r="T644" s="149"/>
      <c r="AT644" s="144" t="s">
        <v>660</v>
      </c>
      <c r="AU644" s="144" t="s">
        <v>22</v>
      </c>
      <c r="AV644" s="143" t="s">
        <v>84</v>
      </c>
      <c r="AW644" s="143" t="s">
        <v>38</v>
      </c>
      <c r="AX644" s="143" t="s">
        <v>75</v>
      </c>
      <c r="AY644" s="144" t="s">
        <v>130</v>
      </c>
    </row>
    <row r="645" spans="2:51" s="151" customFormat="1" ht="12">
      <c r="B645" s="150"/>
      <c r="D645" s="127" t="s">
        <v>660</v>
      </c>
      <c r="E645" s="152" t="s">
        <v>20</v>
      </c>
      <c r="F645" s="153" t="s">
        <v>663</v>
      </c>
      <c r="H645" s="154">
        <v>153.76565</v>
      </c>
      <c r="L645" s="150"/>
      <c r="M645" s="155"/>
      <c r="N645" s="156"/>
      <c r="O645" s="156"/>
      <c r="P645" s="156"/>
      <c r="Q645" s="156"/>
      <c r="R645" s="156"/>
      <c r="S645" s="156"/>
      <c r="T645" s="157"/>
      <c r="AT645" s="152" t="s">
        <v>660</v>
      </c>
      <c r="AU645" s="152" t="s">
        <v>22</v>
      </c>
      <c r="AV645" s="151" t="s">
        <v>136</v>
      </c>
      <c r="AW645" s="151" t="s">
        <v>38</v>
      </c>
      <c r="AX645" s="151" t="s">
        <v>22</v>
      </c>
      <c r="AY645" s="152" t="s">
        <v>130</v>
      </c>
    </row>
    <row r="646" spans="1:65" s="307" customFormat="1" ht="16.5" customHeight="1">
      <c r="A646" s="251"/>
      <c r="B646" s="27"/>
      <c r="C646" s="117" t="s">
        <v>439</v>
      </c>
      <c r="D646" s="117" t="s">
        <v>131</v>
      </c>
      <c r="E646" s="118" t="s">
        <v>1060</v>
      </c>
      <c r="F646" s="119" t="s">
        <v>1061</v>
      </c>
      <c r="G646" s="120" t="s">
        <v>215</v>
      </c>
      <c r="H646" s="121">
        <v>20.7</v>
      </c>
      <c r="I646" s="122"/>
      <c r="J646" s="123">
        <f>ROUND(I646*H646,2)</f>
        <v>0</v>
      </c>
      <c r="K646" s="119" t="s">
        <v>135</v>
      </c>
      <c r="L646" s="27"/>
      <c r="M646" s="329" t="s">
        <v>20</v>
      </c>
      <c r="N646" s="124" t="s">
        <v>46</v>
      </c>
      <c r="O646" s="55"/>
      <c r="P646" s="125">
        <f>O646*H646</f>
        <v>0</v>
      </c>
      <c r="Q646" s="125">
        <v>0</v>
      </c>
      <c r="R646" s="125">
        <f>Q646*H646</f>
        <v>0</v>
      </c>
      <c r="S646" s="125">
        <v>0</v>
      </c>
      <c r="T646" s="126">
        <f>S646*H646</f>
        <v>0</v>
      </c>
      <c r="U646" s="251"/>
      <c r="V646" s="251"/>
      <c r="W646" s="251"/>
      <c r="X646" s="251"/>
      <c r="Y646" s="251"/>
      <c r="Z646" s="251"/>
      <c r="AA646" s="251"/>
      <c r="AB646" s="251"/>
      <c r="AC646" s="251"/>
      <c r="AD646" s="251"/>
      <c r="AE646" s="251"/>
      <c r="AR646" s="330" t="s">
        <v>163</v>
      </c>
      <c r="AT646" s="330" t="s">
        <v>131</v>
      </c>
      <c r="AU646" s="330" t="s">
        <v>22</v>
      </c>
      <c r="AY646" s="304" t="s">
        <v>130</v>
      </c>
      <c r="BE646" s="331">
        <f>IF(N646="základní",J646,0)</f>
        <v>0</v>
      </c>
      <c r="BF646" s="331">
        <f>IF(N646="snížená",J646,0)</f>
        <v>0</v>
      </c>
      <c r="BG646" s="331">
        <f>IF(N646="zákl. přenesená",J646,0)</f>
        <v>0</v>
      </c>
      <c r="BH646" s="331">
        <f>IF(N646="sníž. přenesená",J646,0)</f>
        <v>0</v>
      </c>
      <c r="BI646" s="331">
        <f>IF(N646="nulová",J646,0)</f>
        <v>0</v>
      </c>
      <c r="BJ646" s="304" t="s">
        <v>22</v>
      </c>
      <c r="BK646" s="331">
        <f>ROUND(I646*H646,2)</f>
        <v>0</v>
      </c>
      <c r="BL646" s="304" t="s">
        <v>163</v>
      </c>
      <c r="BM646" s="330" t="s">
        <v>445</v>
      </c>
    </row>
    <row r="647" spans="1:47" s="307" customFormat="1" ht="12">
      <c r="A647" s="251"/>
      <c r="B647" s="27"/>
      <c r="C647" s="251"/>
      <c r="D647" s="127" t="s">
        <v>137</v>
      </c>
      <c r="E647" s="251"/>
      <c r="F647" s="128" t="s">
        <v>1061</v>
      </c>
      <c r="G647" s="251"/>
      <c r="H647" s="251"/>
      <c r="I647" s="251"/>
      <c r="J647" s="251"/>
      <c r="K647" s="251"/>
      <c r="L647" s="27"/>
      <c r="M647" s="129"/>
      <c r="N647" s="130"/>
      <c r="O647" s="55"/>
      <c r="P647" s="55"/>
      <c r="Q647" s="55"/>
      <c r="R647" s="55"/>
      <c r="S647" s="55"/>
      <c r="T647" s="56"/>
      <c r="U647" s="251"/>
      <c r="V647" s="251"/>
      <c r="W647" s="251"/>
      <c r="X647" s="251"/>
      <c r="Y647" s="251"/>
      <c r="Z647" s="251"/>
      <c r="AA647" s="251"/>
      <c r="AB647" s="251"/>
      <c r="AC647" s="251"/>
      <c r="AD647" s="251"/>
      <c r="AE647" s="251"/>
      <c r="AT647" s="304" t="s">
        <v>137</v>
      </c>
      <c r="AU647" s="304" t="s">
        <v>22</v>
      </c>
    </row>
    <row r="648" spans="2:51" s="143" customFormat="1" ht="12">
      <c r="B648" s="142"/>
      <c r="D648" s="127" t="s">
        <v>660</v>
      </c>
      <c r="E648" s="144" t="s">
        <v>20</v>
      </c>
      <c r="F648" s="145" t="s">
        <v>1062</v>
      </c>
      <c r="H648" s="146">
        <v>20.7</v>
      </c>
      <c r="L648" s="142"/>
      <c r="M648" s="147"/>
      <c r="N648" s="148"/>
      <c r="O648" s="148"/>
      <c r="P648" s="148"/>
      <c r="Q648" s="148"/>
      <c r="R648" s="148"/>
      <c r="S648" s="148"/>
      <c r="T648" s="149"/>
      <c r="AT648" s="144" t="s">
        <v>660</v>
      </c>
      <c r="AU648" s="144" t="s">
        <v>22</v>
      </c>
      <c r="AV648" s="143" t="s">
        <v>84</v>
      </c>
      <c r="AW648" s="143" t="s">
        <v>38</v>
      </c>
      <c r="AX648" s="143" t="s">
        <v>75</v>
      </c>
      <c r="AY648" s="144" t="s">
        <v>130</v>
      </c>
    </row>
    <row r="649" spans="2:51" s="151" customFormat="1" ht="12">
      <c r="B649" s="150"/>
      <c r="D649" s="127" t="s">
        <v>660</v>
      </c>
      <c r="E649" s="152" t="s">
        <v>20</v>
      </c>
      <c r="F649" s="153" t="s">
        <v>663</v>
      </c>
      <c r="H649" s="154">
        <v>20.7</v>
      </c>
      <c r="L649" s="150"/>
      <c r="M649" s="155"/>
      <c r="N649" s="156"/>
      <c r="O649" s="156"/>
      <c r="P649" s="156"/>
      <c r="Q649" s="156"/>
      <c r="R649" s="156"/>
      <c r="S649" s="156"/>
      <c r="T649" s="157"/>
      <c r="AT649" s="152" t="s">
        <v>660</v>
      </c>
      <c r="AU649" s="152" t="s">
        <v>22</v>
      </c>
      <c r="AV649" s="151" t="s">
        <v>136</v>
      </c>
      <c r="AW649" s="151" t="s">
        <v>38</v>
      </c>
      <c r="AX649" s="151" t="s">
        <v>22</v>
      </c>
      <c r="AY649" s="152" t="s">
        <v>130</v>
      </c>
    </row>
    <row r="650" spans="1:65" s="307" customFormat="1" ht="21.75" customHeight="1">
      <c r="A650" s="251"/>
      <c r="B650" s="27"/>
      <c r="C650" s="117" t="s">
        <v>315</v>
      </c>
      <c r="D650" s="117" t="s">
        <v>131</v>
      </c>
      <c r="E650" s="118" t="s">
        <v>1063</v>
      </c>
      <c r="F650" s="119" t="s">
        <v>1064</v>
      </c>
      <c r="G650" s="120" t="s">
        <v>215</v>
      </c>
      <c r="H650" s="121">
        <v>20.7</v>
      </c>
      <c r="I650" s="122"/>
      <c r="J650" s="123">
        <f>ROUND(I650*H650,2)</f>
        <v>0</v>
      </c>
      <c r="K650" s="119" t="s">
        <v>135</v>
      </c>
      <c r="L650" s="27"/>
      <c r="M650" s="329" t="s">
        <v>20</v>
      </c>
      <c r="N650" s="124" t="s">
        <v>46</v>
      </c>
      <c r="O650" s="55"/>
      <c r="P650" s="125">
        <f>O650*H650</f>
        <v>0</v>
      </c>
      <c r="Q650" s="125">
        <v>0</v>
      </c>
      <c r="R650" s="125">
        <f>Q650*H650</f>
        <v>0</v>
      </c>
      <c r="S650" s="125">
        <v>0</v>
      </c>
      <c r="T650" s="126">
        <f>S650*H650</f>
        <v>0</v>
      </c>
      <c r="U650" s="251"/>
      <c r="V650" s="251"/>
      <c r="W650" s="251"/>
      <c r="X650" s="251"/>
      <c r="Y650" s="251"/>
      <c r="Z650" s="251"/>
      <c r="AA650" s="251"/>
      <c r="AB650" s="251"/>
      <c r="AC650" s="251"/>
      <c r="AD650" s="251"/>
      <c r="AE650" s="251"/>
      <c r="AR650" s="330" t="s">
        <v>163</v>
      </c>
      <c r="AT650" s="330" t="s">
        <v>131</v>
      </c>
      <c r="AU650" s="330" t="s">
        <v>22</v>
      </c>
      <c r="AY650" s="304" t="s">
        <v>130</v>
      </c>
      <c r="BE650" s="331">
        <f>IF(N650="základní",J650,0)</f>
        <v>0</v>
      </c>
      <c r="BF650" s="331">
        <f>IF(N650="snížená",J650,0)</f>
        <v>0</v>
      </c>
      <c r="BG650" s="331">
        <f>IF(N650="zákl. přenesená",J650,0)</f>
        <v>0</v>
      </c>
      <c r="BH650" s="331">
        <f>IF(N650="sníž. přenesená",J650,0)</f>
        <v>0</v>
      </c>
      <c r="BI650" s="331">
        <f>IF(N650="nulová",J650,0)</f>
        <v>0</v>
      </c>
      <c r="BJ650" s="304" t="s">
        <v>22</v>
      </c>
      <c r="BK650" s="331">
        <f>ROUND(I650*H650,2)</f>
        <v>0</v>
      </c>
      <c r="BL650" s="304" t="s">
        <v>163</v>
      </c>
      <c r="BM650" s="330" t="s">
        <v>449</v>
      </c>
    </row>
    <row r="651" spans="1:47" s="307" customFormat="1" ht="12">
      <c r="A651" s="251"/>
      <c r="B651" s="27"/>
      <c r="C651" s="251"/>
      <c r="D651" s="127" t="s">
        <v>137</v>
      </c>
      <c r="E651" s="251"/>
      <c r="F651" s="128" t="s">
        <v>1065</v>
      </c>
      <c r="G651" s="251"/>
      <c r="H651" s="251"/>
      <c r="I651" s="251"/>
      <c r="J651" s="251"/>
      <c r="K651" s="251"/>
      <c r="L651" s="27"/>
      <c r="M651" s="129"/>
      <c r="N651" s="130"/>
      <c r="O651" s="55"/>
      <c r="P651" s="55"/>
      <c r="Q651" s="55"/>
      <c r="R651" s="55"/>
      <c r="S651" s="55"/>
      <c r="T651" s="56"/>
      <c r="U651" s="251"/>
      <c r="V651" s="251"/>
      <c r="W651" s="251"/>
      <c r="X651" s="251"/>
      <c r="Y651" s="251"/>
      <c r="Z651" s="251"/>
      <c r="AA651" s="251"/>
      <c r="AB651" s="251"/>
      <c r="AC651" s="251"/>
      <c r="AD651" s="251"/>
      <c r="AE651" s="251"/>
      <c r="AT651" s="304" t="s">
        <v>137</v>
      </c>
      <c r="AU651" s="304" t="s">
        <v>22</v>
      </c>
    </row>
    <row r="652" spans="2:51" s="136" customFormat="1" ht="12">
      <c r="B652" s="135"/>
      <c r="D652" s="127" t="s">
        <v>660</v>
      </c>
      <c r="E652" s="137" t="s">
        <v>20</v>
      </c>
      <c r="F652" s="138" t="s">
        <v>1066</v>
      </c>
      <c r="H652" s="137" t="s">
        <v>20</v>
      </c>
      <c r="L652" s="135"/>
      <c r="M652" s="139"/>
      <c r="N652" s="140"/>
      <c r="O652" s="140"/>
      <c r="P652" s="140"/>
      <c r="Q652" s="140"/>
      <c r="R652" s="140"/>
      <c r="S652" s="140"/>
      <c r="T652" s="141"/>
      <c r="AT652" s="137" t="s">
        <v>660</v>
      </c>
      <c r="AU652" s="137" t="s">
        <v>22</v>
      </c>
      <c r="AV652" s="136" t="s">
        <v>22</v>
      </c>
      <c r="AW652" s="136" t="s">
        <v>38</v>
      </c>
      <c r="AX652" s="136" t="s">
        <v>75</v>
      </c>
      <c r="AY652" s="137" t="s">
        <v>130</v>
      </c>
    </row>
    <row r="653" spans="2:51" s="143" customFormat="1" ht="12">
      <c r="B653" s="142"/>
      <c r="D653" s="127" t="s">
        <v>660</v>
      </c>
      <c r="E653" s="144" t="s">
        <v>20</v>
      </c>
      <c r="F653" s="145" t="s">
        <v>1067</v>
      </c>
      <c r="H653" s="146">
        <v>20.7</v>
      </c>
      <c r="L653" s="142"/>
      <c r="M653" s="147"/>
      <c r="N653" s="148"/>
      <c r="O653" s="148"/>
      <c r="P653" s="148"/>
      <c r="Q653" s="148"/>
      <c r="R653" s="148"/>
      <c r="S653" s="148"/>
      <c r="T653" s="149"/>
      <c r="AT653" s="144" t="s">
        <v>660</v>
      </c>
      <c r="AU653" s="144" t="s">
        <v>22</v>
      </c>
      <c r="AV653" s="143" t="s">
        <v>84</v>
      </c>
      <c r="AW653" s="143" t="s">
        <v>38</v>
      </c>
      <c r="AX653" s="143" t="s">
        <v>75</v>
      </c>
      <c r="AY653" s="144" t="s">
        <v>130</v>
      </c>
    </row>
    <row r="654" spans="2:51" s="151" customFormat="1" ht="12">
      <c r="B654" s="150"/>
      <c r="D654" s="127" t="s">
        <v>660</v>
      </c>
      <c r="E654" s="152" t="s">
        <v>20</v>
      </c>
      <c r="F654" s="153" t="s">
        <v>663</v>
      </c>
      <c r="H654" s="154">
        <v>20.7</v>
      </c>
      <c r="L654" s="150"/>
      <c r="M654" s="155"/>
      <c r="N654" s="156"/>
      <c r="O654" s="156"/>
      <c r="P654" s="156"/>
      <c r="Q654" s="156"/>
      <c r="R654" s="156"/>
      <c r="S654" s="156"/>
      <c r="T654" s="157"/>
      <c r="AT654" s="152" t="s">
        <v>660</v>
      </c>
      <c r="AU654" s="152" t="s">
        <v>22</v>
      </c>
      <c r="AV654" s="151" t="s">
        <v>136</v>
      </c>
      <c r="AW654" s="151" t="s">
        <v>38</v>
      </c>
      <c r="AX654" s="151" t="s">
        <v>22</v>
      </c>
      <c r="AY654" s="152" t="s">
        <v>130</v>
      </c>
    </row>
    <row r="655" spans="1:65" s="307" customFormat="1" ht="16.5" customHeight="1">
      <c r="A655" s="251"/>
      <c r="B655" s="27"/>
      <c r="C655" s="117" t="s">
        <v>446</v>
      </c>
      <c r="D655" s="117" t="s">
        <v>131</v>
      </c>
      <c r="E655" s="118" t="s">
        <v>1068</v>
      </c>
      <c r="F655" s="119" t="s">
        <v>1069</v>
      </c>
      <c r="G655" s="120" t="s">
        <v>215</v>
      </c>
      <c r="H655" s="121">
        <v>20.7</v>
      </c>
      <c r="I655" s="122"/>
      <c r="J655" s="123">
        <f>ROUND(I655*H655,2)</f>
        <v>0</v>
      </c>
      <c r="K655" s="119" t="s">
        <v>135</v>
      </c>
      <c r="L655" s="27"/>
      <c r="M655" s="329" t="s">
        <v>20</v>
      </c>
      <c r="N655" s="124" t="s">
        <v>46</v>
      </c>
      <c r="O655" s="55"/>
      <c r="P655" s="125">
        <f>O655*H655</f>
        <v>0</v>
      </c>
      <c r="Q655" s="125">
        <v>0.000966183574879227</v>
      </c>
      <c r="R655" s="125">
        <f>Q655*H655</f>
        <v>0.02</v>
      </c>
      <c r="S655" s="125">
        <v>0</v>
      </c>
      <c r="T655" s="126">
        <f>S655*H655</f>
        <v>0</v>
      </c>
      <c r="U655" s="251"/>
      <c r="V655" s="251"/>
      <c r="W655" s="251"/>
      <c r="X655" s="251"/>
      <c r="Y655" s="251"/>
      <c r="Z655" s="251"/>
      <c r="AA655" s="251"/>
      <c r="AB655" s="251"/>
      <c r="AC655" s="251"/>
      <c r="AD655" s="251"/>
      <c r="AE655" s="251"/>
      <c r="AR655" s="330" t="s">
        <v>163</v>
      </c>
      <c r="AT655" s="330" t="s">
        <v>131</v>
      </c>
      <c r="AU655" s="330" t="s">
        <v>22</v>
      </c>
      <c r="AY655" s="304" t="s">
        <v>130</v>
      </c>
      <c r="BE655" s="331">
        <f>IF(N655="základní",J655,0)</f>
        <v>0</v>
      </c>
      <c r="BF655" s="331">
        <f>IF(N655="snížená",J655,0)</f>
        <v>0</v>
      </c>
      <c r="BG655" s="331">
        <f>IF(N655="zákl. přenesená",J655,0)</f>
        <v>0</v>
      </c>
      <c r="BH655" s="331">
        <f>IF(N655="sníž. přenesená",J655,0)</f>
        <v>0</v>
      </c>
      <c r="BI655" s="331">
        <f>IF(N655="nulová",J655,0)</f>
        <v>0</v>
      </c>
      <c r="BJ655" s="304" t="s">
        <v>22</v>
      </c>
      <c r="BK655" s="331">
        <f>ROUND(I655*H655,2)</f>
        <v>0</v>
      </c>
      <c r="BL655" s="304" t="s">
        <v>163</v>
      </c>
      <c r="BM655" s="330" t="s">
        <v>452</v>
      </c>
    </row>
    <row r="656" spans="1:47" s="307" customFormat="1" ht="12">
      <c r="A656" s="251"/>
      <c r="B656" s="27"/>
      <c r="C656" s="251"/>
      <c r="D656" s="127" t="s">
        <v>137</v>
      </c>
      <c r="E656" s="251"/>
      <c r="F656" s="128" t="s">
        <v>1069</v>
      </c>
      <c r="G656" s="251"/>
      <c r="H656" s="251"/>
      <c r="I656" s="251"/>
      <c r="J656" s="251"/>
      <c r="K656" s="251"/>
      <c r="L656" s="27"/>
      <c r="M656" s="129"/>
      <c r="N656" s="130"/>
      <c r="O656" s="55"/>
      <c r="P656" s="55"/>
      <c r="Q656" s="55"/>
      <c r="R656" s="55"/>
      <c r="S656" s="55"/>
      <c r="T656" s="56"/>
      <c r="U656" s="251"/>
      <c r="V656" s="251"/>
      <c r="W656" s="251"/>
      <c r="X656" s="251"/>
      <c r="Y656" s="251"/>
      <c r="Z656" s="251"/>
      <c r="AA656" s="251"/>
      <c r="AB656" s="251"/>
      <c r="AC656" s="251"/>
      <c r="AD656" s="251"/>
      <c r="AE656" s="251"/>
      <c r="AT656" s="304" t="s">
        <v>137</v>
      </c>
      <c r="AU656" s="304" t="s">
        <v>22</v>
      </c>
    </row>
    <row r="657" spans="2:51" s="143" customFormat="1" ht="12">
      <c r="B657" s="142"/>
      <c r="D657" s="127" t="s">
        <v>660</v>
      </c>
      <c r="E657" s="144" t="s">
        <v>20</v>
      </c>
      <c r="F657" s="145" t="s">
        <v>1062</v>
      </c>
      <c r="H657" s="146">
        <v>20.7</v>
      </c>
      <c r="L657" s="142"/>
      <c r="M657" s="147"/>
      <c r="N657" s="148"/>
      <c r="O657" s="148"/>
      <c r="P657" s="148"/>
      <c r="Q657" s="148"/>
      <c r="R657" s="148"/>
      <c r="S657" s="148"/>
      <c r="T657" s="149"/>
      <c r="AT657" s="144" t="s">
        <v>660</v>
      </c>
      <c r="AU657" s="144" t="s">
        <v>22</v>
      </c>
      <c r="AV657" s="143" t="s">
        <v>84</v>
      </c>
      <c r="AW657" s="143" t="s">
        <v>38</v>
      </c>
      <c r="AX657" s="143" t="s">
        <v>75</v>
      </c>
      <c r="AY657" s="144" t="s">
        <v>130</v>
      </c>
    </row>
    <row r="658" spans="2:51" s="151" customFormat="1" ht="12">
      <c r="B658" s="150"/>
      <c r="D658" s="127" t="s">
        <v>660</v>
      </c>
      <c r="E658" s="152" t="s">
        <v>20</v>
      </c>
      <c r="F658" s="153" t="s">
        <v>663</v>
      </c>
      <c r="H658" s="154">
        <v>20.7</v>
      </c>
      <c r="L658" s="150"/>
      <c r="M658" s="155"/>
      <c r="N658" s="156"/>
      <c r="O658" s="156"/>
      <c r="P658" s="156"/>
      <c r="Q658" s="156"/>
      <c r="R658" s="156"/>
      <c r="S658" s="156"/>
      <c r="T658" s="157"/>
      <c r="AT658" s="152" t="s">
        <v>660</v>
      </c>
      <c r="AU658" s="152" t="s">
        <v>22</v>
      </c>
      <c r="AV658" s="151" t="s">
        <v>136</v>
      </c>
      <c r="AW658" s="151" t="s">
        <v>38</v>
      </c>
      <c r="AX658" s="151" t="s">
        <v>22</v>
      </c>
      <c r="AY658" s="152" t="s">
        <v>130</v>
      </c>
    </row>
    <row r="659" spans="1:65" s="307" customFormat="1" ht="16.5" customHeight="1">
      <c r="A659" s="251"/>
      <c r="B659" s="27"/>
      <c r="C659" s="117" t="s">
        <v>319</v>
      </c>
      <c r="D659" s="117" t="s">
        <v>131</v>
      </c>
      <c r="E659" s="118" t="s">
        <v>1070</v>
      </c>
      <c r="F659" s="119" t="s">
        <v>1071</v>
      </c>
      <c r="G659" s="120" t="s">
        <v>215</v>
      </c>
      <c r="H659" s="121">
        <v>20.7</v>
      </c>
      <c r="I659" s="122"/>
      <c r="J659" s="123">
        <f>ROUND(I659*H659,2)</f>
        <v>0</v>
      </c>
      <c r="K659" s="119" t="s">
        <v>135</v>
      </c>
      <c r="L659" s="27"/>
      <c r="M659" s="329" t="s">
        <v>20</v>
      </c>
      <c r="N659" s="124" t="s">
        <v>46</v>
      </c>
      <c r="O659" s="55"/>
      <c r="P659" s="125">
        <f>O659*H659</f>
        <v>0</v>
      </c>
      <c r="Q659" s="125">
        <v>0.000483091787439614</v>
      </c>
      <c r="R659" s="125">
        <f>Q659*H659</f>
        <v>0.010000000000000009</v>
      </c>
      <c r="S659" s="125">
        <v>0</v>
      </c>
      <c r="T659" s="126">
        <f>S659*H659</f>
        <v>0</v>
      </c>
      <c r="U659" s="251"/>
      <c r="V659" s="251"/>
      <c r="W659" s="251"/>
      <c r="X659" s="251"/>
      <c r="Y659" s="251"/>
      <c r="Z659" s="251"/>
      <c r="AA659" s="251"/>
      <c r="AB659" s="251"/>
      <c r="AC659" s="251"/>
      <c r="AD659" s="251"/>
      <c r="AE659" s="251"/>
      <c r="AR659" s="330" t="s">
        <v>163</v>
      </c>
      <c r="AT659" s="330" t="s">
        <v>131</v>
      </c>
      <c r="AU659" s="330" t="s">
        <v>22</v>
      </c>
      <c r="AY659" s="304" t="s">
        <v>130</v>
      </c>
      <c r="BE659" s="331">
        <f>IF(N659="základní",J659,0)</f>
        <v>0</v>
      </c>
      <c r="BF659" s="331">
        <f>IF(N659="snížená",J659,0)</f>
        <v>0</v>
      </c>
      <c r="BG659" s="331">
        <f>IF(N659="zákl. přenesená",J659,0)</f>
        <v>0</v>
      </c>
      <c r="BH659" s="331">
        <f>IF(N659="sníž. přenesená",J659,0)</f>
        <v>0</v>
      </c>
      <c r="BI659" s="331">
        <f>IF(N659="nulová",J659,0)</f>
        <v>0</v>
      </c>
      <c r="BJ659" s="304" t="s">
        <v>22</v>
      </c>
      <c r="BK659" s="331">
        <f>ROUND(I659*H659,2)</f>
        <v>0</v>
      </c>
      <c r="BL659" s="304" t="s">
        <v>163</v>
      </c>
      <c r="BM659" s="330" t="s">
        <v>456</v>
      </c>
    </row>
    <row r="660" spans="1:47" s="307" customFormat="1" ht="12">
      <c r="A660" s="251"/>
      <c r="B660" s="27"/>
      <c r="C660" s="251"/>
      <c r="D660" s="127" t="s">
        <v>137</v>
      </c>
      <c r="E660" s="251"/>
      <c r="F660" s="128" t="s">
        <v>1071</v>
      </c>
      <c r="G660" s="251"/>
      <c r="H660" s="251"/>
      <c r="I660" s="251"/>
      <c r="J660" s="251"/>
      <c r="K660" s="251"/>
      <c r="L660" s="27"/>
      <c r="M660" s="129"/>
      <c r="N660" s="130"/>
      <c r="O660" s="55"/>
      <c r="P660" s="55"/>
      <c r="Q660" s="55"/>
      <c r="R660" s="55"/>
      <c r="S660" s="55"/>
      <c r="T660" s="56"/>
      <c r="U660" s="251"/>
      <c r="V660" s="251"/>
      <c r="W660" s="251"/>
      <c r="X660" s="251"/>
      <c r="Y660" s="251"/>
      <c r="Z660" s="251"/>
      <c r="AA660" s="251"/>
      <c r="AB660" s="251"/>
      <c r="AC660" s="251"/>
      <c r="AD660" s="251"/>
      <c r="AE660" s="251"/>
      <c r="AT660" s="304" t="s">
        <v>137</v>
      </c>
      <c r="AU660" s="304" t="s">
        <v>22</v>
      </c>
    </row>
    <row r="661" spans="2:51" s="143" customFormat="1" ht="12">
      <c r="B661" s="142"/>
      <c r="D661" s="127" t="s">
        <v>660</v>
      </c>
      <c r="E661" s="144" t="s">
        <v>20</v>
      </c>
      <c r="F661" s="145" t="s">
        <v>1062</v>
      </c>
      <c r="H661" s="146">
        <v>20.7</v>
      </c>
      <c r="L661" s="142"/>
      <c r="M661" s="147"/>
      <c r="N661" s="148"/>
      <c r="O661" s="148"/>
      <c r="P661" s="148"/>
      <c r="Q661" s="148"/>
      <c r="R661" s="148"/>
      <c r="S661" s="148"/>
      <c r="T661" s="149"/>
      <c r="AT661" s="144" t="s">
        <v>660</v>
      </c>
      <c r="AU661" s="144" t="s">
        <v>22</v>
      </c>
      <c r="AV661" s="143" t="s">
        <v>84</v>
      </c>
      <c r="AW661" s="143" t="s">
        <v>38</v>
      </c>
      <c r="AX661" s="143" t="s">
        <v>75</v>
      </c>
      <c r="AY661" s="144" t="s">
        <v>130</v>
      </c>
    </row>
    <row r="662" spans="2:51" s="151" customFormat="1" ht="12">
      <c r="B662" s="150"/>
      <c r="D662" s="127" t="s">
        <v>660</v>
      </c>
      <c r="E662" s="152" t="s">
        <v>20</v>
      </c>
      <c r="F662" s="153" t="s">
        <v>663</v>
      </c>
      <c r="H662" s="154">
        <v>20.7</v>
      </c>
      <c r="L662" s="150"/>
      <c r="M662" s="155"/>
      <c r="N662" s="156"/>
      <c r="O662" s="156"/>
      <c r="P662" s="156"/>
      <c r="Q662" s="156"/>
      <c r="R662" s="156"/>
      <c r="S662" s="156"/>
      <c r="T662" s="157"/>
      <c r="AT662" s="152" t="s">
        <v>660</v>
      </c>
      <c r="AU662" s="152" t="s">
        <v>22</v>
      </c>
      <c r="AV662" s="151" t="s">
        <v>136</v>
      </c>
      <c r="AW662" s="151" t="s">
        <v>38</v>
      </c>
      <c r="AX662" s="151" t="s">
        <v>22</v>
      </c>
      <c r="AY662" s="152" t="s">
        <v>130</v>
      </c>
    </row>
    <row r="663" spans="1:65" s="307" customFormat="1" ht="16.5" customHeight="1">
      <c r="A663" s="251"/>
      <c r="B663" s="27"/>
      <c r="C663" s="117" t="s">
        <v>453</v>
      </c>
      <c r="D663" s="117" t="s">
        <v>131</v>
      </c>
      <c r="E663" s="118" t="s">
        <v>1072</v>
      </c>
      <c r="F663" s="119" t="s">
        <v>1073</v>
      </c>
      <c r="G663" s="120" t="s">
        <v>215</v>
      </c>
      <c r="H663" s="121">
        <v>79.566</v>
      </c>
      <c r="I663" s="122"/>
      <c r="J663" s="123">
        <f>ROUND(I663*H663,2)</f>
        <v>0</v>
      </c>
      <c r="K663" s="119" t="s">
        <v>135</v>
      </c>
      <c r="L663" s="27"/>
      <c r="M663" s="329" t="s">
        <v>20</v>
      </c>
      <c r="N663" s="124" t="s">
        <v>46</v>
      </c>
      <c r="O663" s="55"/>
      <c r="P663" s="125">
        <f>O663*H663</f>
        <v>0</v>
      </c>
      <c r="Q663" s="125">
        <v>0</v>
      </c>
      <c r="R663" s="125">
        <f>Q663*H663</f>
        <v>0</v>
      </c>
      <c r="S663" s="125">
        <v>0</v>
      </c>
      <c r="T663" s="126">
        <f>S663*H663</f>
        <v>0</v>
      </c>
      <c r="U663" s="251"/>
      <c r="V663" s="251"/>
      <c r="W663" s="251"/>
      <c r="X663" s="251"/>
      <c r="Y663" s="251"/>
      <c r="Z663" s="251"/>
      <c r="AA663" s="251"/>
      <c r="AB663" s="251"/>
      <c r="AC663" s="251"/>
      <c r="AD663" s="251"/>
      <c r="AE663" s="251"/>
      <c r="AR663" s="330" t="s">
        <v>163</v>
      </c>
      <c r="AT663" s="330" t="s">
        <v>131</v>
      </c>
      <c r="AU663" s="330" t="s">
        <v>22</v>
      </c>
      <c r="AY663" s="304" t="s">
        <v>130</v>
      </c>
      <c r="BE663" s="331">
        <f>IF(N663="základní",J663,0)</f>
        <v>0</v>
      </c>
      <c r="BF663" s="331">
        <f>IF(N663="snížená",J663,0)</f>
        <v>0</v>
      </c>
      <c r="BG663" s="331">
        <f>IF(N663="zákl. přenesená",J663,0)</f>
        <v>0</v>
      </c>
      <c r="BH663" s="331">
        <f>IF(N663="sníž. přenesená",J663,0)</f>
        <v>0</v>
      </c>
      <c r="BI663" s="331">
        <f>IF(N663="nulová",J663,0)</f>
        <v>0</v>
      </c>
      <c r="BJ663" s="304" t="s">
        <v>22</v>
      </c>
      <c r="BK663" s="331">
        <f>ROUND(I663*H663,2)</f>
        <v>0</v>
      </c>
      <c r="BL663" s="304" t="s">
        <v>163</v>
      </c>
      <c r="BM663" s="330" t="s">
        <v>459</v>
      </c>
    </row>
    <row r="664" spans="1:47" s="307" customFormat="1" ht="12">
      <c r="A664" s="251"/>
      <c r="B664" s="27"/>
      <c r="C664" s="251"/>
      <c r="D664" s="127" t="s">
        <v>137</v>
      </c>
      <c r="E664" s="251"/>
      <c r="F664" s="128" t="s">
        <v>1073</v>
      </c>
      <c r="G664" s="251"/>
      <c r="H664" s="251"/>
      <c r="I664" s="251"/>
      <c r="J664" s="251"/>
      <c r="K664" s="251"/>
      <c r="L664" s="27"/>
      <c r="M664" s="129"/>
      <c r="N664" s="130"/>
      <c r="O664" s="55"/>
      <c r="P664" s="55"/>
      <c r="Q664" s="55"/>
      <c r="R664" s="55"/>
      <c r="S664" s="55"/>
      <c r="T664" s="56"/>
      <c r="U664" s="251"/>
      <c r="V664" s="251"/>
      <c r="W664" s="251"/>
      <c r="X664" s="251"/>
      <c r="Y664" s="251"/>
      <c r="Z664" s="251"/>
      <c r="AA664" s="251"/>
      <c r="AB664" s="251"/>
      <c r="AC664" s="251"/>
      <c r="AD664" s="251"/>
      <c r="AE664" s="251"/>
      <c r="AT664" s="304" t="s">
        <v>137</v>
      </c>
      <c r="AU664" s="304" t="s">
        <v>22</v>
      </c>
    </row>
    <row r="665" spans="2:51" s="136" customFormat="1" ht="12">
      <c r="B665" s="135"/>
      <c r="D665" s="127" t="s">
        <v>660</v>
      </c>
      <c r="E665" s="137" t="s">
        <v>20</v>
      </c>
      <c r="F665" s="138" t="s">
        <v>781</v>
      </c>
      <c r="H665" s="137" t="s">
        <v>20</v>
      </c>
      <c r="L665" s="135"/>
      <c r="M665" s="139"/>
      <c r="N665" s="140"/>
      <c r="O665" s="140"/>
      <c r="P665" s="140"/>
      <c r="Q665" s="140"/>
      <c r="R665" s="140"/>
      <c r="S665" s="140"/>
      <c r="T665" s="141"/>
      <c r="AT665" s="137" t="s">
        <v>660</v>
      </c>
      <c r="AU665" s="137" t="s">
        <v>22</v>
      </c>
      <c r="AV665" s="136" t="s">
        <v>22</v>
      </c>
      <c r="AW665" s="136" t="s">
        <v>38</v>
      </c>
      <c r="AX665" s="136" t="s">
        <v>75</v>
      </c>
      <c r="AY665" s="137" t="s">
        <v>130</v>
      </c>
    </row>
    <row r="666" spans="2:51" s="143" customFormat="1" ht="12">
      <c r="B666" s="142"/>
      <c r="D666" s="127" t="s">
        <v>660</v>
      </c>
      <c r="E666" s="144" t="s">
        <v>20</v>
      </c>
      <c r="F666" s="145" t="s">
        <v>836</v>
      </c>
      <c r="H666" s="146">
        <v>20.766</v>
      </c>
      <c r="L666" s="142"/>
      <c r="M666" s="147"/>
      <c r="N666" s="148"/>
      <c r="O666" s="148"/>
      <c r="P666" s="148"/>
      <c r="Q666" s="148"/>
      <c r="R666" s="148"/>
      <c r="S666" s="148"/>
      <c r="T666" s="149"/>
      <c r="AT666" s="144" t="s">
        <v>660</v>
      </c>
      <c r="AU666" s="144" t="s">
        <v>22</v>
      </c>
      <c r="AV666" s="143" t="s">
        <v>84</v>
      </c>
      <c r="AW666" s="143" t="s">
        <v>38</v>
      </c>
      <c r="AX666" s="143" t="s">
        <v>75</v>
      </c>
      <c r="AY666" s="144" t="s">
        <v>130</v>
      </c>
    </row>
    <row r="667" spans="2:51" s="143" customFormat="1" ht="12">
      <c r="B667" s="142"/>
      <c r="D667" s="127" t="s">
        <v>660</v>
      </c>
      <c r="E667" s="144" t="s">
        <v>20</v>
      </c>
      <c r="F667" s="145" t="s">
        <v>1074</v>
      </c>
      <c r="H667" s="146">
        <v>30.7</v>
      </c>
      <c r="L667" s="142"/>
      <c r="M667" s="147"/>
      <c r="N667" s="148"/>
      <c r="O667" s="148"/>
      <c r="P667" s="148"/>
      <c r="Q667" s="148"/>
      <c r="R667" s="148"/>
      <c r="S667" s="148"/>
      <c r="T667" s="149"/>
      <c r="AT667" s="144" t="s">
        <v>660</v>
      </c>
      <c r="AU667" s="144" t="s">
        <v>22</v>
      </c>
      <c r="AV667" s="143" t="s">
        <v>84</v>
      </c>
      <c r="AW667" s="143" t="s">
        <v>38</v>
      </c>
      <c r="AX667" s="143" t="s">
        <v>75</v>
      </c>
      <c r="AY667" s="144" t="s">
        <v>130</v>
      </c>
    </row>
    <row r="668" spans="2:51" s="143" customFormat="1" ht="12">
      <c r="B668" s="142"/>
      <c r="D668" s="127" t="s">
        <v>660</v>
      </c>
      <c r="E668" s="144" t="s">
        <v>20</v>
      </c>
      <c r="F668" s="145" t="s">
        <v>1075</v>
      </c>
      <c r="H668" s="146">
        <v>34.1</v>
      </c>
      <c r="L668" s="142"/>
      <c r="M668" s="147"/>
      <c r="N668" s="148"/>
      <c r="O668" s="148"/>
      <c r="P668" s="148"/>
      <c r="Q668" s="148"/>
      <c r="R668" s="148"/>
      <c r="S668" s="148"/>
      <c r="T668" s="149"/>
      <c r="AT668" s="144" t="s">
        <v>660</v>
      </c>
      <c r="AU668" s="144" t="s">
        <v>22</v>
      </c>
      <c r="AV668" s="143" t="s">
        <v>84</v>
      </c>
      <c r="AW668" s="143" t="s">
        <v>38</v>
      </c>
      <c r="AX668" s="143" t="s">
        <v>75</v>
      </c>
      <c r="AY668" s="144" t="s">
        <v>130</v>
      </c>
    </row>
    <row r="669" spans="2:51" s="143" customFormat="1" ht="12">
      <c r="B669" s="142"/>
      <c r="D669" s="127" t="s">
        <v>660</v>
      </c>
      <c r="E669" s="144" t="s">
        <v>20</v>
      </c>
      <c r="F669" s="145" t="s">
        <v>1076</v>
      </c>
      <c r="H669" s="146">
        <v>-6</v>
      </c>
      <c r="L669" s="142"/>
      <c r="M669" s="147"/>
      <c r="N669" s="148"/>
      <c r="O669" s="148"/>
      <c r="P669" s="148"/>
      <c r="Q669" s="148"/>
      <c r="R669" s="148"/>
      <c r="S669" s="148"/>
      <c r="T669" s="149"/>
      <c r="AT669" s="144" t="s">
        <v>660</v>
      </c>
      <c r="AU669" s="144" t="s">
        <v>22</v>
      </c>
      <c r="AV669" s="143" t="s">
        <v>84</v>
      </c>
      <c r="AW669" s="143" t="s">
        <v>38</v>
      </c>
      <c r="AX669" s="143" t="s">
        <v>75</v>
      </c>
      <c r="AY669" s="144" t="s">
        <v>130</v>
      </c>
    </row>
    <row r="670" spans="2:51" s="151" customFormat="1" ht="12">
      <c r="B670" s="150"/>
      <c r="D670" s="127" t="s">
        <v>660</v>
      </c>
      <c r="E670" s="152" t="s">
        <v>20</v>
      </c>
      <c r="F670" s="153" t="s">
        <v>663</v>
      </c>
      <c r="H670" s="154">
        <v>79.566</v>
      </c>
      <c r="L670" s="150"/>
      <c r="M670" s="155"/>
      <c r="N670" s="156"/>
      <c r="O670" s="156"/>
      <c r="P670" s="156"/>
      <c r="Q670" s="156"/>
      <c r="R670" s="156"/>
      <c r="S670" s="156"/>
      <c r="T670" s="157"/>
      <c r="AT670" s="152" t="s">
        <v>660</v>
      </c>
      <c r="AU670" s="152" t="s">
        <v>22</v>
      </c>
      <c r="AV670" s="151" t="s">
        <v>136</v>
      </c>
      <c r="AW670" s="151" t="s">
        <v>38</v>
      </c>
      <c r="AX670" s="151" t="s">
        <v>22</v>
      </c>
      <c r="AY670" s="152" t="s">
        <v>130</v>
      </c>
    </row>
    <row r="671" spans="1:65" s="307" customFormat="1" ht="21.75" customHeight="1">
      <c r="A671" s="251"/>
      <c r="B671" s="27"/>
      <c r="C671" s="117" t="s">
        <v>322</v>
      </c>
      <c r="D671" s="117" t="s">
        <v>131</v>
      </c>
      <c r="E671" s="118" t="s">
        <v>1077</v>
      </c>
      <c r="F671" s="119" t="s">
        <v>1078</v>
      </c>
      <c r="G671" s="120" t="s">
        <v>215</v>
      </c>
      <c r="H671" s="121">
        <v>186.966</v>
      </c>
      <c r="I671" s="122"/>
      <c r="J671" s="123">
        <f>ROUND(I671*H671,2)</f>
        <v>0</v>
      </c>
      <c r="K671" s="119" t="s">
        <v>135</v>
      </c>
      <c r="L671" s="27"/>
      <c r="M671" s="329" t="s">
        <v>20</v>
      </c>
      <c r="N671" s="124" t="s">
        <v>46</v>
      </c>
      <c r="O671" s="55"/>
      <c r="P671" s="125">
        <f>O671*H671</f>
        <v>0</v>
      </c>
      <c r="Q671" s="125">
        <v>5.34845162325507E-05</v>
      </c>
      <c r="R671" s="125">
        <f>Q671*H671</f>
        <v>0.009999786061935075</v>
      </c>
      <c r="S671" s="125">
        <v>0</v>
      </c>
      <c r="T671" s="126">
        <f>S671*H671</f>
        <v>0</v>
      </c>
      <c r="U671" s="251"/>
      <c r="V671" s="251"/>
      <c r="W671" s="251"/>
      <c r="X671" s="251"/>
      <c r="Y671" s="251"/>
      <c r="Z671" s="251"/>
      <c r="AA671" s="251"/>
      <c r="AB671" s="251"/>
      <c r="AC671" s="251"/>
      <c r="AD671" s="251"/>
      <c r="AE671" s="251"/>
      <c r="AR671" s="330" t="s">
        <v>163</v>
      </c>
      <c r="AT671" s="330" t="s">
        <v>131</v>
      </c>
      <c r="AU671" s="330" t="s">
        <v>22</v>
      </c>
      <c r="AY671" s="304" t="s">
        <v>130</v>
      </c>
      <c r="BE671" s="331">
        <f>IF(N671="základní",J671,0)</f>
        <v>0</v>
      </c>
      <c r="BF671" s="331">
        <f>IF(N671="snížená",J671,0)</f>
        <v>0</v>
      </c>
      <c r="BG671" s="331">
        <f>IF(N671="zákl. přenesená",J671,0)</f>
        <v>0</v>
      </c>
      <c r="BH671" s="331">
        <f>IF(N671="sníž. přenesená",J671,0)</f>
        <v>0</v>
      </c>
      <c r="BI671" s="331">
        <f>IF(N671="nulová",J671,0)</f>
        <v>0</v>
      </c>
      <c r="BJ671" s="304" t="s">
        <v>22</v>
      </c>
      <c r="BK671" s="331">
        <f>ROUND(I671*H671,2)</f>
        <v>0</v>
      </c>
      <c r="BL671" s="304" t="s">
        <v>163</v>
      </c>
      <c r="BM671" s="330" t="s">
        <v>464</v>
      </c>
    </row>
    <row r="672" spans="1:47" s="307" customFormat="1" ht="12">
      <c r="A672" s="251"/>
      <c r="B672" s="27"/>
      <c r="C672" s="251"/>
      <c r="D672" s="127" t="s">
        <v>137</v>
      </c>
      <c r="E672" s="251"/>
      <c r="F672" s="128" t="s">
        <v>1078</v>
      </c>
      <c r="G672" s="251"/>
      <c r="H672" s="251"/>
      <c r="I672" s="251"/>
      <c r="J672" s="251"/>
      <c r="K672" s="251"/>
      <c r="L672" s="27"/>
      <c r="M672" s="129"/>
      <c r="N672" s="130"/>
      <c r="O672" s="55"/>
      <c r="P672" s="55"/>
      <c r="Q672" s="55"/>
      <c r="R672" s="55"/>
      <c r="S672" s="55"/>
      <c r="T672" s="56"/>
      <c r="U672" s="251"/>
      <c r="V672" s="251"/>
      <c r="W672" s="251"/>
      <c r="X672" s="251"/>
      <c r="Y672" s="251"/>
      <c r="Z672" s="251"/>
      <c r="AA672" s="251"/>
      <c r="AB672" s="251"/>
      <c r="AC672" s="251"/>
      <c r="AD672" s="251"/>
      <c r="AE672" s="251"/>
      <c r="AT672" s="304" t="s">
        <v>137</v>
      </c>
      <c r="AU672" s="304" t="s">
        <v>22</v>
      </c>
    </row>
    <row r="673" spans="2:51" s="136" customFormat="1" ht="12">
      <c r="B673" s="135"/>
      <c r="D673" s="127" t="s">
        <v>660</v>
      </c>
      <c r="E673" s="137" t="s">
        <v>20</v>
      </c>
      <c r="F673" s="138" t="s">
        <v>779</v>
      </c>
      <c r="H673" s="137" t="s">
        <v>20</v>
      </c>
      <c r="L673" s="135"/>
      <c r="M673" s="139"/>
      <c r="N673" s="140"/>
      <c r="O673" s="140"/>
      <c r="P673" s="140"/>
      <c r="Q673" s="140"/>
      <c r="R673" s="140"/>
      <c r="S673" s="140"/>
      <c r="T673" s="141"/>
      <c r="AT673" s="137" t="s">
        <v>660</v>
      </c>
      <c r="AU673" s="137" t="s">
        <v>22</v>
      </c>
      <c r="AV673" s="136" t="s">
        <v>22</v>
      </c>
      <c r="AW673" s="136" t="s">
        <v>38</v>
      </c>
      <c r="AX673" s="136" t="s">
        <v>75</v>
      </c>
      <c r="AY673" s="137" t="s">
        <v>130</v>
      </c>
    </row>
    <row r="674" spans="2:51" s="143" customFormat="1" ht="12">
      <c r="B674" s="142"/>
      <c r="D674" s="127" t="s">
        <v>660</v>
      </c>
      <c r="E674" s="144" t="s">
        <v>20</v>
      </c>
      <c r="F674" s="145" t="s">
        <v>1079</v>
      </c>
      <c r="H674" s="146">
        <v>31</v>
      </c>
      <c r="L674" s="142"/>
      <c r="M674" s="147"/>
      <c r="N674" s="148"/>
      <c r="O674" s="148"/>
      <c r="P674" s="148"/>
      <c r="Q674" s="148"/>
      <c r="R674" s="148"/>
      <c r="S674" s="148"/>
      <c r="T674" s="149"/>
      <c r="AT674" s="144" t="s">
        <v>660</v>
      </c>
      <c r="AU674" s="144" t="s">
        <v>22</v>
      </c>
      <c r="AV674" s="143" t="s">
        <v>84</v>
      </c>
      <c r="AW674" s="143" t="s">
        <v>38</v>
      </c>
      <c r="AX674" s="143" t="s">
        <v>75</v>
      </c>
      <c r="AY674" s="144" t="s">
        <v>130</v>
      </c>
    </row>
    <row r="675" spans="2:51" s="136" customFormat="1" ht="12">
      <c r="B675" s="135"/>
      <c r="D675" s="127" t="s">
        <v>660</v>
      </c>
      <c r="E675" s="137" t="s">
        <v>20</v>
      </c>
      <c r="F675" s="138" t="s">
        <v>775</v>
      </c>
      <c r="H675" s="137" t="s">
        <v>20</v>
      </c>
      <c r="L675" s="135"/>
      <c r="M675" s="139"/>
      <c r="N675" s="140"/>
      <c r="O675" s="140"/>
      <c r="P675" s="140"/>
      <c r="Q675" s="140"/>
      <c r="R675" s="140"/>
      <c r="S675" s="140"/>
      <c r="T675" s="141"/>
      <c r="AT675" s="137" t="s">
        <v>660</v>
      </c>
      <c r="AU675" s="137" t="s">
        <v>22</v>
      </c>
      <c r="AV675" s="136" t="s">
        <v>22</v>
      </c>
      <c r="AW675" s="136" t="s">
        <v>38</v>
      </c>
      <c r="AX675" s="136" t="s">
        <v>75</v>
      </c>
      <c r="AY675" s="137" t="s">
        <v>130</v>
      </c>
    </row>
    <row r="676" spans="2:51" s="143" customFormat="1" ht="12">
      <c r="B676" s="142"/>
      <c r="D676" s="127" t="s">
        <v>660</v>
      </c>
      <c r="E676" s="144" t="s">
        <v>20</v>
      </c>
      <c r="F676" s="145" t="s">
        <v>1080</v>
      </c>
      <c r="H676" s="146">
        <v>17.9</v>
      </c>
      <c r="L676" s="142"/>
      <c r="M676" s="147"/>
      <c r="N676" s="148"/>
      <c r="O676" s="148"/>
      <c r="P676" s="148"/>
      <c r="Q676" s="148"/>
      <c r="R676" s="148"/>
      <c r="S676" s="148"/>
      <c r="T676" s="149"/>
      <c r="AT676" s="144" t="s">
        <v>660</v>
      </c>
      <c r="AU676" s="144" t="s">
        <v>22</v>
      </c>
      <c r="AV676" s="143" t="s">
        <v>84</v>
      </c>
      <c r="AW676" s="143" t="s">
        <v>38</v>
      </c>
      <c r="AX676" s="143" t="s">
        <v>75</v>
      </c>
      <c r="AY676" s="144" t="s">
        <v>130</v>
      </c>
    </row>
    <row r="677" spans="2:51" s="143" customFormat="1" ht="12">
      <c r="B677" s="142"/>
      <c r="D677" s="127" t="s">
        <v>660</v>
      </c>
      <c r="E677" s="144" t="s">
        <v>20</v>
      </c>
      <c r="F677" s="145" t="s">
        <v>1081</v>
      </c>
      <c r="H677" s="146">
        <v>-0.9</v>
      </c>
      <c r="L677" s="142"/>
      <c r="M677" s="147"/>
      <c r="N677" s="148"/>
      <c r="O677" s="148"/>
      <c r="P677" s="148"/>
      <c r="Q677" s="148"/>
      <c r="R677" s="148"/>
      <c r="S677" s="148"/>
      <c r="T677" s="149"/>
      <c r="AT677" s="144" t="s">
        <v>660</v>
      </c>
      <c r="AU677" s="144" t="s">
        <v>22</v>
      </c>
      <c r="AV677" s="143" t="s">
        <v>84</v>
      </c>
      <c r="AW677" s="143" t="s">
        <v>38</v>
      </c>
      <c r="AX677" s="143" t="s">
        <v>75</v>
      </c>
      <c r="AY677" s="144" t="s">
        <v>130</v>
      </c>
    </row>
    <row r="678" spans="2:51" s="136" customFormat="1" ht="12">
      <c r="B678" s="135"/>
      <c r="D678" s="127" t="s">
        <v>660</v>
      </c>
      <c r="E678" s="137" t="s">
        <v>20</v>
      </c>
      <c r="F678" s="138" t="s">
        <v>835</v>
      </c>
      <c r="H678" s="137" t="s">
        <v>20</v>
      </c>
      <c r="L678" s="135"/>
      <c r="M678" s="139"/>
      <c r="N678" s="140"/>
      <c r="O678" s="140"/>
      <c r="P678" s="140"/>
      <c r="Q678" s="140"/>
      <c r="R678" s="140"/>
      <c r="S678" s="140"/>
      <c r="T678" s="141"/>
      <c r="AT678" s="137" t="s">
        <v>660</v>
      </c>
      <c r="AU678" s="137" t="s">
        <v>22</v>
      </c>
      <c r="AV678" s="136" t="s">
        <v>22</v>
      </c>
      <c r="AW678" s="136" t="s">
        <v>38</v>
      </c>
      <c r="AX678" s="136" t="s">
        <v>75</v>
      </c>
      <c r="AY678" s="137" t="s">
        <v>130</v>
      </c>
    </row>
    <row r="679" spans="2:51" s="143" customFormat="1" ht="12">
      <c r="B679" s="142"/>
      <c r="D679" s="127" t="s">
        <v>660</v>
      </c>
      <c r="E679" s="144" t="s">
        <v>20</v>
      </c>
      <c r="F679" s="145" t="s">
        <v>836</v>
      </c>
      <c r="H679" s="146">
        <v>20.766</v>
      </c>
      <c r="L679" s="142"/>
      <c r="M679" s="147"/>
      <c r="N679" s="148"/>
      <c r="O679" s="148"/>
      <c r="P679" s="148"/>
      <c r="Q679" s="148"/>
      <c r="R679" s="148"/>
      <c r="S679" s="148"/>
      <c r="T679" s="149"/>
      <c r="AT679" s="144" t="s">
        <v>660</v>
      </c>
      <c r="AU679" s="144" t="s">
        <v>22</v>
      </c>
      <c r="AV679" s="143" t="s">
        <v>84</v>
      </c>
      <c r="AW679" s="143" t="s">
        <v>38</v>
      </c>
      <c r="AX679" s="143" t="s">
        <v>75</v>
      </c>
      <c r="AY679" s="144" t="s">
        <v>130</v>
      </c>
    </row>
    <row r="680" spans="2:51" s="143" customFormat="1" ht="12">
      <c r="B680" s="142"/>
      <c r="D680" s="127" t="s">
        <v>660</v>
      </c>
      <c r="E680" s="144" t="s">
        <v>20</v>
      </c>
      <c r="F680" s="145" t="s">
        <v>1082</v>
      </c>
      <c r="H680" s="146">
        <v>30.7</v>
      </c>
      <c r="L680" s="142"/>
      <c r="M680" s="147"/>
      <c r="N680" s="148"/>
      <c r="O680" s="148"/>
      <c r="P680" s="148"/>
      <c r="Q680" s="148"/>
      <c r="R680" s="148"/>
      <c r="S680" s="148"/>
      <c r="T680" s="149"/>
      <c r="AT680" s="144" t="s">
        <v>660</v>
      </c>
      <c r="AU680" s="144" t="s">
        <v>22</v>
      </c>
      <c r="AV680" s="143" t="s">
        <v>84</v>
      </c>
      <c r="AW680" s="143" t="s">
        <v>38</v>
      </c>
      <c r="AX680" s="143" t="s">
        <v>75</v>
      </c>
      <c r="AY680" s="144" t="s">
        <v>130</v>
      </c>
    </row>
    <row r="681" spans="2:51" s="143" customFormat="1" ht="12">
      <c r="B681" s="142"/>
      <c r="D681" s="127" t="s">
        <v>660</v>
      </c>
      <c r="E681" s="144" t="s">
        <v>20</v>
      </c>
      <c r="F681" s="145" t="s">
        <v>1083</v>
      </c>
      <c r="H681" s="146">
        <v>34.1</v>
      </c>
      <c r="L681" s="142"/>
      <c r="M681" s="147"/>
      <c r="N681" s="148"/>
      <c r="O681" s="148"/>
      <c r="P681" s="148"/>
      <c r="Q681" s="148"/>
      <c r="R681" s="148"/>
      <c r="S681" s="148"/>
      <c r="T681" s="149"/>
      <c r="AT681" s="144" t="s">
        <v>660</v>
      </c>
      <c r="AU681" s="144" t="s">
        <v>22</v>
      </c>
      <c r="AV681" s="143" t="s">
        <v>84</v>
      </c>
      <c r="AW681" s="143" t="s">
        <v>38</v>
      </c>
      <c r="AX681" s="143" t="s">
        <v>75</v>
      </c>
      <c r="AY681" s="144" t="s">
        <v>130</v>
      </c>
    </row>
    <row r="682" spans="2:51" s="143" customFormat="1" ht="12">
      <c r="B682" s="142"/>
      <c r="D682" s="127" t="s">
        <v>660</v>
      </c>
      <c r="E682" s="144" t="s">
        <v>20</v>
      </c>
      <c r="F682" s="145" t="s">
        <v>1084</v>
      </c>
      <c r="H682" s="146">
        <v>-2.4</v>
      </c>
      <c r="L682" s="142"/>
      <c r="M682" s="147"/>
      <c r="N682" s="148"/>
      <c r="O682" s="148"/>
      <c r="P682" s="148"/>
      <c r="Q682" s="148"/>
      <c r="R682" s="148"/>
      <c r="S682" s="148"/>
      <c r="T682" s="149"/>
      <c r="AT682" s="144" t="s">
        <v>660</v>
      </c>
      <c r="AU682" s="144" t="s">
        <v>22</v>
      </c>
      <c r="AV682" s="143" t="s">
        <v>84</v>
      </c>
      <c r="AW682" s="143" t="s">
        <v>38</v>
      </c>
      <c r="AX682" s="143" t="s">
        <v>75</v>
      </c>
      <c r="AY682" s="144" t="s">
        <v>130</v>
      </c>
    </row>
    <row r="683" spans="2:51" s="143" customFormat="1" ht="12">
      <c r="B683" s="142"/>
      <c r="D683" s="127" t="s">
        <v>660</v>
      </c>
      <c r="E683" s="144" t="s">
        <v>20</v>
      </c>
      <c r="F683" s="145" t="s">
        <v>1085</v>
      </c>
      <c r="H683" s="146">
        <v>1.2</v>
      </c>
      <c r="L683" s="142"/>
      <c r="M683" s="147"/>
      <c r="N683" s="148"/>
      <c r="O683" s="148"/>
      <c r="P683" s="148"/>
      <c r="Q683" s="148"/>
      <c r="R683" s="148"/>
      <c r="S683" s="148"/>
      <c r="T683" s="149"/>
      <c r="AT683" s="144" t="s">
        <v>660</v>
      </c>
      <c r="AU683" s="144" t="s">
        <v>22</v>
      </c>
      <c r="AV683" s="143" t="s">
        <v>84</v>
      </c>
      <c r="AW683" s="143" t="s">
        <v>38</v>
      </c>
      <c r="AX683" s="143" t="s">
        <v>75</v>
      </c>
      <c r="AY683" s="144" t="s">
        <v>130</v>
      </c>
    </row>
    <row r="684" spans="2:51" s="136" customFormat="1" ht="12">
      <c r="B684" s="135"/>
      <c r="D684" s="127" t="s">
        <v>660</v>
      </c>
      <c r="E684" s="137" t="s">
        <v>20</v>
      </c>
      <c r="F684" s="138" t="s">
        <v>1086</v>
      </c>
      <c r="H684" s="137" t="s">
        <v>20</v>
      </c>
      <c r="L684" s="135"/>
      <c r="M684" s="139"/>
      <c r="N684" s="140"/>
      <c r="O684" s="140"/>
      <c r="P684" s="140"/>
      <c r="Q684" s="140"/>
      <c r="R684" s="140"/>
      <c r="S684" s="140"/>
      <c r="T684" s="141"/>
      <c r="AT684" s="137" t="s">
        <v>660</v>
      </c>
      <c r="AU684" s="137" t="s">
        <v>22</v>
      </c>
      <c r="AV684" s="136" t="s">
        <v>22</v>
      </c>
      <c r="AW684" s="136" t="s">
        <v>38</v>
      </c>
      <c r="AX684" s="136" t="s">
        <v>75</v>
      </c>
      <c r="AY684" s="137" t="s">
        <v>130</v>
      </c>
    </row>
    <row r="685" spans="2:51" s="143" customFormat="1" ht="12">
      <c r="B685" s="142"/>
      <c r="D685" s="127" t="s">
        <v>660</v>
      </c>
      <c r="E685" s="144" t="s">
        <v>20</v>
      </c>
      <c r="F685" s="145" t="s">
        <v>1087</v>
      </c>
      <c r="H685" s="146">
        <v>21.35</v>
      </c>
      <c r="L685" s="142"/>
      <c r="M685" s="147"/>
      <c r="N685" s="148"/>
      <c r="O685" s="148"/>
      <c r="P685" s="148"/>
      <c r="Q685" s="148"/>
      <c r="R685" s="148"/>
      <c r="S685" s="148"/>
      <c r="T685" s="149"/>
      <c r="AT685" s="144" t="s">
        <v>660</v>
      </c>
      <c r="AU685" s="144" t="s">
        <v>22</v>
      </c>
      <c r="AV685" s="143" t="s">
        <v>84</v>
      </c>
      <c r="AW685" s="143" t="s">
        <v>38</v>
      </c>
      <c r="AX685" s="143" t="s">
        <v>75</v>
      </c>
      <c r="AY685" s="144" t="s">
        <v>130</v>
      </c>
    </row>
    <row r="686" spans="2:51" s="136" customFormat="1" ht="12">
      <c r="B686" s="135"/>
      <c r="D686" s="127" t="s">
        <v>660</v>
      </c>
      <c r="E686" s="137" t="s">
        <v>20</v>
      </c>
      <c r="F686" s="138" t="s">
        <v>1088</v>
      </c>
      <c r="H686" s="137" t="s">
        <v>20</v>
      </c>
      <c r="L686" s="135"/>
      <c r="M686" s="139"/>
      <c r="N686" s="140"/>
      <c r="O686" s="140"/>
      <c r="P686" s="140"/>
      <c r="Q686" s="140"/>
      <c r="R686" s="140"/>
      <c r="S686" s="140"/>
      <c r="T686" s="141"/>
      <c r="AT686" s="137" t="s">
        <v>660</v>
      </c>
      <c r="AU686" s="137" t="s">
        <v>22</v>
      </c>
      <c r="AV686" s="136" t="s">
        <v>22</v>
      </c>
      <c r="AW686" s="136" t="s">
        <v>38</v>
      </c>
      <c r="AX686" s="136" t="s">
        <v>75</v>
      </c>
      <c r="AY686" s="137" t="s">
        <v>130</v>
      </c>
    </row>
    <row r="687" spans="2:51" s="143" customFormat="1" ht="12">
      <c r="B687" s="142"/>
      <c r="D687" s="127" t="s">
        <v>660</v>
      </c>
      <c r="E687" s="144" t="s">
        <v>20</v>
      </c>
      <c r="F687" s="145" t="s">
        <v>1089</v>
      </c>
      <c r="H687" s="146">
        <v>4.9</v>
      </c>
      <c r="L687" s="142"/>
      <c r="M687" s="147"/>
      <c r="N687" s="148"/>
      <c r="O687" s="148"/>
      <c r="P687" s="148"/>
      <c r="Q687" s="148"/>
      <c r="R687" s="148"/>
      <c r="S687" s="148"/>
      <c r="T687" s="149"/>
      <c r="AT687" s="144" t="s">
        <v>660</v>
      </c>
      <c r="AU687" s="144" t="s">
        <v>22</v>
      </c>
      <c r="AV687" s="143" t="s">
        <v>84</v>
      </c>
      <c r="AW687" s="143" t="s">
        <v>38</v>
      </c>
      <c r="AX687" s="143" t="s">
        <v>75</v>
      </c>
      <c r="AY687" s="144" t="s">
        <v>130</v>
      </c>
    </row>
    <row r="688" spans="2:51" s="136" customFormat="1" ht="12">
      <c r="B688" s="135"/>
      <c r="D688" s="127" t="s">
        <v>660</v>
      </c>
      <c r="E688" s="137" t="s">
        <v>20</v>
      </c>
      <c r="F688" s="138" t="s">
        <v>918</v>
      </c>
      <c r="H688" s="137" t="s">
        <v>20</v>
      </c>
      <c r="L688" s="135"/>
      <c r="M688" s="139"/>
      <c r="N688" s="140"/>
      <c r="O688" s="140"/>
      <c r="P688" s="140"/>
      <c r="Q688" s="140"/>
      <c r="R688" s="140"/>
      <c r="S688" s="140"/>
      <c r="T688" s="141"/>
      <c r="AT688" s="137" t="s">
        <v>660</v>
      </c>
      <c r="AU688" s="137" t="s">
        <v>22</v>
      </c>
      <c r="AV688" s="136" t="s">
        <v>22</v>
      </c>
      <c r="AW688" s="136" t="s">
        <v>38</v>
      </c>
      <c r="AX688" s="136" t="s">
        <v>75</v>
      </c>
      <c r="AY688" s="137" t="s">
        <v>130</v>
      </c>
    </row>
    <row r="689" spans="2:51" s="143" customFormat="1" ht="12">
      <c r="B689" s="142"/>
      <c r="D689" s="127" t="s">
        <v>660</v>
      </c>
      <c r="E689" s="144" t="s">
        <v>20</v>
      </c>
      <c r="F689" s="145" t="s">
        <v>958</v>
      </c>
      <c r="H689" s="146">
        <v>10.35</v>
      </c>
      <c r="L689" s="142"/>
      <c r="M689" s="147"/>
      <c r="N689" s="148"/>
      <c r="O689" s="148"/>
      <c r="P689" s="148"/>
      <c r="Q689" s="148"/>
      <c r="R689" s="148"/>
      <c r="S689" s="148"/>
      <c r="T689" s="149"/>
      <c r="AT689" s="144" t="s">
        <v>660</v>
      </c>
      <c r="AU689" s="144" t="s">
        <v>22</v>
      </c>
      <c r="AV689" s="143" t="s">
        <v>84</v>
      </c>
      <c r="AW689" s="143" t="s">
        <v>38</v>
      </c>
      <c r="AX689" s="143" t="s">
        <v>75</v>
      </c>
      <c r="AY689" s="144" t="s">
        <v>130</v>
      </c>
    </row>
    <row r="690" spans="2:51" s="136" customFormat="1" ht="12">
      <c r="B690" s="135"/>
      <c r="D690" s="127" t="s">
        <v>660</v>
      </c>
      <c r="E690" s="137" t="s">
        <v>20</v>
      </c>
      <c r="F690" s="138" t="s">
        <v>1090</v>
      </c>
      <c r="H690" s="137" t="s">
        <v>20</v>
      </c>
      <c r="L690" s="135"/>
      <c r="M690" s="139"/>
      <c r="N690" s="140"/>
      <c r="O690" s="140"/>
      <c r="P690" s="140"/>
      <c r="Q690" s="140"/>
      <c r="R690" s="140"/>
      <c r="S690" s="140"/>
      <c r="T690" s="141"/>
      <c r="AT690" s="137" t="s">
        <v>660</v>
      </c>
      <c r="AU690" s="137" t="s">
        <v>22</v>
      </c>
      <c r="AV690" s="136" t="s">
        <v>22</v>
      </c>
      <c r="AW690" s="136" t="s">
        <v>38</v>
      </c>
      <c r="AX690" s="136" t="s">
        <v>75</v>
      </c>
      <c r="AY690" s="137" t="s">
        <v>130</v>
      </c>
    </row>
    <row r="691" spans="2:51" s="143" customFormat="1" ht="12">
      <c r="B691" s="142"/>
      <c r="D691" s="127" t="s">
        <v>660</v>
      </c>
      <c r="E691" s="144" t="s">
        <v>20</v>
      </c>
      <c r="F691" s="145" t="s">
        <v>1091</v>
      </c>
      <c r="H691" s="146">
        <v>7.2</v>
      </c>
      <c r="L691" s="142"/>
      <c r="M691" s="147"/>
      <c r="N691" s="148"/>
      <c r="O691" s="148"/>
      <c r="P691" s="148"/>
      <c r="Q691" s="148"/>
      <c r="R691" s="148"/>
      <c r="S691" s="148"/>
      <c r="T691" s="149"/>
      <c r="AT691" s="144" t="s">
        <v>660</v>
      </c>
      <c r="AU691" s="144" t="s">
        <v>22</v>
      </c>
      <c r="AV691" s="143" t="s">
        <v>84</v>
      </c>
      <c r="AW691" s="143" t="s">
        <v>38</v>
      </c>
      <c r="AX691" s="143" t="s">
        <v>75</v>
      </c>
      <c r="AY691" s="144" t="s">
        <v>130</v>
      </c>
    </row>
    <row r="692" spans="2:51" s="143" customFormat="1" ht="12">
      <c r="B692" s="142"/>
      <c r="D692" s="127" t="s">
        <v>660</v>
      </c>
      <c r="E692" s="144" t="s">
        <v>20</v>
      </c>
      <c r="F692" s="145" t="s">
        <v>1092</v>
      </c>
      <c r="H692" s="146">
        <v>10.8</v>
      </c>
      <c r="L692" s="142"/>
      <c r="M692" s="147"/>
      <c r="N692" s="148"/>
      <c r="O692" s="148"/>
      <c r="P692" s="148"/>
      <c r="Q692" s="148"/>
      <c r="R692" s="148"/>
      <c r="S692" s="148"/>
      <c r="T692" s="149"/>
      <c r="AT692" s="144" t="s">
        <v>660</v>
      </c>
      <c r="AU692" s="144" t="s">
        <v>22</v>
      </c>
      <c r="AV692" s="143" t="s">
        <v>84</v>
      </c>
      <c r="AW692" s="143" t="s">
        <v>38</v>
      </c>
      <c r="AX692" s="143" t="s">
        <v>75</v>
      </c>
      <c r="AY692" s="144" t="s">
        <v>130</v>
      </c>
    </row>
    <row r="693" spans="2:51" s="151" customFormat="1" ht="12">
      <c r="B693" s="150"/>
      <c r="D693" s="127" t="s">
        <v>660</v>
      </c>
      <c r="E693" s="152" t="s">
        <v>20</v>
      </c>
      <c r="F693" s="153" t="s">
        <v>663</v>
      </c>
      <c r="H693" s="154">
        <v>186.966</v>
      </c>
      <c r="L693" s="150"/>
      <c r="M693" s="155"/>
      <c r="N693" s="156"/>
      <c r="O693" s="156"/>
      <c r="P693" s="156"/>
      <c r="Q693" s="156"/>
      <c r="R693" s="156"/>
      <c r="S693" s="156"/>
      <c r="T693" s="157"/>
      <c r="AT693" s="152" t="s">
        <v>660</v>
      </c>
      <c r="AU693" s="152" t="s">
        <v>22</v>
      </c>
      <c r="AV693" s="151" t="s">
        <v>136</v>
      </c>
      <c r="AW693" s="151" t="s">
        <v>38</v>
      </c>
      <c r="AX693" s="151" t="s">
        <v>22</v>
      </c>
      <c r="AY693" s="152" t="s">
        <v>130</v>
      </c>
    </row>
    <row r="694" spans="1:65" s="307" customFormat="1" ht="16.5" customHeight="1">
      <c r="A694" s="251"/>
      <c r="B694" s="27"/>
      <c r="C694" s="117" t="s">
        <v>460</v>
      </c>
      <c r="D694" s="117" t="s">
        <v>131</v>
      </c>
      <c r="E694" s="118" t="s">
        <v>1093</v>
      </c>
      <c r="F694" s="119" t="s">
        <v>1094</v>
      </c>
      <c r="G694" s="120" t="s">
        <v>185</v>
      </c>
      <c r="H694" s="121">
        <v>2.99</v>
      </c>
      <c r="I694" s="122"/>
      <c r="J694" s="123">
        <f>ROUND(I694*H694,2)</f>
        <v>0</v>
      </c>
      <c r="K694" s="119" t="s">
        <v>135</v>
      </c>
      <c r="L694" s="27"/>
      <c r="M694" s="329" t="s">
        <v>20</v>
      </c>
      <c r="N694" s="124" t="s">
        <v>46</v>
      </c>
      <c r="O694" s="55"/>
      <c r="P694" s="125">
        <f>O694*H694</f>
        <v>0</v>
      </c>
      <c r="Q694" s="125">
        <v>0</v>
      </c>
      <c r="R694" s="125">
        <f>Q694*H694</f>
        <v>0</v>
      </c>
      <c r="S694" s="125">
        <v>0</v>
      </c>
      <c r="T694" s="126">
        <f>S694*H694</f>
        <v>0</v>
      </c>
      <c r="U694" s="251"/>
      <c r="V694" s="251"/>
      <c r="W694" s="251"/>
      <c r="X694" s="251"/>
      <c r="Y694" s="251"/>
      <c r="Z694" s="251"/>
      <c r="AA694" s="251"/>
      <c r="AB694" s="251"/>
      <c r="AC694" s="251"/>
      <c r="AD694" s="251"/>
      <c r="AE694" s="251"/>
      <c r="AR694" s="330" t="s">
        <v>163</v>
      </c>
      <c r="AT694" s="330" t="s">
        <v>131</v>
      </c>
      <c r="AU694" s="330" t="s">
        <v>22</v>
      </c>
      <c r="AY694" s="304" t="s">
        <v>130</v>
      </c>
      <c r="BE694" s="331">
        <f>IF(N694="základní",J694,0)</f>
        <v>0</v>
      </c>
      <c r="BF694" s="331">
        <f>IF(N694="snížená",J694,0)</f>
        <v>0</v>
      </c>
      <c r="BG694" s="331">
        <f>IF(N694="zákl. přenesená",J694,0)</f>
        <v>0</v>
      </c>
      <c r="BH694" s="331">
        <f>IF(N694="sníž. přenesená",J694,0)</f>
        <v>0</v>
      </c>
      <c r="BI694" s="331">
        <f>IF(N694="nulová",J694,0)</f>
        <v>0</v>
      </c>
      <c r="BJ694" s="304" t="s">
        <v>22</v>
      </c>
      <c r="BK694" s="331">
        <f>ROUND(I694*H694,2)</f>
        <v>0</v>
      </c>
      <c r="BL694" s="304" t="s">
        <v>163</v>
      </c>
      <c r="BM694" s="330" t="s">
        <v>467</v>
      </c>
    </row>
    <row r="695" spans="1:47" s="307" customFormat="1" ht="12">
      <c r="A695" s="251"/>
      <c r="B695" s="27"/>
      <c r="C695" s="251"/>
      <c r="D695" s="127" t="s">
        <v>137</v>
      </c>
      <c r="E695" s="251"/>
      <c r="F695" s="128" t="s">
        <v>1094</v>
      </c>
      <c r="G695" s="251"/>
      <c r="H695" s="251"/>
      <c r="I695" s="251"/>
      <c r="J695" s="251"/>
      <c r="K695" s="251"/>
      <c r="L695" s="27"/>
      <c r="M695" s="129"/>
      <c r="N695" s="130"/>
      <c r="O695" s="55"/>
      <c r="P695" s="55"/>
      <c r="Q695" s="55"/>
      <c r="R695" s="55"/>
      <c r="S695" s="55"/>
      <c r="T695" s="56"/>
      <c r="U695" s="251"/>
      <c r="V695" s="251"/>
      <c r="W695" s="251"/>
      <c r="X695" s="251"/>
      <c r="Y695" s="251"/>
      <c r="Z695" s="251"/>
      <c r="AA695" s="251"/>
      <c r="AB695" s="251"/>
      <c r="AC695" s="251"/>
      <c r="AD695" s="251"/>
      <c r="AE695" s="251"/>
      <c r="AT695" s="304" t="s">
        <v>137</v>
      </c>
      <c r="AU695" s="304" t="s">
        <v>22</v>
      </c>
    </row>
    <row r="696" spans="2:51" s="136" customFormat="1" ht="12">
      <c r="B696" s="135"/>
      <c r="D696" s="127" t="s">
        <v>660</v>
      </c>
      <c r="E696" s="137" t="s">
        <v>20</v>
      </c>
      <c r="F696" s="138" t="s">
        <v>1088</v>
      </c>
      <c r="H696" s="137" t="s">
        <v>20</v>
      </c>
      <c r="L696" s="135"/>
      <c r="M696" s="139"/>
      <c r="N696" s="140"/>
      <c r="O696" s="140"/>
      <c r="P696" s="140"/>
      <c r="Q696" s="140"/>
      <c r="R696" s="140"/>
      <c r="S696" s="140"/>
      <c r="T696" s="141"/>
      <c r="AT696" s="137" t="s">
        <v>660</v>
      </c>
      <c r="AU696" s="137" t="s">
        <v>22</v>
      </c>
      <c r="AV696" s="136" t="s">
        <v>22</v>
      </c>
      <c r="AW696" s="136" t="s">
        <v>38</v>
      </c>
      <c r="AX696" s="136" t="s">
        <v>75</v>
      </c>
      <c r="AY696" s="137" t="s">
        <v>130</v>
      </c>
    </row>
    <row r="697" spans="2:51" s="143" customFormat="1" ht="12">
      <c r="B697" s="142"/>
      <c r="D697" s="127" t="s">
        <v>660</v>
      </c>
      <c r="E697" s="144" t="s">
        <v>20</v>
      </c>
      <c r="F697" s="145" t="s">
        <v>1095</v>
      </c>
      <c r="H697" s="146">
        <v>2.99</v>
      </c>
      <c r="L697" s="142"/>
      <c r="M697" s="147"/>
      <c r="N697" s="148"/>
      <c r="O697" s="148"/>
      <c r="P697" s="148"/>
      <c r="Q697" s="148"/>
      <c r="R697" s="148"/>
      <c r="S697" s="148"/>
      <c r="T697" s="149"/>
      <c r="AT697" s="144" t="s">
        <v>660</v>
      </c>
      <c r="AU697" s="144" t="s">
        <v>22</v>
      </c>
      <c r="AV697" s="143" t="s">
        <v>84</v>
      </c>
      <c r="AW697" s="143" t="s">
        <v>38</v>
      </c>
      <c r="AX697" s="143" t="s">
        <v>75</v>
      </c>
      <c r="AY697" s="144" t="s">
        <v>130</v>
      </c>
    </row>
    <row r="698" spans="2:51" s="151" customFormat="1" ht="12">
      <c r="B698" s="150"/>
      <c r="D698" s="127" t="s">
        <v>660</v>
      </c>
      <c r="E698" s="152" t="s">
        <v>20</v>
      </c>
      <c r="F698" s="153" t="s">
        <v>663</v>
      </c>
      <c r="H698" s="154">
        <v>2.99</v>
      </c>
      <c r="L698" s="150"/>
      <c r="M698" s="155"/>
      <c r="N698" s="156"/>
      <c r="O698" s="156"/>
      <c r="P698" s="156"/>
      <c r="Q698" s="156"/>
      <c r="R698" s="156"/>
      <c r="S698" s="156"/>
      <c r="T698" s="157"/>
      <c r="AT698" s="152" t="s">
        <v>660</v>
      </c>
      <c r="AU698" s="152" t="s">
        <v>22</v>
      </c>
      <c r="AV698" s="151" t="s">
        <v>136</v>
      </c>
      <c r="AW698" s="151" t="s">
        <v>38</v>
      </c>
      <c r="AX698" s="151" t="s">
        <v>22</v>
      </c>
      <c r="AY698" s="152" t="s">
        <v>130</v>
      </c>
    </row>
    <row r="699" spans="1:65" s="307" customFormat="1" ht="16.5" customHeight="1">
      <c r="A699" s="251"/>
      <c r="B699" s="27"/>
      <c r="C699" s="117" t="s">
        <v>326</v>
      </c>
      <c r="D699" s="117" t="s">
        <v>131</v>
      </c>
      <c r="E699" s="118" t="s">
        <v>1096</v>
      </c>
      <c r="F699" s="119" t="s">
        <v>1097</v>
      </c>
      <c r="G699" s="120" t="s">
        <v>185</v>
      </c>
      <c r="H699" s="121">
        <v>80.122</v>
      </c>
      <c r="I699" s="122"/>
      <c r="J699" s="123">
        <f>ROUND(I699*H699,2)</f>
        <v>0</v>
      </c>
      <c r="K699" s="119" t="s">
        <v>135</v>
      </c>
      <c r="L699" s="27"/>
      <c r="M699" s="329" t="s">
        <v>20</v>
      </c>
      <c r="N699" s="124" t="s">
        <v>46</v>
      </c>
      <c r="O699" s="55"/>
      <c r="P699" s="125">
        <f>O699*H699</f>
        <v>0</v>
      </c>
      <c r="Q699" s="125">
        <v>0</v>
      </c>
      <c r="R699" s="125">
        <f>Q699*H699</f>
        <v>0</v>
      </c>
      <c r="S699" s="125">
        <v>0</v>
      </c>
      <c r="T699" s="126">
        <f>S699*H699</f>
        <v>0</v>
      </c>
      <c r="U699" s="251"/>
      <c r="V699" s="251"/>
      <c r="W699" s="251"/>
      <c r="X699" s="251"/>
      <c r="Y699" s="251"/>
      <c r="Z699" s="251"/>
      <c r="AA699" s="251"/>
      <c r="AB699" s="251"/>
      <c r="AC699" s="251"/>
      <c r="AD699" s="251"/>
      <c r="AE699" s="251"/>
      <c r="AR699" s="330" t="s">
        <v>163</v>
      </c>
      <c r="AT699" s="330" t="s">
        <v>131</v>
      </c>
      <c r="AU699" s="330" t="s">
        <v>22</v>
      </c>
      <c r="AY699" s="304" t="s">
        <v>130</v>
      </c>
      <c r="BE699" s="331">
        <f>IF(N699="základní",J699,0)</f>
        <v>0</v>
      </c>
      <c r="BF699" s="331">
        <f>IF(N699="snížená",J699,0)</f>
        <v>0</v>
      </c>
      <c r="BG699" s="331">
        <f>IF(N699="zákl. přenesená",J699,0)</f>
        <v>0</v>
      </c>
      <c r="BH699" s="331">
        <f>IF(N699="sníž. přenesená",J699,0)</f>
        <v>0</v>
      </c>
      <c r="BI699" s="331">
        <f>IF(N699="nulová",J699,0)</f>
        <v>0</v>
      </c>
      <c r="BJ699" s="304" t="s">
        <v>22</v>
      </c>
      <c r="BK699" s="331">
        <f>ROUND(I699*H699,2)</f>
        <v>0</v>
      </c>
      <c r="BL699" s="304" t="s">
        <v>163</v>
      </c>
      <c r="BM699" s="330" t="s">
        <v>472</v>
      </c>
    </row>
    <row r="700" spans="1:47" s="307" customFormat="1" ht="12">
      <c r="A700" s="251"/>
      <c r="B700" s="27"/>
      <c r="C700" s="251"/>
      <c r="D700" s="127" t="s">
        <v>137</v>
      </c>
      <c r="E700" s="251"/>
      <c r="F700" s="128" t="s">
        <v>1097</v>
      </c>
      <c r="G700" s="251"/>
      <c r="H700" s="251"/>
      <c r="I700" s="251"/>
      <c r="J700" s="251"/>
      <c r="K700" s="251"/>
      <c r="L700" s="27"/>
      <c r="M700" s="129"/>
      <c r="N700" s="130"/>
      <c r="O700" s="55"/>
      <c r="P700" s="55"/>
      <c r="Q700" s="55"/>
      <c r="R700" s="55"/>
      <c r="S700" s="55"/>
      <c r="T700" s="56"/>
      <c r="U700" s="251"/>
      <c r="V700" s="251"/>
      <c r="W700" s="251"/>
      <c r="X700" s="251"/>
      <c r="Y700" s="251"/>
      <c r="Z700" s="251"/>
      <c r="AA700" s="251"/>
      <c r="AB700" s="251"/>
      <c r="AC700" s="251"/>
      <c r="AD700" s="251"/>
      <c r="AE700" s="251"/>
      <c r="AT700" s="304" t="s">
        <v>137</v>
      </c>
      <c r="AU700" s="304" t="s">
        <v>22</v>
      </c>
    </row>
    <row r="701" spans="2:51" s="136" customFormat="1" ht="12">
      <c r="B701" s="135"/>
      <c r="D701" s="127" t="s">
        <v>660</v>
      </c>
      <c r="E701" s="137" t="s">
        <v>20</v>
      </c>
      <c r="F701" s="138" t="s">
        <v>781</v>
      </c>
      <c r="H701" s="137" t="s">
        <v>20</v>
      </c>
      <c r="L701" s="135"/>
      <c r="M701" s="139"/>
      <c r="N701" s="140"/>
      <c r="O701" s="140"/>
      <c r="P701" s="140"/>
      <c r="Q701" s="140"/>
      <c r="R701" s="140"/>
      <c r="S701" s="140"/>
      <c r="T701" s="141"/>
      <c r="AT701" s="137" t="s">
        <v>660</v>
      </c>
      <c r="AU701" s="137" t="s">
        <v>22</v>
      </c>
      <c r="AV701" s="136" t="s">
        <v>22</v>
      </c>
      <c r="AW701" s="136" t="s">
        <v>38</v>
      </c>
      <c r="AX701" s="136" t="s">
        <v>75</v>
      </c>
      <c r="AY701" s="137" t="s">
        <v>130</v>
      </c>
    </row>
    <row r="702" spans="2:51" s="143" customFormat="1" ht="12">
      <c r="B702" s="142"/>
      <c r="D702" s="127" t="s">
        <v>660</v>
      </c>
      <c r="E702" s="144" t="s">
        <v>20</v>
      </c>
      <c r="F702" s="145" t="s">
        <v>782</v>
      </c>
      <c r="H702" s="146">
        <v>25.94665</v>
      </c>
      <c r="L702" s="142"/>
      <c r="M702" s="147"/>
      <c r="N702" s="148"/>
      <c r="O702" s="148"/>
      <c r="P702" s="148"/>
      <c r="Q702" s="148"/>
      <c r="R702" s="148"/>
      <c r="S702" s="148"/>
      <c r="T702" s="149"/>
      <c r="AT702" s="144" t="s">
        <v>660</v>
      </c>
      <c r="AU702" s="144" t="s">
        <v>22</v>
      </c>
      <c r="AV702" s="143" t="s">
        <v>84</v>
      </c>
      <c r="AW702" s="143" t="s">
        <v>38</v>
      </c>
      <c r="AX702" s="143" t="s">
        <v>75</v>
      </c>
      <c r="AY702" s="144" t="s">
        <v>130</v>
      </c>
    </row>
    <row r="703" spans="2:51" s="143" customFormat="1" ht="12">
      <c r="B703" s="142"/>
      <c r="D703" s="127" t="s">
        <v>660</v>
      </c>
      <c r="E703" s="144" t="s">
        <v>20</v>
      </c>
      <c r="F703" s="145" t="s">
        <v>783</v>
      </c>
      <c r="H703" s="146">
        <v>54.175</v>
      </c>
      <c r="L703" s="142"/>
      <c r="M703" s="147"/>
      <c r="N703" s="148"/>
      <c r="O703" s="148"/>
      <c r="P703" s="148"/>
      <c r="Q703" s="148"/>
      <c r="R703" s="148"/>
      <c r="S703" s="148"/>
      <c r="T703" s="149"/>
      <c r="AT703" s="144" t="s">
        <v>660</v>
      </c>
      <c r="AU703" s="144" t="s">
        <v>22</v>
      </c>
      <c r="AV703" s="143" t="s">
        <v>84</v>
      </c>
      <c r="AW703" s="143" t="s">
        <v>38</v>
      </c>
      <c r="AX703" s="143" t="s">
        <v>75</v>
      </c>
      <c r="AY703" s="144" t="s">
        <v>130</v>
      </c>
    </row>
    <row r="704" spans="2:51" s="151" customFormat="1" ht="12">
      <c r="B704" s="150"/>
      <c r="D704" s="127" t="s">
        <v>660</v>
      </c>
      <c r="E704" s="152" t="s">
        <v>20</v>
      </c>
      <c r="F704" s="153" t="s">
        <v>663</v>
      </c>
      <c r="H704" s="154">
        <v>80.12165</v>
      </c>
      <c r="L704" s="150"/>
      <c r="M704" s="155"/>
      <c r="N704" s="156"/>
      <c r="O704" s="156"/>
      <c r="P704" s="156"/>
      <c r="Q704" s="156"/>
      <c r="R704" s="156"/>
      <c r="S704" s="156"/>
      <c r="T704" s="157"/>
      <c r="AT704" s="152" t="s">
        <v>660</v>
      </c>
      <c r="AU704" s="152" t="s">
        <v>22</v>
      </c>
      <c r="AV704" s="151" t="s">
        <v>136</v>
      </c>
      <c r="AW704" s="151" t="s">
        <v>38</v>
      </c>
      <c r="AX704" s="151" t="s">
        <v>22</v>
      </c>
      <c r="AY704" s="152" t="s">
        <v>130</v>
      </c>
    </row>
    <row r="705" spans="1:65" s="307" customFormat="1" ht="21.75" customHeight="1">
      <c r="A705" s="251"/>
      <c r="B705" s="27"/>
      <c r="C705" s="117" t="s">
        <v>468</v>
      </c>
      <c r="D705" s="117" t="s">
        <v>131</v>
      </c>
      <c r="E705" s="118" t="s">
        <v>1098</v>
      </c>
      <c r="F705" s="119" t="s">
        <v>1099</v>
      </c>
      <c r="G705" s="120" t="s">
        <v>185</v>
      </c>
      <c r="H705" s="121">
        <v>153.766</v>
      </c>
      <c r="I705" s="122"/>
      <c r="J705" s="123">
        <f>ROUND(I705*H705,2)</f>
        <v>0</v>
      </c>
      <c r="K705" s="119" t="s">
        <v>135</v>
      </c>
      <c r="L705" s="27"/>
      <c r="M705" s="329" t="s">
        <v>20</v>
      </c>
      <c r="N705" s="124" t="s">
        <v>46</v>
      </c>
      <c r="O705" s="55"/>
      <c r="P705" s="125">
        <f>O705*H705</f>
        <v>0</v>
      </c>
      <c r="Q705" s="125">
        <v>0.00344680362616748</v>
      </c>
      <c r="R705" s="125">
        <f>Q705*H705</f>
        <v>0.5300012063812687</v>
      </c>
      <c r="S705" s="125">
        <v>0</v>
      </c>
      <c r="T705" s="126">
        <f>S705*H705</f>
        <v>0</v>
      </c>
      <c r="U705" s="251"/>
      <c r="V705" s="251"/>
      <c r="W705" s="251"/>
      <c r="X705" s="251"/>
      <c r="Y705" s="251"/>
      <c r="Z705" s="251"/>
      <c r="AA705" s="251"/>
      <c r="AB705" s="251"/>
      <c r="AC705" s="251"/>
      <c r="AD705" s="251"/>
      <c r="AE705" s="251"/>
      <c r="AR705" s="330" t="s">
        <v>163</v>
      </c>
      <c r="AT705" s="330" t="s">
        <v>131</v>
      </c>
      <c r="AU705" s="330" t="s">
        <v>22</v>
      </c>
      <c r="AY705" s="304" t="s">
        <v>130</v>
      </c>
      <c r="BE705" s="331">
        <f>IF(N705="základní",J705,0)</f>
        <v>0</v>
      </c>
      <c r="BF705" s="331">
        <f>IF(N705="snížená",J705,0)</f>
        <v>0</v>
      </c>
      <c r="BG705" s="331">
        <f>IF(N705="zákl. přenesená",J705,0)</f>
        <v>0</v>
      </c>
      <c r="BH705" s="331">
        <f>IF(N705="sníž. přenesená",J705,0)</f>
        <v>0</v>
      </c>
      <c r="BI705" s="331">
        <f>IF(N705="nulová",J705,0)</f>
        <v>0</v>
      </c>
      <c r="BJ705" s="304" t="s">
        <v>22</v>
      </c>
      <c r="BK705" s="331">
        <f>ROUND(I705*H705,2)</f>
        <v>0</v>
      </c>
      <c r="BL705" s="304" t="s">
        <v>163</v>
      </c>
      <c r="BM705" s="330" t="s">
        <v>475</v>
      </c>
    </row>
    <row r="706" spans="1:47" s="307" customFormat="1" ht="12">
      <c r="A706" s="251"/>
      <c r="B706" s="27"/>
      <c r="C706" s="251"/>
      <c r="D706" s="127" t="s">
        <v>137</v>
      </c>
      <c r="E706" s="251"/>
      <c r="F706" s="128" t="s">
        <v>1100</v>
      </c>
      <c r="G706" s="251"/>
      <c r="H706" s="251"/>
      <c r="I706" s="251"/>
      <c r="J706" s="251"/>
      <c r="K706" s="251"/>
      <c r="L706" s="27"/>
      <c r="M706" s="129"/>
      <c r="N706" s="130"/>
      <c r="O706" s="55"/>
      <c r="P706" s="55"/>
      <c r="Q706" s="55"/>
      <c r="R706" s="55"/>
      <c r="S706" s="55"/>
      <c r="T706" s="56"/>
      <c r="U706" s="251"/>
      <c r="V706" s="251"/>
      <c r="W706" s="251"/>
      <c r="X706" s="251"/>
      <c r="Y706" s="251"/>
      <c r="Z706" s="251"/>
      <c r="AA706" s="251"/>
      <c r="AB706" s="251"/>
      <c r="AC706" s="251"/>
      <c r="AD706" s="251"/>
      <c r="AE706" s="251"/>
      <c r="AT706" s="304" t="s">
        <v>137</v>
      </c>
      <c r="AU706" s="304" t="s">
        <v>22</v>
      </c>
    </row>
    <row r="707" spans="2:51" s="136" customFormat="1" ht="12">
      <c r="B707" s="135"/>
      <c r="D707" s="127" t="s">
        <v>660</v>
      </c>
      <c r="E707" s="137" t="s">
        <v>20</v>
      </c>
      <c r="F707" s="138" t="s">
        <v>775</v>
      </c>
      <c r="H707" s="137" t="s">
        <v>20</v>
      </c>
      <c r="L707" s="135"/>
      <c r="M707" s="139"/>
      <c r="N707" s="140"/>
      <c r="O707" s="140"/>
      <c r="P707" s="140"/>
      <c r="Q707" s="140"/>
      <c r="R707" s="140"/>
      <c r="S707" s="140"/>
      <c r="T707" s="141"/>
      <c r="AT707" s="137" t="s">
        <v>660</v>
      </c>
      <c r="AU707" s="137" t="s">
        <v>22</v>
      </c>
      <c r="AV707" s="136" t="s">
        <v>22</v>
      </c>
      <c r="AW707" s="136" t="s">
        <v>38</v>
      </c>
      <c r="AX707" s="136" t="s">
        <v>75</v>
      </c>
      <c r="AY707" s="137" t="s">
        <v>130</v>
      </c>
    </row>
    <row r="708" spans="2:51" s="143" customFormat="1" ht="12">
      <c r="B708" s="142"/>
      <c r="D708" s="127" t="s">
        <v>660</v>
      </c>
      <c r="E708" s="144" t="s">
        <v>20</v>
      </c>
      <c r="F708" s="145" t="s">
        <v>776</v>
      </c>
      <c r="H708" s="146">
        <v>19.0315</v>
      </c>
      <c r="L708" s="142"/>
      <c r="M708" s="147"/>
      <c r="N708" s="148"/>
      <c r="O708" s="148"/>
      <c r="P708" s="148"/>
      <c r="Q708" s="148"/>
      <c r="R708" s="148"/>
      <c r="S708" s="148"/>
      <c r="T708" s="149"/>
      <c r="AT708" s="144" t="s">
        <v>660</v>
      </c>
      <c r="AU708" s="144" t="s">
        <v>22</v>
      </c>
      <c r="AV708" s="143" t="s">
        <v>84</v>
      </c>
      <c r="AW708" s="143" t="s">
        <v>38</v>
      </c>
      <c r="AX708" s="143" t="s">
        <v>75</v>
      </c>
      <c r="AY708" s="144" t="s">
        <v>130</v>
      </c>
    </row>
    <row r="709" spans="2:51" s="136" customFormat="1" ht="12">
      <c r="B709" s="135"/>
      <c r="D709" s="127" t="s">
        <v>660</v>
      </c>
      <c r="E709" s="137" t="s">
        <v>20</v>
      </c>
      <c r="F709" s="138" t="s">
        <v>779</v>
      </c>
      <c r="H709" s="137" t="s">
        <v>20</v>
      </c>
      <c r="L709" s="135"/>
      <c r="M709" s="139"/>
      <c r="N709" s="140"/>
      <c r="O709" s="140"/>
      <c r="P709" s="140"/>
      <c r="Q709" s="140"/>
      <c r="R709" s="140"/>
      <c r="S709" s="140"/>
      <c r="T709" s="141"/>
      <c r="AT709" s="137" t="s">
        <v>660</v>
      </c>
      <c r="AU709" s="137" t="s">
        <v>22</v>
      </c>
      <c r="AV709" s="136" t="s">
        <v>22</v>
      </c>
      <c r="AW709" s="136" t="s">
        <v>38</v>
      </c>
      <c r="AX709" s="136" t="s">
        <v>75</v>
      </c>
      <c r="AY709" s="137" t="s">
        <v>130</v>
      </c>
    </row>
    <row r="710" spans="2:51" s="143" customFormat="1" ht="12">
      <c r="B710" s="142"/>
      <c r="D710" s="127" t="s">
        <v>660</v>
      </c>
      <c r="E710" s="144" t="s">
        <v>20</v>
      </c>
      <c r="F710" s="145" t="s">
        <v>780</v>
      </c>
      <c r="H710" s="146">
        <v>24.2815</v>
      </c>
      <c r="L710" s="142"/>
      <c r="M710" s="147"/>
      <c r="N710" s="148"/>
      <c r="O710" s="148"/>
      <c r="P710" s="148"/>
      <c r="Q710" s="148"/>
      <c r="R710" s="148"/>
      <c r="S710" s="148"/>
      <c r="T710" s="149"/>
      <c r="AT710" s="144" t="s">
        <v>660</v>
      </c>
      <c r="AU710" s="144" t="s">
        <v>22</v>
      </c>
      <c r="AV710" s="143" t="s">
        <v>84</v>
      </c>
      <c r="AW710" s="143" t="s">
        <v>38</v>
      </c>
      <c r="AX710" s="143" t="s">
        <v>75</v>
      </c>
      <c r="AY710" s="144" t="s">
        <v>130</v>
      </c>
    </row>
    <row r="711" spans="2:51" s="136" customFormat="1" ht="12">
      <c r="B711" s="135"/>
      <c r="D711" s="127" t="s">
        <v>660</v>
      </c>
      <c r="E711" s="137" t="s">
        <v>20</v>
      </c>
      <c r="F711" s="138" t="s">
        <v>781</v>
      </c>
      <c r="H711" s="137" t="s">
        <v>20</v>
      </c>
      <c r="L711" s="135"/>
      <c r="M711" s="139"/>
      <c r="N711" s="140"/>
      <c r="O711" s="140"/>
      <c r="P711" s="140"/>
      <c r="Q711" s="140"/>
      <c r="R711" s="140"/>
      <c r="S711" s="140"/>
      <c r="T711" s="141"/>
      <c r="AT711" s="137" t="s">
        <v>660</v>
      </c>
      <c r="AU711" s="137" t="s">
        <v>22</v>
      </c>
      <c r="AV711" s="136" t="s">
        <v>22</v>
      </c>
      <c r="AW711" s="136" t="s">
        <v>38</v>
      </c>
      <c r="AX711" s="136" t="s">
        <v>75</v>
      </c>
      <c r="AY711" s="137" t="s">
        <v>130</v>
      </c>
    </row>
    <row r="712" spans="2:51" s="143" customFormat="1" ht="12">
      <c r="B712" s="142"/>
      <c r="D712" s="127" t="s">
        <v>660</v>
      </c>
      <c r="E712" s="144" t="s">
        <v>20</v>
      </c>
      <c r="F712" s="145" t="s">
        <v>782</v>
      </c>
      <c r="H712" s="146">
        <v>25.94665</v>
      </c>
      <c r="L712" s="142"/>
      <c r="M712" s="147"/>
      <c r="N712" s="148"/>
      <c r="O712" s="148"/>
      <c r="P712" s="148"/>
      <c r="Q712" s="148"/>
      <c r="R712" s="148"/>
      <c r="S712" s="148"/>
      <c r="T712" s="149"/>
      <c r="AT712" s="144" t="s">
        <v>660</v>
      </c>
      <c r="AU712" s="144" t="s">
        <v>22</v>
      </c>
      <c r="AV712" s="143" t="s">
        <v>84</v>
      </c>
      <c r="AW712" s="143" t="s">
        <v>38</v>
      </c>
      <c r="AX712" s="143" t="s">
        <v>75</v>
      </c>
      <c r="AY712" s="144" t="s">
        <v>130</v>
      </c>
    </row>
    <row r="713" spans="2:51" s="143" customFormat="1" ht="12">
      <c r="B713" s="142"/>
      <c r="D713" s="127" t="s">
        <v>660</v>
      </c>
      <c r="E713" s="144" t="s">
        <v>20</v>
      </c>
      <c r="F713" s="145" t="s">
        <v>783</v>
      </c>
      <c r="H713" s="146">
        <v>54.175</v>
      </c>
      <c r="L713" s="142"/>
      <c r="M713" s="147"/>
      <c r="N713" s="148"/>
      <c r="O713" s="148"/>
      <c r="P713" s="148"/>
      <c r="Q713" s="148"/>
      <c r="R713" s="148"/>
      <c r="S713" s="148"/>
      <c r="T713" s="149"/>
      <c r="AT713" s="144" t="s">
        <v>660</v>
      </c>
      <c r="AU713" s="144" t="s">
        <v>22</v>
      </c>
      <c r="AV713" s="143" t="s">
        <v>84</v>
      </c>
      <c r="AW713" s="143" t="s">
        <v>38</v>
      </c>
      <c r="AX713" s="143" t="s">
        <v>75</v>
      </c>
      <c r="AY713" s="144" t="s">
        <v>130</v>
      </c>
    </row>
    <row r="714" spans="2:51" s="136" customFormat="1" ht="12">
      <c r="B714" s="135"/>
      <c r="D714" s="127" t="s">
        <v>660</v>
      </c>
      <c r="E714" s="137" t="s">
        <v>20</v>
      </c>
      <c r="F714" s="138" t="s">
        <v>1086</v>
      </c>
      <c r="H714" s="137" t="s">
        <v>20</v>
      </c>
      <c r="L714" s="135"/>
      <c r="M714" s="139"/>
      <c r="N714" s="140"/>
      <c r="O714" s="140"/>
      <c r="P714" s="140"/>
      <c r="Q714" s="140"/>
      <c r="R714" s="140"/>
      <c r="S714" s="140"/>
      <c r="T714" s="141"/>
      <c r="AT714" s="137" t="s">
        <v>660</v>
      </c>
      <c r="AU714" s="137" t="s">
        <v>22</v>
      </c>
      <c r="AV714" s="136" t="s">
        <v>22</v>
      </c>
      <c r="AW714" s="136" t="s">
        <v>38</v>
      </c>
      <c r="AX714" s="136" t="s">
        <v>75</v>
      </c>
      <c r="AY714" s="137" t="s">
        <v>130</v>
      </c>
    </row>
    <row r="715" spans="2:51" s="143" customFormat="1" ht="12">
      <c r="B715" s="142"/>
      <c r="D715" s="127" t="s">
        <v>660</v>
      </c>
      <c r="E715" s="144" t="s">
        <v>20</v>
      </c>
      <c r="F715" s="145" t="s">
        <v>1101</v>
      </c>
      <c r="H715" s="146">
        <v>17.541</v>
      </c>
      <c r="L715" s="142"/>
      <c r="M715" s="147"/>
      <c r="N715" s="148"/>
      <c r="O715" s="148"/>
      <c r="P715" s="148"/>
      <c r="Q715" s="148"/>
      <c r="R715" s="148"/>
      <c r="S715" s="148"/>
      <c r="T715" s="149"/>
      <c r="AT715" s="144" t="s">
        <v>660</v>
      </c>
      <c r="AU715" s="144" t="s">
        <v>22</v>
      </c>
      <c r="AV715" s="143" t="s">
        <v>84</v>
      </c>
      <c r="AW715" s="143" t="s">
        <v>38</v>
      </c>
      <c r="AX715" s="143" t="s">
        <v>75</v>
      </c>
      <c r="AY715" s="144" t="s">
        <v>130</v>
      </c>
    </row>
    <row r="716" spans="2:51" s="136" customFormat="1" ht="12">
      <c r="B716" s="135"/>
      <c r="D716" s="127" t="s">
        <v>660</v>
      </c>
      <c r="E716" s="137" t="s">
        <v>20</v>
      </c>
      <c r="F716" s="138" t="s">
        <v>1088</v>
      </c>
      <c r="H716" s="137" t="s">
        <v>20</v>
      </c>
      <c r="L716" s="135"/>
      <c r="M716" s="139"/>
      <c r="N716" s="140"/>
      <c r="O716" s="140"/>
      <c r="P716" s="140"/>
      <c r="Q716" s="140"/>
      <c r="R716" s="140"/>
      <c r="S716" s="140"/>
      <c r="T716" s="141"/>
      <c r="AT716" s="137" t="s">
        <v>660</v>
      </c>
      <c r="AU716" s="137" t="s">
        <v>22</v>
      </c>
      <c r="AV716" s="136" t="s">
        <v>22</v>
      </c>
      <c r="AW716" s="136" t="s">
        <v>38</v>
      </c>
      <c r="AX716" s="136" t="s">
        <v>75</v>
      </c>
      <c r="AY716" s="137" t="s">
        <v>130</v>
      </c>
    </row>
    <row r="717" spans="2:51" s="143" customFormat="1" ht="12">
      <c r="B717" s="142"/>
      <c r="D717" s="127" t="s">
        <v>660</v>
      </c>
      <c r="E717" s="144" t="s">
        <v>20</v>
      </c>
      <c r="F717" s="145" t="s">
        <v>1095</v>
      </c>
      <c r="H717" s="146">
        <v>2.99</v>
      </c>
      <c r="L717" s="142"/>
      <c r="M717" s="147"/>
      <c r="N717" s="148"/>
      <c r="O717" s="148"/>
      <c r="P717" s="148"/>
      <c r="Q717" s="148"/>
      <c r="R717" s="148"/>
      <c r="S717" s="148"/>
      <c r="T717" s="149"/>
      <c r="AT717" s="144" t="s">
        <v>660</v>
      </c>
      <c r="AU717" s="144" t="s">
        <v>22</v>
      </c>
      <c r="AV717" s="143" t="s">
        <v>84</v>
      </c>
      <c r="AW717" s="143" t="s">
        <v>38</v>
      </c>
      <c r="AX717" s="143" t="s">
        <v>75</v>
      </c>
      <c r="AY717" s="144" t="s">
        <v>130</v>
      </c>
    </row>
    <row r="718" spans="2:51" s="136" customFormat="1" ht="12">
      <c r="B718" s="135"/>
      <c r="D718" s="127" t="s">
        <v>660</v>
      </c>
      <c r="E718" s="137" t="s">
        <v>20</v>
      </c>
      <c r="F718" s="138" t="s">
        <v>918</v>
      </c>
      <c r="H718" s="137" t="s">
        <v>20</v>
      </c>
      <c r="L718" s="135"/>
      <c r="M718" s="139"/>
      <c r="N718" s="140"/>
      <c r="O718" s="140"/>
      <c r="P718" s="140"/>
      <c r="Q718" s="140"/>
      <c r="R718" s="140"/>
      <c r="S718" s="140"/>
      <c r="T718" s="141"/>
      <c r="AT718" s="137" t="s">
        <v>660</v>
      </c>
      <c r="AU718" s="137" t="s">
        <v>22</v>
      </c>
      <c r="AV718" s="136" t="s">
        <v>22</v>
      </c>
      <c r="AW718" s="136" t="s">
        <v>38</v>
      </c>
      <c r="AX718" s="136" t="s">
        <v>75</v>
      </c>
      <c r="AY718" s="137" t="s">
        <v>130</v>
      </c>
    </row>
    <row r="719" spans="2:51" s="143" customFormat="1" ht="12">
      <c r="B719" s="142"/>
      <c r="D719" s="127" t="s">
        <v>660</v>
      </c>
      <c r="E719" s="144" t="s">
        <v>20</v>
      </c>
      <c r="F719" s="145" t="s">
        <v>796</v>
      </c>
      <c r="H719" s="146">
        <v>9.8</v>
      </c>
      <c r="L719" s="142"/>
      <c r="M719" s="147"/>
      <c r="N719" s="148"/>
      <c r="O719" s="148"/>
      <c r="P719" s="148"/>
      <c r="Q719" s="148"/>
      <c r="R719" s="148"/>
      <c r="S719" s="148"/>
      <c r="T719" s="149"/>
      <c r="AT719" s="144" t="s">
        <v>660</v>
      </c>
      <c r="AU719" s="144" t="s">
        <v>22</v>
      </c>
      <c r="AV719" s="143" t="s">
        <v>84</v>
      </c>
      <c r="AW719" s="143" t="s">
        <v>38</v>
      </c>
      <c r="AX719" s="143" t="s">
        <v>75</v>
      </c>
      <c r="AY719" s="144" t="s">
        <v>130</v>
      </c>
    </row>
    <row r="720" spans="2:51" s="151" customFormat="1" ht="12">
      <c r="B720" s="150"/>
      <c r="D720" s="127" t="s">
        <v>660</v>
      </c>
      <c r="E720" s="152" t="s">
        <v>20</v>
      </c>
      <c r="F720" s="153" t="s">
        <v>663</v>
      </c>
      <c r="H720" s="154">
        <v>153.76565</v>
      </c>
      <c r="L720" s="150"/>
      <c r="M720" s="155"/>
      <c r="N720" s="156"/>
      <c r="O720" s="156"/>
      <c r="P720" s="156"/>
      <c r="Q720" s="156"/>
      <c r="R720" s="156"/>
      <c r="S720" s="156"/>
      <c r="T720" s="157"/>
      <c r="AT720" s="152" t="s">
        <v>660</v>
      </c>
      <c r="AU720" s="152" t="s">
        <v>22</v>
      </c>
      <c r="AV720" s="151" t="s">
        <v>136</v>
      </c>
      <c r="AW720" s="151" t="s">
        <v>38</v>
      </c>
      <c r="AX720" s="151" t="s">
        <v>22</v>
      </c>
      <c r="AY720" s="152" t="s">
        <v>130</v>
      </c>
    </row>
    <row r="721" spans="1:65" s="307" customFormat="1" ht="21.75" customHeight="1">
      <c r="A721" s="251"/>
      <c r="B721" s="27"/>
      <c r="C721" s="117" t="s">
        <v>329</v>
      </c>
      <c r="D721" s="117" t="s">
        <v>131</v>
      </c>
      <c r="E721" s="118" t="s">
        <v>1102</v>
      </c>
      <c r="F721" s="119" t="s">
        <v>1103</v>
      </c>
      <c r="G721" s="120" t="s">
        <v>185</v>
      </c>
      <c r="H721" s="121">
        <v>54.447</v>
      </c>
      <c r="I721" s="122"/>
      <c r="J721" s="123">
        <f>ROUND(I721*H721,2)</f>
        <v>0</v>
      </c>
      <c r="K721" s="119" t="s">
        <v>135</v>
      </c>
      <c r="L721" s="27"/>
      <c r="M721" s="329" t="s">
        <v>20</v>
      </c>
      <c r="N721" s="124" t="s">
        <v>46</v>
      </c>
      <c r="O721" s="55"/>
      <c r="P721" s="125">
        <f>O721*H721</f>
        <v>0</v>
      </c>
      <c r="Q721" s="125">
        <v>0</v>
      </c>
      <c r="R721" s="125">
        <f>Q721*H721</f>
        <v>0</v>
      </c>
      <c r="S721" s="125">
        <v>0</v>
      </c>
      <c r="T721" s="126">
        <f>S721*H721</f>
        <v>0</v>
      </c>
      <c r="U721" s="251"/>
      <c r="V721" s="251"/>
      <c r="W721" s="251"/>
      <c r="X721" s="251"/>
      <c r="Y721" s="251"/>
      <c r="Z721" s="251"/>
      <c r="AA721" s="251"/>
      <c r="AB721" s="251"/>
      <c r="AC721" s="251"/>
      <c r="AD721" s="251"/>
      <c r="AE721" s="251"/>
      <c r="AR721" s="330" t="s">
        <v>163</v>
      </c>
      <c r="AT721" s="330" t="s">
        <v>131</v>
      </c>
      <c r="AU721" s="330" t="s">
        <v>22</v>
      </c>
      <c r="AY721" s="304" t="s">
        <v>130</v>
      </c>
      <c r="BE721" s="331">
        <f>IF(N721="základní",J721,0)</f>
        <v>0</v>
      </c>
      <c r="BF721" s="331">
        <f>IF(N721="snížená",J721,0)</f>
        <v>0</v>
      </c>
      <c r="BG721" s="331">
        <f>IF(N721="zákl. přenesená",J721,0)</f>
        <v>0</v>
      </c>
      <c r="BH721" s="331">
        <f>IF(N721="sníž. přenesená",J721,0)</f>
        <v>0</v>
      </c>
      <c r="BI721" s="331">
        <f>IF(N721="nulová",J721,0)</f>
        <v>0</v>
      </c>
      <c r="BJ721" s="304" t="s">
        <v>22</v>
      </c>
      <c r="BK721" s="331">
        <f>ROUND(I721*H721,2)</f>
        <v>0</v>
      </c>
      <c r="BL721" s="304" t="s">
        <v>163</v>
      </c>
      <c r="BM721" s="330" t="s">
        <v>480</v>
      </c>
    </row>
    <row r="722" spans="1:47" s="307" customFormat="1" ht="19.5">
      <c r="A722" s="251"/>
      <c r="B722" s="27"/>
      <c r="C722" s="251"/>
      <c r="D722" s="127" t="s">
        <v>137</v>
      </c>
      <c r="E722" s="251"/>
      <c r="F722" s="128" t="s">
        <v>1104</v>
      </c>
      <c r="G722" s="251"/>
      <c r="H722" s="251"/>
      <c r="I722" s="251"/>
      <c r="J722" s="251"/>
      <c r="K722" s="251"/>
      <c r="L722" s="27"/>
      <c r="M722" s="129"/>
      <c r="N722" s="130"/>
      <c r="O722" s="55"/>
      <c r="P722" s="55"/>
      <c r="Q722" s="55"/>
      <c r="R722" s="55"/>
      <c r="S722" s="55"/>
      <c r="T722" s="56"/>
      <c r="U722" s="251"/>
      <c r="V722" s="251"/>
      <c r="W722" s="251"/>
      <c r="X722" s="251"/>
      <c r="Y722" s="251"/>
      <c r="Z722" s="251"/>
      <c r="AA722" s="251"/>
      <c r="AB722" s="251"/>
      <c r="AC722" s="251"/>
      <c r="AD722" s="251"/>
      <c r="AE722" s="251"/>
      <c r="AT722" s="304" t="s">
        <v>137</v>
      </c>
      <c r="AU722" s="304" t="s">
        <v>22</v>
      </c>
    </row>
    <row r="723" spans="2:51" s="136" customFormat="1" ht="12">
      <c r="B723" s="135"/>
      <c r="D723" s="127" t="s">
        <v>660</v>
      </c>
      <c r="E723" s="137" t="s">
        <v>20</v>
      </c>
      <c r="F723" s="138" t="s">
        <v>781</v>
      </c>
      <c r="H723" s="137" t="s">
        <v>20</v>
      </c>
      <c r="L723" s="135"/>
      <c r="M723" s="139"/>
      <c r="N723" s="140"/>
      <c r="O723" s="140"/>
      <c r="P723" s="140"/>
      <c r="Q723" s="140"/>
      <c r="R723" s="140"/>
      <c r="S723" s="140"/>
      <c r="T723" s="141"/>
      <c r="AT723" s="137" t="s">
        <v>660</v>
      </c>
      <c r="AU723" s="137" t="s">
        <v>22</v>
      </c>
      <c r="AV723" s="136" t="s">
        <v>22</v>
      </c>
      <c r="AW723" s="136" t="s">
        <v>38</v>
      </c>
      <c r="AX723" s="136" t="s">
        <v>75</v>
      </c>
      <c r="AY723" s="137" t="s">
        <v>130</v>
      </c>
    </row>
    <row r="724" spans="2:51" s="143" customFormat="1" ht="12">
      <c r="B724" s="142"/>
      <c r="D724" s="127" t="s">
        <v>660</v>
      </c>
      <c r="E724" s="144" t="s">
        <v>20</v>
      </c>
      <c r="F724" s="145" t="s">
        <v>782</v>
      </c>
      <c r="H724" s="146">
        <v>25.94665</v>
      </c>
      <c r="L724" s="142"/>
      <c r="M724" s="147"/>
      <c r="N724" s="148"/>
      <c r="O724" s="148"/>
      <c r="P724" s="148"/>
      <c r="Q724" s="148"/>
      <c r="R724" s="148"/>
      <c r="S724" s="148"/>
      <c r="T724" s="149"/>
      <c r="AT724" s="144" t="s">
        <v>660</v>
      </c>
      <c r="AU724" s="144" t="s">
        <v>22</v>
      </c>
      <c r="AV724" s="143" t="s">
        <v>84</v>
      </c>
      <c r="AW724" s="143" t="s">
        <v>38</v>
      </c>
      <c r="AX724" s="143" t="s">
        <v>75</v>
      </c>
      <c r="AY724" s="144" t="s">
        <v>130</v>
      </c>
    </row>
    <row r="725" spans="2:51" s="143" customFormat="1" ht="12">
      <c r="B725" s="142"/>
      <c r="D725" s="127" t="s">
        <v>660</v>
      </c>
      <c r="E725" s="144" t="s">
        <v>20</v>
      </c>
      <c r="F725" s="145" t="s">
        <v>1105</v>
      </c>
      <c r="H725" s="146">
        <v>28.5</v>
      </c>
      <c r="L725" s="142"/>
      <c r="M725" s="147"/>
      <c r="N725" s="148"/>
      <c r="O725" s="148"/>
      <c r="P725" s="148"/>
      <c r="Q725" s="148"/>
      <c r="R725" s="148"/>
      <c r="S725" s="148"/>
      <c r="T725" s="149"/>
      <c r="AT725" s="144" t="s">
        <v>660</v>
      </c>
      <c r="AU725" s="144" t="s">
        <v>22</v>
      </c>
      <c r="AV725" s="143" t="s">
        <v>84</v>
      </c>
      <c r="AW725" s="143" t="s">
        <v>38</v>
      </c>
      <c r="AX725" s="143" t="s">
        <v>75</v>
      </c>
      <c r="AY725" s="144" t="s">
        <v>130</v>
      </c>
    </row>
    <row r="726" spans="2:51" s="151" customFormat="1" ht="12">
      <c r="B726" s="150"/>
      <c r="D726" s="127" t="s">
        <v>660</v>
      </c>
      <c r="E726" s="152" t="s">
        <v>20</v>
      </c>
      <c r="F726" s="153" t="s">
        <v>663</v>
      </c>
      <c r="H726" s="154">
        <v>54.44665</v>
      </c>
      <c r="L726" s="150"/>
      <c r="M726" s="155"/>
      <c r="N726" s="156"/>
      <c r="O726" s="156"/>
      <c r="P726" s="156"/>
      <c r="Q726" s="156"/>
      <c r="R726" s="156"/>
      <c r="S726" s="156"/>
      <c r="T726" s="157"/>
      <c r="AT726" s="152" t="s">
        <v>660</v>
      </c>
      <c r="AU726" s="152" t="s">
        <v>22</v>
      </c>
      <c r="AV726" s="151" t="s">
        <v>136</v>
      </c>
      <c r="AW726" s="151" t="s">
        <v>38</v>
      </c>
      <c r="AX726" s="151" t="s">
        <v>22</v>
      </c>
      <c r="AY726" s="152" t="s">
        <v>130</v>
      </c>
    </row>
    <row r="727" spans="1:65" s="307" customFormat="1" ht="16.5" customHeight="1">
      <c r="A727" s="251"/>
      <c r="B727" s="27"/>
      <c r="C727" s="117" t="s">
        <v>477</v>
      </c>
      <c r="D727" s="117" t="s">
        <v>131</v>
      </c>
      <c r="E727" s="118" t="s">
        <v>1106</v>
      </c>
      <c r="F727" s="119" t="s">
        <v>1107</v>
      </c>
      <c r="G727" s="120" t="s">
        <v>185</v>
      </c>
      <c r="H727" s="121">
        <v>153.766</v>
      </c>
      <c r="I727" s="122"/>
      <c r="J727" s="123">
        <f>ROUND(I727*H727,2)</f>
        <v>0</v>
      </c>
      <c r="K727" s="119" t="s">
        <v>135</v>
      </c>
      <c r="L727" s="27"/>
      <c r="M727" s="329" t="s">
        <v>20</v>
      </c>
      <c r="N727" s="124" t="s">
        <v>46</v>
      </c>
      <c r="O727" s="55"/>
      <c r="P727" s="125">
        <f>O727*H727</f>
        <v>0</v>
      </c>
      <c r="Q727" s="125">
        <v>0</v>
      </c>
      <c r="R727" s="125">
        <f>Q727*H727</f>
        <v>0</v>
      </c>
      <c r="S727" s="125">
        <v>0</v>
      </c>
      <c r="T727" s="126">
        <f>S727*H727</f>
        <v>0</v>
      </c>
      <c r="U727" s="251"/>
      <c r="V727" s="251"/>
      <c r="W727" s="251"/>
      <c r="X727" s="251"/>
      <c r="Y727" s="251"/>
      <c r="Z727" s="251"/>
      <c r="AA727" s="251"/>
      <c r="AB727" s="251"/>
      <c r="AC727" s="251"/>
      <c r="AD727" s="251"/>
      <c r="AE727" s="251"/>
      <c r="AR727" s="330" t="s">
        <v>163</v>
      </c>
      <c r="AT727" s="330" t="s">
        <v>131</v>
      </c>
      <c r="AU727" s="330" t="s">
        <v>22</v>
      </c>
      <c r="AY727" s="304" t="s">
        <v>130</v>
      </c>
      <c r="BE727" s="331">
        <f>IF(N727="základní",J727,0)</f>
        <v>0</v>
      </c>
      <c r="BF727" s="331">
        <f>IF(N727="snížená",J727,0)</f>
        <v>0</v>
      </c>
      <c r="BG727" s="331">
        <f>IF(N727="zákl. přenesená",J727,0)</f>
        <v>0</v>
      </c>
      <c r="BH727" s="331">
        <f>IF(N727="sníž. přenesená",J727,0)</f>
        <v>0</v>
      </c>
      <c r="BI727" s="331">
        <f>IF(N727="nulová",J727,0)</f>
        <v>0</v>
      </c>
      <c r="BJ727" s="304" t="s">
        <v>22</v>
      </c>
      <c r="BK727" s="331">
        <f>ROUND(I727*H727,2)</f>
        <v>0</v>
      </c>
      <c r="BL727" s="304" t="s">
        <v>163</v>
      </c>
      <c r="BM727" s="330" t="s">
        <v>484</v>
      </c>
    </row>
    <row r="728" spans="1:47" s="307" customFormat="1" ht="12">
      <c r="A728" s="251"/>
      <c r="B728" s="27"/>
      <c r="C728" s="251"/>
      <c r="D728" s="127" t="s">
        <v>137</v>
      </c>
      <c r="E728" s="251"/>
      <c r="F728" s="128" t="s">
        <v>1107</v>
      </c>
      <c r="G728" s="251"/>
      <c r="H728" s="251"/>
      <c r="I728" s="251"/>
      <c r="J728" s="251"/>
      <c r="K728" s="251"/>
      <c r="L728" s="27"/>
      <c r="M728" s="129"/>
      <c r="N728" s="130"/>
      <c r="O728" s="55"/>
      <c r="P728" s="55"/>
      <c r="Q728" s="55"/>
      <c r="R728" s="55"/>
      <c r="S728" s="55"/>
      <c r="T728" s="56"/>
      <c r="U728" s="251"/>
      <c r="V728" s="251"/>
      <c r="W728" s="251"/>
      <c r="X728" s="251"/>
      <c r="Y728" s="251"/>
      <c r="Z728" s="251"/>
      <c r="AA728" s="251"/>
      <c r="AB728" s="251"/>
      <c r="AC728" s="251"/>
      <c r="AD728" s="251"/>
      <c r="AE728" s="251"/>
      <c r="AT728" s="304" t="s">
        <v>137</v>
      </c>
      <c r="AU728" s="304" t="s">
        <v>22</v>
      </c>
    </row>
    <row r="729" spans="2:51" s="136" customFormat="1" ht="12">
      <c r="B729" s="135"/>
      <c r="D729" s="127" t="s">
        <v>660</v>
      </c>
      <c r="E729" s="137" t="s">
        <v>20</v>
      </c>
      <c r="F729" s="138" t="s">
        <v>1058</v>
      </c>
      <c r="H729" s="137" t="s">
        <v>20</v>
      </c>
      <c r="L729" s="135"/>
      <c r="M729" s="139"/>
      <c r="N729" s="140"/>
      <c r="O729" s="140"/>
      <c r="P729" s="140"/>
      <c r="Q729" s="140"/>
      <c r="R729" s="140"/>
      <c r="S729" s="140"/>
      <c r="T729" s="141"/>
      <c r="AT729" s="137" t="s">
        <v>660</v>
      </c>
      <c r="AU729" s="137" t="s">
        <v>22</v>
      </c>
      <c r="AV729" s="136" t="s">
        <v>22</v>
      </c>
      <c r="AW729" s="136" t="s">
        <v>38</v>
      </c>
      <c r="AX729" s="136" t="s">
        <v>75</v>
      </c>
      <c r="AY729" s="137" t="s">
        <v>130</v>
      </c>
    </row>
    <row r="730" spans="2:51" s="143" customFormat="1" ht="12">
      <c r="B730" s="142"/>
      <c r="D730" s="127" t="s">
        <v>660</v>
      </c>
      <c r="E730" s="144" t="s">
        <v>20</v>
      </c>
      <c r="F730" s="145" t="s">
        <v>1059</v>
      </c>
      <c r="H730" s="146">
        <v>153.76565</v>
      </c>
      <c r="L730" s="142"/>
      <c r="M730" s="147"/>
      <c r="N730" s="148"/>
      <c r="O730" s="148"/>
      <c r="P730" s="148"/>
      <c r="Q730" s="148"/>
      <c r="R730" s="148"/>
      <c r="S730" s="148"/>
      <c r="T730" s="149"/>
      <c r="AT730" s="144" t="s">
        <v>660</v>
      </c>
      <c r="AU730" s="144" t="s">
        <v>22</v>
      </c>
      <c r="AV730" s="143" t="s">
        <v>84</v>
      </c>
      <c r="AW730" s="143" t="s">
        <v>38</v>
      </c>
      <c r="AX730" s="143" t="s">
        <v>75</v>
      </c>
      <c r="AY730" s="144" t="s">
        <v>130</v>
      </c>
    </row>
    <row r="731" spans="2:51" s="151" customFormat="1" ht="12">
      <c r="B731" s="150"/>
      <c r="D731" s="127" t="s">
        <v>660</v>
      </c>
      <c r="E731" s="152" t="s">
        <v>20</v>
      </c>
      <c r="F731" s="153" t="s">
        <v>663</v>
      </c>
      <c r="H731" s="154">
        <v>153.76565</v>
      </c>
      <c r="L731" s="150"/>
      <c r="M731" s="155"/>
      <c r="N731" s="156"/>
      <c r="O731" s="156"/>
      <c r="P731" s="156"/>
      <c r="Q731" s="156"/>
      <c r="R731" s="156"/>
      <c r="S731" s="156"/>
      <c r="T731" s="157"/>
      <c r="AT731" s="152" t="s">
        <v>660</v>
      </c>
      <c r="AU731" s="152" t="s">
        <v>22</v>
      </c>
      <c r="AV731" s="151" t="s">
        <v>136</v>
      </c>
      <c r="AW731" s="151" t="s">
        <v>38</v>
      </c>
      <c r="AX731" s="151" t="s">
        <v>22</v>
      </c>
      <c r="AY731" s="152" t="s">
        <v>130</v>
      </c>
    </row>
    <row r="732" spans="1:65" s="307" customFormat="1" ht="16.5" customHeight="1">
      <c r="A732" s="251"/>
      <c r="B732" s="27"/>
      <c r="C732" s="117" t="s">
        <v>333</v>
      </c>
      <c r="D732" s="117" t="s">
        <v>131</v>
      </c>
      <c r="E732" s="118" t="s">
        <v>1108</v>
      </c>
      <c r="F732" s="119" t="s">
        <v>1109</v>
      </c>
      <c r="G732" s="120" t="s">
        <v>185</v>
      </c>
      <c r="H732" s="121">
        <v>1.2</v>
      </c>
      <c r="I732" s="122"/>
      <c r="J732" s="123">
        <f>ROUND(I732*H732,2)</f>
        <v>0</v>
      </c>
      <c r="K732" s="119" t="s">
        <v>135</v>
      </c>
      <c r="L732" s="27"/>
      <c r="M732" s="329" t="s">
        <v>20</v>
      </c>
      <c r="N732" s="124" t="s">
        <v>46</v>
      </c>
      <c r="O732" s="55"/>
      <c r="P732" s="125">
        <f>O732*H732</f>
        <v>0</v>
      </c>
      <c r="Q732" s="125">
        <v>0</v>
      </c>
      <c r="R732" s="125">
        <f>Q732*H732</f>
        <v>0</v>
      </c>
      <c r="S732" s="125">
        <v>0</v>
      </c>
      <c r="T732" s="126">
        <f>S732*H732</f>
        <v>0</v>
      </c>
      <c r="U732" s="251"/>
      <c r="V732" s="251"/>
      <c r="W732" s="251"/>
      <c r="X732" s="251"/>
      <c r="Y732" s="251"/>
      <c r="Z732" s="251"/>
      <c r="AA732" s="251"/>
      <c r="AB732" s="251"/>
      <c r="AC732" s="251"/>
      <c r="AD732" s="251"/>
      <c r="AE732" s="251"/>
      <c r="AR732" s="330" t="s">
        <v>163</v>
      </c>
      <c r="AT732" s="330" t="s">
        <v>131</v>
      </c>
      <c r="AU732" s="330" t="s">
        <v>22</v>
      </c>
      <c r="AY732" s="304" t="s">
        <v>130</v>
      </c>
      <c r="BE732" s="331">
        <f>IF(N732="základní",J732,0)</f>
        <v>0</v>
      </c>
      <c r="BF732" s="331">
        <f>IF(N732="snížená",J732,0)</f>
        <v>0</v>
      </c>
      <c r="BG732" s="331">
        <f>IF(N732="zákl. přenesená",J732,0)</f>
        <v>0</v>
      </c>
      <c r="BH732" s="331">
        <f>IF(N732="sníž. přenesená",J732,0)</f>
        <v>0</v>
      </c>
      <c r="BI732" s="331">
        <f>IF(N732="nulová",J732,0)</f>
        <v>0</v>
      </c>
      <c r="BJ732" s="304" t="s">
        <v>22</v>
      </c>
      <c r="BK732" s="331">
        <f>ROUND(I732*H732,2)</f>
        <v>0</v>
      </c>
      <c r="BL732" s="304" t="s">
        <v>163</v>
      </c>
      <c r="BM732" s="330" t="s">
        <v>490</v>
      </c>
    </row>
    <row r="733" spans="1:47" s="307" customFormat="1" ht="12">
      <c r="A733" s="251"/>
      <c r="B733" s="27"/>
      <c r="C733" s="251"/>
      <c r="D733" s="127" t="s">
        <v>137</v>
      </c>
      <c r="E733" s="251"/>
      <c r="F733" s="128" t="s">
        <v>1109</v>
      </c>
      <c r="G733" s="251"/>
      <c r="H733" s="251"/>
      <c r="I733" s="251"/>
      <c r="J733" s="251"/>
      <c r="K733" s="251"/>
      <c r="L733" s="27"/>
      <c r="M733" s="129"/>
      <c r="N733" s="130"/>
      <c r="O733" s="55"/>
      <c r="P733" s="55"/>
      <c r="Q733" s="55"/>
      <c r="R733" s="55"/>
      <c r="S733" s="55"/>
      <c r="T733" s="56"/>
      <c r="U733" s="251"/>
      <c r="V733" s="251"/>
      <c r="W733" s="251"/>
      <c r="X733" s="251"/>
      <c r="Y733" s="251"/>
      <c r="Z733" s="251"/>
      <c r="AA733" s="251"/>
      <c r="AB733" s="251"/>
      <c r="AC733" s="251"/>
      <c r="AD733" s="251"/>
      <c r="AE733" s="251"/>
      <c r="AT733" s="304" t="s">
        <v>137</v>
      </c>
      <c r="AU733" s="304" t="s">
        <v>22</v>
      </c>
    </row>
    <row r="734" spans="2:51" s="136" customFormat="1" ht="12">
      <c r="B734" s="135"/>
      <c r="D734" s="127" t="s">
        <v>660</v>
      </c>
      <c r="E734" s="137" t="s">
        <v>20</v>
      </c>
      <c r="F734" s="138" t="s">
        <v>775</v>
      </c>
      <c r="H734" s="137" t="s">
        <v>20</v>
      </c>
      <c r="L734" s="135"/>
      <c r="M734" s="139"/>
      <c r="N734" s="140"/>
      <c r="O734" s="140"/>
      <c r="P734" s="140"/>
      <c r="Q734" s="140"/>
      <c r="R734" s="140"/>
      <c r="S734" s="140"/>
      <c r="T734" s="141"/>
      <c r="AT734" s="137" t="s">
        <v>660</v>
      </c>
      <c r="AU734" s="137" t="s">
        <v>22</v>
      </c>
      <c r="AV734" s="136" t="s">
        <v>22</v>
      </c>
      <c r="AW734" s="136" t="s">
        <v>38</v>
      </c>
      <c r="AX734" s="136" t="s">
        <v>75</v>
      </c>
      <c r="AY734" s="137" t="s">
        <v>130</v>
      </c>
    </row>
    <row r="735" spans="2:51" s="143" customFormat="1" ht="12">
      <c r="B735" s="142"/>
      <c r="D735" s="127" t="s">
        <v>660</v>
      </c>
      <c r="E735" s="144" t="s">
        <v>20</v>
      </c>
      <c r="F735" s="145" t="s">
        <v>1110</v>
      </c>
      <c r="H735" s="146">
        <v>1.2</v>
      </c>
      <c r="L735" s="142"/>
      <c r="M735" s="147"/>
      <c r="N735" s="148"/>
      <c r="O735" s="148"/>
      <c r="P735" s="148"/>
      <c r="Q735" s="148"/>
      <c r="R735" s="148"/>
      <c r="S735" s="148"/>
      <c r="T735" s="149"/>
      <c r="AT735" s="144" t="s">
        <v>660</v>
      </c>
      <c r="AU735" s="144" t="s">
        <v>22</v>
      </c>
      <c r="AV735" s="143" t="s">
        <v>84</v>
      </c>
      <c r="AW735" s="143" t="s">
        <v>38</v>
      </c>
      <c r="AX735" s="143" t="s">
        <v>75</v>
      </c>
      <c r="AY735" s="144" t="s">
        <v>130</v>
      </c>
    </row>
    <row r="736" spans="2:51" s="151" customFormat="1" ht="12">
      <c r="B736" s="150"/>
      <c r="D736" s="127" t="s">
        <v>660</v>
      </c>
      <c r="E736" s="152" t="s">
        <v>20</v>
      </c>
      <c r="F736" s="153" t="s">
        <v>663</v>
      </c>
      <c r="H736" s="154">
        <v>1.2</v>
      </c>
      <c r="L736" s="150"/>
      <c r="M736" s="155"/>
      <c r="N736" s="156"/>
      <c r="O736" s="156"/>
      <c r="P736" s="156"/>
      <c r="Q736" s="156"/>
      <c r="R736" s="156"/>
      <c r="S736" s="156"/>
      <c r="T736" s="157"/>
      <c r="AT736" s="152" t="s">
        <v>660</v>
      </c>
      <c r="AU736" s="152" t="s">
        <v>22</v>
      </c>
      <c r="AV736" s="151" t="s">
        <v>136</v>
      </c>
      <c r="AW736" s="151" t="s">
        <v>38</v>
      </c>
      <c r="AX736" s="151" t="s">
        <v>22</v>
      </c>
      <c r="AY736" s="152" t="s">
        <v>130</v>
      </c>
    </row>
    <row r="737" spans="1:65" s="307" customFormat="1" ht="16.5" customHeight="1">
      <c r="A737" s="251"/>
      <c r="B737" s="27"/>
      <c r="C737" s="117" t="s">
        <v>487</v>
      </c>
      <c r="D737" s="117" t="s">
        <v>131</v>
      </c>
      <c r="E737" s="118" t="s">
        <v>1111</v>
      </c>
      <c r="F737" s="119" t="s">
        <v>1112</v>
      </c>
      <c r="G737" s="120" t="s">
        <v>215</v>
      </c>
      <c r="H737" s="121">
        <v>4.6</v>
      </c>
      <c r="I737" s="122"/>
      <c r="J737" s="123">
        <f>ROUND(I737*H737,2)</f>
        <v>0</v>
      </c>
      <c r="K737" s="119" t="s">
        <v>135</v>
      </c>
      <c r="L737" s="27"/>
      <c r="M737" s="329" t="s">
        <v>20</v>
      </c>
      <c r="N737" s="124" t="s">
        <v>46</v>
      </c>
      <c r="O737" s="55"/>
      <c r="P737" s="125">
        <f>O737*H737</f>
        <v>0</v>
      </c>
      <c r="Q737" s="125">
        <v>0</v>
      </c>
      <c r="R737" s="125">
        <f>Q737*H737</f>
        <v>0</v>
      </c>
      <c r="S737" s="125">
        <v>0</v>
      </c>
      <c r="T737" s="126">
        <f>S737*H737</f>
        <v>0</v>
      </c>
      <c r="U737" s="251"/>
      <c r="V737" s="251"/>
      <c r="W737" s="251"/>
      <c r="X737" s="251"/>
      <c r="Y737" s="251"/>
      <c r="Z737" s="251"/>
      <c r="AA737" s="251"/>
      <c r="AB737" s="251"/>
      <c r="AC737" s="251"/>
      <c r="AD737" s="251"/>
      <c r="AE737" s="251"/>
      <c r="AR737" s="330" t="s">
        <v>163</v>
      </c>
      <c r="AT737" s="330" t="s">
        <v>131</v>
      </c>
      <c r="AU737" s="330" t="s">
        <v>22</v>
      </c>
      <c r="AY737" s="304" t="s">
        <v>130</v>
      </c>
      <c r="BE737" s="331">
        <f>IF(N737="základní",J737,0)</f>
        <v>0</v>
      </c>
      <c r="BF737" s="331">
        <f>IF(N737="snížená",J737,0)</f>
        <v>0</v>
      </c>
      <c r="BG737" s="331">
        <f>IF(N737="zákl. přenesená",J737,0)</f>
        <v>0</v>
      </c>
      <c r="BH737" s="331">
        <f>IF(N737="sníž. přenesená",J737,0)</f>
        <v>0</v>
      </c>
      <c r="BI737" s="331">
        <f>IF(N737="nulová",J737,0)</f>
        <v>0</v>
      </c>
      <c r="BJ737" s="304" t="s">
        <v>22</v>
      </c>
      <c r="BK737" s="331">
        <f>ROUND(I737*H737,2)</f>
        <v>0</v>
      </c>
      <c r="BL737" s="304" t="s">
        <v>163</v>
      </c>
      <c r="BM737" s="330" t="s">
        <v>491</v>
      </c>
    </row>
    <row r="738" spans="1:47" s="307" customFormat="1" ht="12">
      <c r="A738" s="251"/>
      <c r="B738" s="27"/>
      <c r="C738" s="251"/>
      <c r="D738" s="127" t="s">
        <v>137</v>
      </c>
      <c r="E738" s="251"/>
      <c r="F738" s="128" t="s">
        <v>1112</v>
      </c>
      <c r="G738" s="251"/>
      <c r="H738" s="251"/>
      <c r="I738" s="251"/>
      <c r="J738" s="251"/>
      <c r="K738" s="251"/>
      <c r="L738" s="27"/>
      <c r="M738" s="129"/>
      <c r="N738" s="130"/>
      <c r="O738" s="55"/>
      <c r="P738" s="55"/>
      <c r="Q738" s="55"/>
      <c r="R738" s="55"/>
      <c r="S738" s="55"/>
      <c r="T738" s="56"/>
      <c r="U738" s="251"/>
      <c r="V738" s="251"/>
      <c r="W738" s="251"/>
      <c r="X738" s="251"/>
      <c r="Y738" s="251"/>
      <c r="Z738" s="251"/>
      <c r="AA738" s="251"/>
      <c r="AB738" s="251"/>
      <c r="AC738" s="251"/>
      <c r="AD738" s="251"/>
      <c r="AE738" s="251"/>
      <c r="AT738" s="304" t="s">
        <v>137</v>
      </c>
      <c r="AU738" s="304" t="s">
        <v>22</v>
      </c>
    </row>
    <row r="739" spans="2:51" s="136" customFormat="1" ht="12">
      <c r="B739" s="135"/>
      <c r="D739" s="127" t="s">
        <v>660</v>
      </c>
      <c r="E739" s="137" t="s">
        <v>20</v>
      </c>
      <c r="F739" s="138" t="s">
        <v>775</v>
      </c>
      <c r="H739" s="137" t="s">
        <v>20</v>
      </c>
      <c r="L739" s="135"/>
      <c r="M739" s="139"/>
      <c r="N739" s="140"/>
      <c r="O739" s="140"/>
      <c r="P739" s="140"/>
      <c r="Q739" s="140"/>
      <c r="R739" s="140"/>
      <c r="S739" s="140"/>
      <c r="T739" s="141"/>
      <c r="AT739" s="137" t="s">
        <v>660</v>
      </c>
      <c r="AU739" s="137" t="s">
        <v>22</v>
      </c>
      <c r="AV739" s="136" t="s">
        <v>22</v>
      </c>
      <c r="AW739" s="136" t="s">
        <v>38</v>
      </c>
      <c r="AX739" s="136" t="s">
        <v>75</v>
      </c>
      <c r="AY739" s="137" t="s">
        <v>130</v>
      </c>
    </row>
    <row r="740" spans="2:51" s="143" customFormat="1" ht="12">
      <c r="B740" s="142"/>
      <c r="D740" s="127" t="s">
        <v>660</v>
      </c>
      <c r="E740" s="144" t="s">
        <v>20</v>
      </c>
      <c r="F740" s="145" t="s">
        <v>1113</v>
      </c>
      <c r="H740" s="146">
        <v>4.6</v>
      </c>
      <c r="L740" s="142"/>
      <c r="M740" s="147"/>
      <c r="N740" s="148"/>
      <c r="O740" s="148"/>
      <c r="P740" s="148"/>
      <c r="Q740" s="148"/>
      <c r="R740" s="148"/>
      <c r="S740" s="148"/>
      <c r="T740" s="149"/>
      <c r="AT740" s="144" t="s">
        <v>660</v>
      </c>
      <c r="AU740" s="144" t="s">
        <v>22</v>
      </c>
      <c r="AV740" s="143" t="s">
        <v>84</v>
      </c>
      <c r="AW740" s="143" t="s">
        <v>38</v>
      </c>
      <c r="AX740" s="143" t="s">
        <v>75</v>
      </c>
      <c r="AY740" s="144" t="s">
        <v>130</v>
      </c>
    </row>
    <row r="741" spans="2:51" s="151" customFormat="1" ht="12">
      <c r="B741" s="150"/>
      <c r="D741" s="127" t="s">
        <v>660</v>
      </c>
      <c r="E741" s="152" t="s">
        <v>20</v>
      </c>
      <c r="F741" s="153" t="s">
        <v>663</v>
      </c>
      <c r="H741" s="154">
        <v>4.6</v>
      </c>
      <c r="L741" s="150"/>
      <c r="M741" s="155"/>
      <c r="N741" s="156"/>
      <c r="O741" s="156"/>
      <c r="P741" s="156"/>
      <c r="Q741" s="156"/>
      <c r="R741" s="156"/>
      <c r="S741" s="156"/>
      <c r="T741" s="157"/>
      <c r="AT741" s="152" t="s">
        <v>660</v>
      </c>
      <c r="AU741" s="152" t="s">
        <v>22</v>
      </c>
      <c r="AV741" s="151" t="s">
        <v>136</v>
      </c>
      <c r="AW741" s="151" t="s">
        <v>38</v>
      </c>
      <c r="AX741" s="151" t="s">
        <v>22</v>
      </c>
      <c r="AY741" s="152" t="s">
        <v>130</v>
      </c>
    </row>
    <row r="742" spans="1:65" s="307" customFormat="1" ht="16.5" customHeight="1">
      <c r="A742" s="251"/>
      <c r="B742" s="27"/>
      <c r="C742" s="117" t="s">
        <v>336</v>
      </c>
      <c r="D742" s="117" t="s">
        <v>131</v>
      </c>
      <c r="E742" s="118" t="s">
        <v>1035</v>
      </c>
      <c r="F742" s="119" t="s">
        <v>1036</v>
      </c>
      <c r="G742" s="120" t="s">
        <v>463</v>
      </c>
      <c r="H742" s="121">
        <v>215.272</v>
      </c>
      <c r="I742" s="122"/>
      <c r="J742" s="123">
        <f>ROUND(I742*H742,2)</f>
        <v>0</v>
      </c>
      <c r="K742" s="119" t="s">
        <v>135</v>
      </c>
      <c r="L742" s="27"/>
      <c r="M742" s="329" t="s">
        <v>20</v>
      </c>
      <c r="N742" s="124" t="s">
        <v>46</v>
      </c>
      <c r="O742" s="55"/>
      <c r="P742" s="125">
        <f>O742*H742</f>
        <v>0</v>
      </c>
      <c r="Q742" s="125">
        <v>0.00103263114415531</v>
      </c>
      <c r="R742" s="125">
        <f>Q742*H742</f>
        <v>0.2222965716646019</v>
      </c>
      <c r="S742" s="125">
        <v>0</v>
      </c>
      <c r="T742" s="126">
        <f>S742*H742</f>
        <v>0</v>
      </c>
      <c r="U742" s="251"/>
      <c r="V742" s="251"/>
      <c r="W742" s="251"/>
      <c r="X742" s="251"/>
      <c r="Y742" s="251"/>
      <c r="Z742" s="251"/>
      <c r="AA742" s="251"/>
      <c r="AB742" s="251"/>
      <c r="AC742" s="251"/>
      <c r="AD742" s="251"/>
      <c r="AE742" s="251"/>
      <c r="AR742" s="330" t="s">
        <v>163</v>
      </c>
      <c r="AT742" s="330" t="s">
        <v>131</v>
      </c>
      <c r="AU742" s="330" t="s">
        <v>22</v>
      </c>
      <c r="AY742" s="304" t="s">
        <v>130</v>
      </c>
      <c r="BE742" s="331">
        <f>IF(N742="základní",J742,0)</f>
        <v>0</v>
      </c>
      <c r="BF742" s="331">
        <f>IF(N742="snížená",J742,0)</f>
        <v>0</v>
      </c>
      <c r="BG742" s="331">
        <f>IF(N742="zákl. přenesená",J742,0)</f>
        <v>0</v>
      </c>
      <c r="BH742" s="331">
        <f>IF(N742="sníž. přenesená",J742,0)</f>
        <v>0</v>
      </c>
      <c r="BI742" s="331">
        <f>IF(N742="nulová",J742,0)</f>
        <v>0</v>
      </c>
      <c r="BJ742" s="304" t="s">
        <v>22</v>
      </c>
      <c r="BK742" s="331">
        <f>ROUND(I742*H742,2)</f>
        <v>0</v>
      </c>
      <c r="BL742" s="304" t="s">
        <v>163</v>
      </c>
      <c r="BM742" s="330" t="s">
        <v>495</v>
      </c>
    </row>
    <row r="743" spans="1:47" s="307" customFormat="1" ht="12">
      <c r="A743" s="251"/>
      <c r="B743" s="27"/>
      <c r="C743" s="251"/>
      <c r="D743" s="127" t="s">
        <v>137</v>
      </c>
      <c r="E743" s="251"/>
      <c r="F743" s="128" t="s">
        <v>1036</v>
      </c>
      <c r="G743" s="251"/>
      <c r="H743" s="251"/>
      <c r="I743" s="251"/>
      <c r="J743" s="251"/>
      <c r="K743" s="251"/>
      <c r="L743" s="27"/>
      <c r="M743" s="129"/>
      <c r="N743" s="130"/>
      <c r="O743" s="55"/>
      <c r="P743" s="55"/>
      <c r="Q743" s="55"/>
      <c r="R743" s="55"/>
      <c r="S743" s="55"/>
      <c r="T743" s="56"/>
      <c r="U743" s="251"/>
      <c r="V743" s="251"/>
      <c r="W743" s="251"/>
      <c r="X743" s="251"/>
      <c r="Y743" s="251"/>
      <c r="Z743" s="251"/>
      <c r="AA743" s="251"/>
      <c r="AB743" s="251"/>
      <c r="AC743" s="251"/>
      <c r="AD743" s="251"/>
      <c r="AE743" s="251"/>
      <c r="AT743" s="304" t="s">
        <v>137</v>
      </c>
      <c r="AU743" s="304" t="s">
        <v>22</v>
      </c>
    </row>
    <row r="744" spans="2:51" s="136" customFormat="1" ht="12">
      <c r="B744" s="135"/>
      <c r="D744" s="127" t="s">
        <v>660</v>
      </c>
      <c r="E744" s="137" t="s">
        <v>20</v>
      </c>
      <c r="F744" s="138" t="s">
        <v>1114</v>
      </c>
      <c r="H744" s="137" t="s">
        <v>20</v>
      </c>
      <c r="L744" s="135"/>
      <c r="M744" s="139"/>
      <c r="N744" s="140"/>
      <c r="O744" s="140"/>
      <c r="P744" s="140"/>
      <c r="Q744" s="140"/>
      <c r="R744" s="140"/>
      <c r="S744" s="140"/>
      <c r="T744" s="141"/>
      <c r="AT744" s="137" t="s">
        <v>660</v>
      </c>
      <c r="AU744" s="137" t="s">
        <v>22</v>
      </c>
      <c r="AV744" s="136" t="s">
        <v>22</v>
      </c>
      <c r="AW744" s="136" t="s">
        <v>38</v>
      </c>
      <c r="AX744" s="136" t="s">
        <v>75</v>
      </c>
      <c r="AY744" s="137" t="s">
        <v>130</v>
      </c>
    </row>
    <row r="745" spans="2:51" s="143" customFormat="1" ht="12">
      <c r="B745" s="142"/>
      <c r="D745" s="127" t="s">
        <v>660</v>
      </c>
      <c r="E745" s="144" t="s">
        <v>20</v>
      </c>
      <c r="F745" s="145" t="s">
        <v>1115</v>
      </c>
      <c r="H745" s="146">
        <v>215.27191</v>
      </c>
      <c r="L745" s="142"/>
      <c r="M745" s="147"/>
      <c r="N745" s="148"/>
      <c r="O745" s="148"/>
      <c r="P745" s="148"/>
      <c r="Q745" s="148"/>
      <c r="R745" s="148"/>
      <c r="S745" s="148"/>
      <c r="T745" s="149"/>
      <c r="AT745" s="144" t="s">
        <v>660</v>
      </c>
      <c r="AU745" s="144" t="s">
        <v>22</v>
      </c>
      <c r="AV745" s="143" t="s">
        <v>84</v>
      </c>
      <c r="AW745" s="143" t="s">
        <v>38</v>
      </c>
      <c r="AX745" s="143" t="s">
        <v>75</v>
      </c>
      <c r="AY745" s="144" t="s">
        <v>130</v>
      </c>
    </row>
    <row r="746" spans="2:51" s="151" customFormat="1" ht="12">
      <c r="B746" s="150"/>
      <c r="D746" s="127" t="s">
        <v>660</v>
      </c>
      <c r="E746" s="152" t="s">
        <v>20</v>
      </c>
      <c r="F746" s="153" t="s">
        <v>663</v>
      </c>
      <c r="H746" s="154">
        <v>215.27191</v>
      </c>
      <c r="L746" s="150"/>
      <c r="M746" s="155"/>
      <c r="N746" s="156"/>
      <c r="O746" s="156"/>
      <c r="P746" s="156"/>
      <c r="Q746" s="156"/>
      <c r="R746" s="156"/>
      <c r="S746" s="156"/>
      <c r="T746" s="157"/>
      <c r="AT746" s="152" t="s">
        <v>660</v>
      </c>
      <c r="AU746" s="152" t="s">
        <v>22</v>
      </c>
      <c r="AV746" s="151" t="s">
        <v>136</v>
      </c>
      <c r="AW746" s="151" t="s">
        <v>38</v>
      </c>
      <c r="AX746" s="151" t="s">
        <v>22</v>
      </c>
      <c r="AY746" s="152" t="s">
        <v>130</v>
      </c>
    </row>
    <row r="747" spans="1:65" s="307" customFormat="1" ht="16.5" customHeight="1">
      <c r="A747" s="251"/>
      <c r="B747" s="27"/>
      <c r="C747" s="117" t="s">
        <v>492</v>
      </c>
      <c r="D747" s="117" t="s">
        <v>131</v>
      </c>
      <c r="E747" s="118" t="s">
        <v>1116</v>
      </c>
      <c r="F747" s="119" t="s">
        <v>1117</v>
      </c>
      <c r="G747" s="120" t="s">
        <v>463</v>
      </c>
      <c r="H747" s="121">
        <v>156.139</v>
      </c>
      <c r="I747" s="122"/>
      <c r="J747" s="123">
        <f>ROUND(I747*H747,2)</f>
        <v>0</v>
      </c>
      <c r="K747" s="119" t="s">
        <v>135</v>
      </c>
      <c r="L747" s="27"/>
      <c r="M747" s="329" t="s">
        <v>20</v>
      </c>
      <c r="N747" s="124" t="s">
        <v>46</v>
      </c>
      <c r="O747" s="55"/>
      <c r="P747" s="125">
        <f>O747*H747</f>
        <v>0</v>
      </c>
      <c r="Q747" s="125">
        <v>0.00102472829489375</v>
      </c>
      <c r="R747" s="125">
        <f>Q747*H747</f>
        <v>0.16000005123641522</v>
      </c>
      <c r="S747" s="125">
        <v>0</v>
      </c>
      <c r="T747" s="126">
        <f>S747*H747</f>
        <v>0</v>
      </c>
      <c r="U747" s="251"/>
      <c r="V747" s="251"/>
      <c r="W747" s="251"/>
      <c r="X747" s="251"/>
      <c r="Y747" s="251"/>
      <c r="Z747" s="251"/>
      <c r="AA747" s="251"/>
      <c r="AB747" s="251"/>
      <c r="AC747" s="251"/>
      <c r="AD747" s="251"/>
      <c r="AE747" s="251"/>
      <c r="AR747" s="330" t="s">
        <v>163</v>
      </c>
      <c r="AT747" s="330" t="s">
        <v>131</v>
      </c>
      <c r="AU747" s="330" t="s">
        <v>22</v>
      </c>
      <c r="AY747" s="304" t="s">
        <v>130</v>
      </c>
      <c r="BE747" s="331">
        <f>IF(N747="základní",J747,0)</f>
        <v>0</v>
      </c>
      <c r="BF747" s="331">
        <f>IF(N747="snížená",J747,0)</f>
        <v>0</v>
      </c>
      <c r="BG747" s="331">
        <f>IF(N747="zákl. přenesená",J747,0)</f>
        <v>0</v>
      </c>
      <c r="BH747" s="331">
        <f>IF(N747="sníž. přenesená",J747,0)</f>
        <v>0</v>
      </c>
      <c r="BI747" s="331">
        <f>IF(N747="nulová",J747,0)</f>
        <v>0</v>
      </c>
      <c r="BJ747" s="304" t="s">
        <v>22</v>
      </c>
      <c r="BK747" s="331">
        <f>ROUND(I747*H747,2)</f>
        <v>0</v>
      </c>
      <c r="BL747" s="304" t="s">
        <v>163</v>
      </c>
      <c r="BM747" s="330" t="s">
        <v>498</v>
      </c>
    </row>
    <row r="748" spans="1:47" s="307" customFormat="1" ht="12">
      <c r="A748" s="251"/>
      <c r="B748" s="27"/>
      <c r="C748" s="251"/>
      <c r="D748" s="127" t="s">
        <v>137</v>
      </c>
      <c r="E748" s="251"/>
      <c r="F748" s="128" t="s">
        <v>1117</v>
      </c>
      <c r="G748" s="251"/>
      <c r="H748" s="251"/>
      <c r="I748" s="251"/>
      <c r="J748" s="251"/>
      <c r="K748" s="251"/>
      <c r="L748" s="27"/>
      <c r="M748" s="129"/>
      <c r="N748" s="130"/>
      <c r="O748" s="55"/>
      <c r="P748" s="55"/>
      <c r="Q748" s="55"/>
      <c r="R748" s="55"/>
      <c r="S748" s="55"/>
      <c r="T748" s="56"/>
      <c r="U748" s="251"/>
      <c r="V748" s="251"/>
      <c r="W748" s="251"/>
      <c r="X748" s="251"/>
      <c r="Y748" s="251"/>
      <c r="Z748" s="251"/>
      <c r="AA748" s="251"/>
      <c r="AB748" s="251"/>
      <c r="AC748" s="251"/>
      <c r="AD748" s="251"/>
      <c r="AE748" s="251"/>
      <c r="AT748" s="304" t="s">
        <v>137</v>
      </c>
      <c r="AU748" s="304" t="s">
        <v>22</v>
      </c>
    </row>
    <row r="749" spans="2:51" s="136" customFormat="1" ht="12">
      <c r="B749" s="135"/>
      <c r="D749" s="127" t="s">
        <v>660</v>
      </c>
      <c r="E749" s="137" t="s">
        <v>20</v>
      </c>
      <c r="F749" s="138" t="s">
        <v>701</v>
      </c>
      <c r="H749" s="137" t="s">
        <v>20</v>
      </c>
      <c r="L749" s="135"/>
      <c r="M749" s="139"/>
      <c r="N749" s="140"/>
      <c r="O749" s="140"/>
      <c r="P749" s="140"/>
      <c r="Q749" s="140"/>
      <c r="R749" s="140"/>
      <c r="S749" s="140"/>
      <c r="T749" s="141"/>
      <c r="AT749" s="137" t="s">
        <v>660</v>
      </c>
      <c r="AU749" s="137" t="s">
        <v>22</v>
      </c>
      <c r="AV749" s="136" t="s">
        <v>22</v>
      </c>
      <c r="AW749" s="136" t="s">
        <v>38</v>
      </c>
      <c r="AX749" s="136" t="s">
        <v>75</v>
      </c>
      <c r="AY749" s="137" t="s">
        <v>130</v>
      </c>
    </row>
    <row r="750" spans="2:51" s="136" customFormat="1" ht="12">
      <c r="B750" s="135"/>
      <c r="D750" s="127" t="s">
        <v>660</v>
      </c>
      <c r="E750" s="137" t="s">
        <v>20</v>
      </c>
      <c r="F750" s="138" t="s">
        <v>1118</v>
      </c>
      <c r="H750" s="137" t="s">
        <v>20</v>
      </c>
      <c r="L750" s="135"/>
      <c r="M750" s="139"/>
      <c r="N750" s="140"/>
      <c r="O750" s="140"/>
      <c r="P750" s="140"/>
      <c r="Q750" s="140"/>
      <c r="R750" s="140"/>
      <c r="S750" s="140"/>
      <c r="T750" s="141"/>
      <c r="AT750" s="137" t="s">
        <v>660</v>
      </c>
      <c r="AU750" s="137" t="s">
        <v>22</v>
      </c>
      <c r="AV750" s="136" t="s">
        <v>22</v>
      </c>
      <c r="AW750" s="136" t="s">
        <v>38</v>
      </c>
      <c r="AX750" s="136" t="s">
        <v>75</v>
      </c>
      <c r="AY750" s="137" t="s">
        <v>130</v>
      </c>
    </row>
    <row r="751" spans="2:51" s="143" customFormat="1" ht="12">
      <c r="B751" s="142"/>
      <c r="D751" s="127" t="s">
        <v>660</v>
      </c>
      <c r="E751" s="144" t="s">
        <v>20</v>
      </c>
      <c r="F751" s="145" t="s">
        <v>776</v>
      </c>
      <c r="H751" s="146">
        <v>19.0315</v>
      </c>
      <c r="L751" s="142"/>
      <c r="M751" s="147"/>
      <c r="N751" s="148"/>
      <c r="O751" s="148"/>
      <c r="P751" s="148"/>
      <c r="Q751" s="148"/>
      <c r="R751" s="148"/>
      <c r="S751" s="148"/>
      <c r="T751" s="149"/>
      <c r="AT751" s="144" t="s">
        <v>660</v>
      </c>
      <c r="AU751" s="144" t="s">
        <v>22</v>
      </c>
      <c r="AV751" s="143" t="s">
        <v>84</v>
      </c>
      <c r="AW751" s="143" t="s">
        <v>38</v>
      </c>
      <c r="AX751" s="143" t="s">
        <v>75</v>
      </c>
      <c r="AY751" s="144" t="s">
        <v>130</v>
      </c>
    </row>
    <row r="752" spans="2:51" s="136" customFormat="1" ht="12">
      <c r="B752" s="135"/>
      <c r="D752" s="127" t="s">
        <v>660</v>
      </c>
      <c r="E752" s="137" t="s">
        <v>20</v>
      </c>
      <c r="F752" s="138" t="s">
        <v>1119</v>
      </c>
      <c r="H752" s="137" t="s">
        <v>20</v>
      </c>
      <c r="L752" s="135"/>
      <c r="M752" s="139"/>
      <c r="N752" s="140"/>
      <c r="O752" s="140"/>
      <c r="P752" s="140"/>
      <c r="Q752" s="140"/>
      <c r="R752" s="140"/>
      <c r="S752" s="140"/>
      <c r="T752" s="141"/>
      <c r="AT752" s="137" t="s">
        <v>660</v>
      </c>
      <c r="AU752" s="137" t="s">
        <v>22</v>
      </c>
      <c r="AV752" s="136" t="s">
        <v>22</v>
      </c>
      <c r="AW752" s="136" t="s">
        <v>38</v>
      </c>
      <c r="AX752" s="136" t="s">
        <v>75</v>
      </c>
      <c r="AY752" s="137" t="s">
        <v>130</v>
      </c>
    </row>
    <row r="753" spans="2:51" s="143" customFormat="1" ht="12">
      <c r="B753" s="142"/>
      <c r="D753" s="127" t="s">
        <v>660</v>
      </c>
      <c r="E753" s="144" t="s">
        <v>20</v>
      </c>
      <c r="F753" s="145" t="s">
        <v>1120</v>
      </c>
      <c r="H753" s="146">
        <v>24.2815</v>
      </c>
      <c r="L753" s="142"/>
      <c r="M753" s="147"/>
      <c r="N753" s="148"/>
      <c r="O753" s="148"/>
      <c r="P753" s="148"/>
      <c r="Q753" s="148"/>
      <c r="R753" s="148"/>
      <c r="S753" s="148"/>
      <c r="T753" s="149"/>
      <c r="AT753" s="144" t="s">
        <v>660</v>
      </c>
      <c r="AU753" s="144" t="s">
        <v>22</v>
      </c>
      <c r="AV753" s="143" t="s">
        <v>84</v>
      </c>
      <c r="AW753" s="143" t="s">
        <v>38</v>
      </c>
      <c r="AX753" s="143" t="s">
        <v>75</v>
      </c>
      <c r="AY753" s="144" t="s">
        <v>130</v>
      </c>
    </row>
    <row r="754" spans="2:51" s="136" customFormat="1" ht="12">
      <c r="B754" s="135"/>
      <c r="D754" s="127" t="s">
        <v>660</v>
      </c>
      <c r="E754" s="137" t="s">
        <v>20</v>
      </c>
      <c r="F754" s="138" t="s">
        <v>835</v>
      </c>
      <c r="H754" s="137" t="s">
        <v>20</v>
      </c>
      <c r="L754" s="135"/>
      <c r="M754" s="139"/>
      <c r="N754" s="140"/>
      <c r="O754" s="140"/>
      <c r="P754" s="140"/>
      <c r="Q754" s="140"/>
      <c r="R754" s="140"/>
      <c r="S754" s="140"/>
      <c r="T754" s="141"/>
      <c r="AT754" s="137" t="s">
        <v>660</v>
      </c>
      <c r="AU754" s="137" t="s">
        <v>22</v>
      </c>
      <c r="AV754" s="136" t="s">
        <v>22</v>
      </c>
      <c r="AW754" s="136" t="s">
        <v>38</v>
      </c>
      <c r="AX754" s="136" t="s">
        <v>75</v>
      </c>
      <c r="AY754" s="137" t="s">
        <v>130</v>
      </c>
    </row>
    <row r="755" spans="2:51" s="143" customFormat="1" ht="12">
      <c r="B755" s="142"/>
      <c r="D755" s="127" t="s">
        <v>660</v>
      </c>
      <c r="E755" s="144" t="s">
        <v>20</v>
      </c>
      <c r="F755" s="145" t="s">
        <v>782</v>
      </c>
      <c r="H755" s="146">
        <v>25.94665</v>
      </c>
      <c r="L755" s="142"/>
      <c r="M755" s="147"/>
      <c r="N755" s="148"/>
      <c r="O755" s="148"/>
      <c r="P755" s="148"/>
      <c r="Q755" s="148"/>
      <c r="R755" s="148"/>
      <c r="S755" s="148"/>
      <c r="T755" s="149"/>
      <c r="AT755" s="144" t="s">
        <v>660</v>
      </c>
      <c r="AU755" s="144" t="s">
        <v>22</v>
      </c>
      <c r="AV755" s="143" t="s">
        <v>84</v>
      </c>
      <c r="AW755" s="143" t="s">
        <v>38</v>
      </c>
      <c r="AX755" s="143" t="s">
        <v>75</v>
      </c>
      <c r="AY755" s="144" t="s">
        <v>130</v>
      </c>
    </row>
    <row r="756" spans="2:51" s="143" customFormat="1" ht="12">
      <c r="B756" s="142"/>
      <c r="D756" s="127" t="s">
        <v>660</v>
      </c>
      <c r="E756" s="144" t="s">
        <v>20</v>
      </c>
      <c r="F756" s="145" t="s">
        <v>1121</v>
      </c>
      <c r="H756" s="146">
        <v>54.175</v>
      </c>
      <c r="L756" s="142"/>
      <c r="M756" s="147"/>
      <c r="N756" s="148"/>
      <c r="O756" s="148"/>
      <c r="P756" s="148"/>
      <c r="Q756" s="148"/>
      <c r="R756" s="148"/>
      <c r="S756" s="148"/>
      <c r="T756" s="149"/>
      <c r="AT756" s="144" t="s">
        <v>660</v>
      </c>
      <c r="AU756" s="144" t="s">
        <v>22</v>
      </c>
      <c r="AV756" s="143" t="s">
        <v>84</v>
      </c>
      <c r="AW756" s="143" t="s">
        <v>38</v>
      </c>
      <c r="AX756" s="143" t="s">
        <v>75</v>
      </c>
      <c r="AY756" s="144" t="s">
        <v>130</v>
      </c>
    </row>
    <row r="757" spans="2:51" s="159" customFormat="1" ht="12">
      <c r="B757" s="158"/>
      <c r="D757" s="127" t="s">
        <v>660</v>
      </c>
      <c r="E757" s="160" t="s">
        <v>20</v>
      </c>
      <c r="F757" s="161" t="s">
        <v>1122</v>
      </c>
      <c r="H757" s="162">
        <v>123.43465</v>
      </c>
      <c r="L757" s="158"/>
      <c r="M757" s="163"/>
      <c r="N757" s="164"/>
      <c r="O757" s="164"/>
      <c r="P757" s="164"/>
      <c r="Q757" s="164"/>
      <c r="R757" s="164"/>
      <c r="S757" s="164"/>
      <c r="T757" s="165"/>
      <c r="AT757" s="160" t="s">
        <v>660</v>
      </c>
      <c r="AU757" s="160" t="s">
        <v>22</v>
      </c>
      <c r="AV757" s="159" t="s">
        <v>139</v>
      </c>
      <c r="AW757" s="159" t="s">
        <v>38</v>
      </c>
      <c r="AX757" s="159" t="s">
        <v>75</v>
      </c>
      <c r="AY757" s="160" t="s">
        <v>130</v>
      </c>
    </row>
    <row r="758" spans="2:51" s="143" customFormat="1" ht="12">
      <c r="B758" s="142"/>
      <c r="D758" s="127" t="s">
        <v>660</v>
      </c>
      <c r="E758" s="144" t="s">
        <v>20</v>
      </c>
      <c r="F758" s="145" t="s">
        <v>1123</v>
      </c>
      <c r="H758" s="146">
        <v>156.13895</v>
      </c>
      <c r="L758" s="142"/>
      <c r="M758" s="147"/>
      <c r="N758" s="148"/>
      <c r="O758" s="148"/>
      <c r="P758" s="148"/>
      <c r="Q758" s="148"/>
      <c r="R758" s="148"/>
      <c r="S758" s="148"/>
      <c r="T758" s="149"/>
      <c r="AT758" s="144" t="s">
        <v>660</v>
      </c>
      <c r="AU758" s="144" t="s">
        <v>22</v>
      </c>
      <c r="AV758" s="143" t="s">
        <v>84</v>
      </c>
      <c r="AW758" s="143" t="s">
        <v>38</v>
      </c>
      <c r="AX758" s="143" t="s">
        <v>22</v>
      </c>
      <c r="AY758" s="144" t="s">
        <v>130</v>
      </c>
    </row>
    <row r="759" spans="1:65" s="307" customFormat="1" ht="16.5" customHeight="1">
      <c r="A759" s="251"/>
      <c r="B759" s="27"/>
      <c r="C759" s="117" t="s">
        <v>340</v>
      </c>
      <c r="D759" s="117" t="s">
        <v>131</v>
      </c>
      <c r="E759" s="118" t="s">
        <v>1124</v>
      </c>
      <c r="F759" s="119" t="s">
        <v>1125</v>
      </c>
      <c r="G759" s="120" t="s">
        <v>185</v>
      </c>
      <c r="H759" s="121">
        <v>59.891</v>
      </c>
      <c r="I759" s="122"/>
      <c r="J759" s="123">
        <f>ROUND(I759*H759,2)</f>
        <v>0</v>
      </c>
      <c r="K759" s="119" t="s">
        <v>135</v>
      </c>
      <c r="L759" s="27"/>
      <c r="M759" s="329" t="s">
        <v>20</v>
      </c>
      <c r="N759" s="124" t="s">
        <v>46</v>
      </c>
      <c r="O759" s="55"/>
      <c r="P759" s="125">
        <f>O759*H759</f>
        <v>0</v>
      </c>
      <c r="Q759" s="125">
        <v>0.00150272193032313</v>
      </c>
      <c r="R759" s="125">
        <f>Q759*H759</f>
        <v>0.08999951912898257</v>
      </c>
      <c r="S759" s="125">
        <v>0</v>
      </c>
      <c r="T759" s="126">
        <f>S759*H759</f>
        <v>0</v>
      </c>
      <c r="U759" s="251"/>
      <c r="V759" s="251"/>
      <c r="W759" s="251"/>
      <c r="X759" s="251"/>
      <c r="Y759" s="251"/>
      <c r="Z759" s="251"/>
      <c r="AA759" s="251"/>
      <c r="AB759" s="251"/>
      <c r="AC759" s="251"/>
      <c r="AD759" s="251"/>
      <c r="AE759" s="251"/>
      <c r="AR759" s="330" t="s">
        <v>163</v>
      </c>
      <c r="AT759" s="330" t="s">
        <v>131</v>
      </c>
      <c r="AU759" s="330" t="s">
        <v>22</v>
      </c>
      <c r="AY759" s="304" t="s">
        <v>130</v>
      </c>
      <c r="BE759" s="331">
        <f>IF(N759="základní",J759,0)</f>
        <v>0</v>
      </c>
      <c r="BF759" s="331">
        <f>IF(N759="snížená",J759,0)</f>
        <v>0</v>
      </c>
      <c r="BG759" s="331">
        <f>IF(N759="zákl. přenesená",J759,0)</f>
        <v>0</v>
      </c>
      <c r="BH759" s="331">
        <f>IF(N759="sníž. přenesená",J759,0)</f>
        <v>0</v>
      </c>
      <c r="BI759" s="331">
        <f>IF(N759="nulová",J759,0)</f>
        <v>0</v>
      </c>
      <c r="BJ759" s="304" t="s">
        <v>22</v>
      </c>
      <c r="BK759" s="331">
        <f>ROUND(I759*H759,2)</f>
        <v>0</v>
      </c>
      <c r="BL759" s="304" t="s">
        <v>163</v>
      </c>
      <c r="BM759" s="330" t="s">
        <v>502</v>
      </c>
    </row>
    <row r="760" spans="1:47" s="307" customFormat="1" ht="12">
      <c r="A760" s="251"/>
      <c r="B760" s="27"/>
      <c r="C760" s="251"/>
      <c r="D760" s="127" t="s">
        <v>137</v>
      </c>
      <c r="E760" s="251"/>
      <c r="F760" s="128" t="s">
        <v>1125</v>
      </c>
      <c r="G760" s="251"/>
      <c r="H760" s="251"/>
      <c r="I760" s="251"/>
      <c r="J760" s="251"/>
      <c r="K760" s="251"/>
      <c r="L760" s="27"/>
      <c r="M760" s="129"/>
      <c r="N760" s="130"/>
      <c r="O760" s="55"/>
      <c r="P760" s="55"/>
      <c r="Q760" s="55"/>
      <c r="R760" s="55"/>
      <c r="S760" s="55"/>
      <c r="T760" s="56"/>
      <c r="U760" s="251"/>
      <c r="V760" s="251"/>
      <c r="W760" s="251"/>
      <c r="X760" s="251"/>
      <c r="Y760" s="251"/>
      <c r="Z760" s="251"/>
      <c r="AA760" s="251"/>
      <c r="AB760" s="251"/>
      <c r="AC760" s="251"/>
      <c r="AD760" s="251"/>
      <c r="AE760" s="251"/>
      <c r="AT760" s="304" t="s">
        <v>137</v>
      </c>
      <c r="AU760" s="304" t="s">
        <v>22</v>
      </c>
    </row>
    <row r="761" spans="2:51" s="136" customFormat="1" ht="12">
      <c r="B761" s="135"/>
      <c r="D761" s="127" t="s">
        <v>660</v>
      </c>
      <c r="E761" s="137" t="s">
        <v>20</v>
      </c>
      <c r="F761" s="138" t="s">
        <v>1126</v>
      </c>
      <c r="H761" s="137" t="s">
        <v>20</v>
      </c>
      <c r="L761" s="135"/>
      <c r="M761" s="139"/>
      <c r="N761" s="140"/>
      <c r="O761" s="140"/>
      <c r="P761" s="140"/>
      <c r="Q761" s="140"/>
      <c r="R761" s="140"/>
      <c r="S761" s="140"/>
      <c r="T761" s="141"/>
      <c r="AT761" s="137" t="s">
        <v>660</v>
      </c>
      <c r="AU761" s="137" t="s">
        <v>22</v>
      </c>
      <c r="AV761" s="136" t="s">
        <v>22</v>
      </c>
      <c r="AW761" s="136" t="s">
        <v>38</v>
      </c>
      <c r="AX761" s="136" t="s">
        <v>75</v>
      </c>
      <c r="AY761" s="137" t="s">
        <v>130</v>
      </c>
    </row>
    <row r="762" spans="2:51" s="143" customFormat="1" ht="12">
      <c r="B762" s="142"/>
      <c r="D762" s="127" t="s">
        <v>660</v>
      </c>
      <c r="E762" s="144" t="s">
        <v>20</v>
      </c>
      <c r="F762" s="145" t="s">
        <v>1127</v>
      </c>
      <c r="H762" s="146">
        <v>59.891315</v>
      </c>
      <c r="L762" s="142"/>
      <c r="M762" s="147"/>
      <c r="N762" s="148"/>
      <c r="O762" s="148"/>
      <c r="P762" s="148"/>
      <c r="Q762" s="148"/>
      <c r="R762" s="148"/>
      <c r="S762" s="148"/>
      <c r="T762" s="149"/>
      <c r="AT762" s="144" t="s">
        <v>660</v>
      </c>
      <c r="AU762" s="144" t="s">
        <v>22</v>
      </c>
      <c r="AV762" s="143" t="s">
        <v>84</v>
      </c>
      <c r="AW762" s="143" t="s">
        <v>38</v>
      </c>
      <c r="AX762" s="143" t="s">
        <v>75</v>
      </c>
      <c r="AY762" s="144" t="s">
        <v>130</v>
      </c>
    </row>
    <row r="763" spans="2:51" s="151" customFormat="1" ht="12">
      <c r="B763" s="150"/>
      <c r="D763" s="127" t="s">
        <v>660</v>
      </c>
      <c r="E763" s="152" t="s">
        <v>20</v>
      </c>
      <c r="F763" s="153" t="s">
        <v>663</v>
      </c>
      <c r="H763" s="154">
        <v>59.891315</v>
      </c>
      <c r="L763" s="150"/>
      <c r="M763" s="155"/>
      <c r="N763" s="156"/>
      <c r="O763" s="156"/>
      <c r="P763" s="156"/>
      <c r="Q763" s="156"/>
      <c r="R763" s="156"/>
      <c r="S763" s="156"/>
      <c r="T763" s="157"/>
      <c r="AT763" s="152" t="s">
        <v>660</v>
      </c>
      <c r="AU763" s="152" t="s">
        <v>22</v>
      </c>
      <c r="AV763" s="151" t="s">
        <v>136</v>
      </c>
      <c r="AW763" s="151" t="s">
        <v>38</v>
      </c>
      <c r="AX763" s="151" t="s">
        <v>22</v>
      </c>
      <c r="AY763" s="152" t="s">
        <v>130</v>
      </c>
    </row>
    <row r="764" spans="1:65" s="307" customFormat="1" ht="16.5" customHeight="1">
      <c r="A764" s="251"/>
      <c r="B764" s="27"/>
      <c r="C764" s="117" t="s">
        <v>499</v>
      </c>
      <c r="D764" s="117" t="s">
        <v>131</v>
      </c>
      <c r="E764" s="118" t="s">
        <v>1128</v>
      </c>
      <c r="F764" s="119" t="s">
        <v>1129</v>
      </c>
      <c r="G764" s="120" t="s">
        <v>983</v>
      </c>
      <c r="H764" s="121">
        <v>2563.6471</v>
      </c>
      <c r="I764" s="122"/>
      <c r="J764" s="123">
        <f>ROUND(I764*H764,2)</f>
        <v>0</v>
      </c>
      <c r="K764" s="119" t="s">
        <v>135</v>
      </c>
      <c r="L764" s="27"/>
      <c r="M764" s="329" t="s">
        <v>20</v>
      </c>
      <c r="N764" s="124" t="s">
        <v>46</v>
      </c>
      <c r="O764" s="55"/>
      <c r="P764" s="125">
        <f>O764*H764</f>
        <v>0</v>
      </c>
      <c r="Q764" s="125">
        <v>0</v>
      </c>
      <c r="R764" s="125">
        <f>Q764*H764</f>
        <v>0</v>
      </c>
      <c r="S764" s="125">
        <v>0</v>
      </c>
      <c r="T764" s="126">
        <f>S764*H764</f>
        <v>0</v>
      </c>
      <c r="U764" s="251"/>
      <c r="V764" s="251"/>
      <c r="W764" s="251"/>
      <c r="X764" s="251"/>
      <c r="Y764" s="251"/>
      <c r="Z764" s="251"/>
      <c r="AA764" s="251"/>
      <c r="AB764" s="251"/>
      <c r="AC764" s="251"/>
      <c r="AD764" s="251"/>
      <c r="AE764" s="251"/>
      <c r="AR764" s="330" t="s">
        <v>163</v>
      </c>
      <c r="AT764" s="330" t="s">
        <v>131</v>
      </c>
      <c r="AU764" s="330" t="s">
        <v>22</v>
      </c>
      <c r="AY764" s="304" t="s">
        <v>130</v>
      </c>
      <c r="BE764" s="331">
        <f>IF(N764="základní",J764,0)</f>
        <v>0</v>
      </c>
      <c r="BF764" s="331">
        <f>IF(N764="snížená",J764,0)</f>
        <v>0</v>
      </c>
      <c r="BG764" s="331">
        <f>IF(N764="zákl. přenesená",J764,0)</f>
        <v>0</v>
      </c>
      <c r="BH764" s="331">
        <f>IF(N764="sníž. přenesená",J764,0)</f>
        <v>0</v>
      </c>
      <c r="BI764" s="331">
        <f>IF(N764="nulová",J764,0)</f>
        <v>0</v>
      </c>
      <c r="BJ764" s="304" t="s">
        <v>22</v>
      </c>
      <c r="BK764" s="331">
        <f>ROUND(I764*H764,2)</f>
        <v>0</v>
      </c>
      <c r="BL764" s="304" t="s">
        <v>163</v>
      </c>
      <c r="BM764" s="330" t="s">
        <v>505</v>
      </c>
    </row>
    <row r="765" spans="1:47" s="307" customFormat="1" ht="12">
      <c r="A765" s="251"/>
      <c r="B765" s="27"/>
      <c r="C765" s="251"/>
      <c r="D765" s="127" t="s">
        <v>137</v>
      </c>
      <c r="E765" s="251"/>
      <c r="F765" s="128" t="s">
        <v>1129</v>
      </c>
      <c r="G765" s="251"/>
      <c r="H765" s="251"/>
      <c r="I765" s="251"/>
      <c r="J765" s="251"/>
      <c r="K765" s="251"/>
      <c r="L765" s="27"/>
      <c r="M765" s="129"/>
      <c r="N765" s="130"/>
      <c r="O765" s="55"/>
      <c r="P765" s="55"/>
      <c r="Q765" s="55"/>
      <c r="R765" s="55"/>
      <c r="S765" s="55"/>
      <c r="T765" s="56"/>
      <c r="U765" s="251"/>
      <c r="V765" s="251"/>
      <c r="W765" s="251"/>
      <c r="X765" s="251"/>
      <c r="Y765" s="251"/>
      <c r="Z765" s="251"/>
      <c r="AA765" s="251"/>
      <c r="AB765" s="251"/>
      <c r="AC765" s="251"/>
      <c r="AD765" s="251"/>
      <c r="AE765" s="251"/>
      <c r="AT765" s="304" t="s">
        <v>137</v>
      </c>
      <c r="AU765" s="304" t="s">
        <v>22</v>
      </c>
    </row>
    <row r="766" spans="2:63" s="109" customFormat="1" ht="25.9" customHeight="1">
      <c r="B766" s="108"/>
      <c r="D766" s="110" t="s">
        <v>74</v>
      </c>
      <c r="E766" s="111" t="s">
        <v>1130</v>
      </c>
      <c r="F766" s="111" t="s">
        <v>1131</v>
      </c>
      <c r="J766" s="112">
        <f>BK766</f>
        <v>0</v>
      </c>
      <c r="L766" s="108"/>
      <c r="M766" s="113"/>
      <c r="N766" s="114"/>
      <c r="O766" s="114"/>
      <c r="P766" s="115">
        <f>SUM(P767:P782)</f>
        <v>0</v>
      </c>
      <c r="Q766" s="114"/>
      <c r="R766" s="115">
        <f>SUM(R767:R782)</f>
        <v>1.710002873596618</v>
      </c>
      <c r="S766" s="114"/>
      <c r="T766" s="116">
        <f>SUM(T767:T782)</f>
        <v>0</v>
      </c>
      <c r="AR766" s="110" t="s">
        <v>84</v>
      </c>
      <c r="AT766" s="327" t="s">
        <v>74</v>
      </c>
      <c r="AU766" s="327" t="s">
        <v>75</v>
      </c>
      <c r="AY766" s="110" t="s">
        <v>130</v>
      </c>
      <c r="BK766" s="328">
        <f>SUM(BK767:BK782)</f>
        <v>0</v>
      </c>
    </row>
    <row r="767" spans="1:65" s="307" customFormat="1" ht="16.5" customHeight="1">
      <c r="A767" s="251"/>
      <c r="B767" s="27"/>
      <c r="C767" s="117" t="s">
        <v>343</v>
      </c>
      <c r="D767" s="117" t="s">
        <v>131</v>
      </c>
      <c r="E767" s="118" t="s">
        <v>1132</v>
      </c>
      <c r="F767" s="119" t="s">
        <v>1133</v>
      </c>
      <c r="G767" s="120" t="s">
        <v>185</v>
      </c>
      <c r="H767" s="121">
        <v>9.2</v>
      </c>
      <c r="I767" s="122"/>
      <c r="J767" s="123">
        <f>ROUND(I767*H767,2)</f>
        <v>0</v>
      </c>
      <c r="K767" s="119" t="s">
        <v>135</v>
      </c>
      <c r="L767" s="27"/>
      <c r="M767" s="329" t="s">
        <v>20</v>
      </c>
      <c r="N767" s="124" t="s">
        <v>46</v>
      </c>
      <c r="O767" s="55"/>
      <c r="P767" s="125">
        <f>O767*H767</f>
        <v>0</v>
      </c>
      <c r="Q767" s="125">
        <v>0.00543478260869565</v>
      </c>
      <c r="R767" s="125">
        <f>Q767*H767</f>
        <v>0.04999999999999998</v>
      </c>
      <c r="S767" s="125">
        <v>0</v>
      </c>
      <c r="T767" s="126">
        <f>S767*H767</f>
        <v>0</v>
      </c>
      <c r="U767" s="251"/>
      <c r="V767" s="251"/>
      <c r="W767" s="251"/>
      <c r="X767" s="251"/>
      <c r="Y767" s="251"/>
      <c r="Z767" s="251"/>
      <c r="AA767" s="251"/>
      <c r="AB767" s="251"/>
      <c r="AC767" s="251"/>
      <c r="AD767" s="251"/>
      <c r="AE767" s="251"/>
      <c r="AR767" s="330" t="s">
        <v>163</v>
      </c>
      <c r="AT767" s="330" t="s">
        <v>131</v>
      </c>
      <c r="AU767" s="330" t="s">
        <v>22</v>
      </c>
      <c r="AY767" s="304" t="s">
        <v>130</v>
      </c>
      <c r="BE767" s="331">
        <f>IF(N767="základní",J767,0)</f>
        <v>0</v>
      </c>
      <c r="BF767" s="331">
        <f>IF(N767="snížená",J767,0)</f>
        <v>0</v>
      </c>
      <c r="BG767" s="331">
        <f>IF(N767="zákl. přenesená",J767,0)</f>
        <v>0</v>
      </c>
      <c r="BH767" s="331">
        <f>IF(N767="sníž. přenesená",J767,0)</f>
        <v>0</v>
      </c>
      <c r="BI767" s="331">
        <f>IF(N767="nulová",J767,0)</f>
        <v>0</v>
      </c>
      <c r="BJ767" s="304" t="s">
        <v>22</v>
      </c>
      <c r="BK767" s="331">
        <f>ROUND(I767*H767,2)</f>
        <v>0</v>
      </c>
      <c r="BL767" s="304" t="s">
        <v>163</v>
      </c>
      <c r="BM767" s="330" t="s">
        <v>509</v>
      </c>
    </row>
    <row r="768" spans="1:47" s="307" customFormat="1" ht="12">
      <c r="A768" s="251"/>
      <c r="B768" s="27"/>
      <c r="C768" s="251"/>
      <c r="D768" s="127" t="s">
        <v>137</v>
      </c>
      <c r="E768" s="251"/>
      <c r="F768" s="128" t="s">
        <v>1133</v>
      </c>
      <c r="G768" s="251"/>
      <c r="H768" s="251"/>
      <c r="I768" s="251"/>
      <c r="J768" s="251"/>
      <c r="K768" s="251"/>
      <c r="L768" s="27"/>
      <c r="M768" s="129"/>
      <c r="N768" s="130"/>
      <c r="O768" s="55"/>
      <c r="P768" s="55"/>
      <c r="Q768" s="55"/>
      <c r="R768" s="55"/>
      <c r="S768" s="55"/>
      <c r="T768" s="56"/>
      <c r="U768" s="251"/>
      <c r="V768" s="251"/>
      <c r="W768" s="251"/>
      <c r="X768" s="251"/>
      <c r="Y768" s="251"/>
      <c r="Z768" s="251"/>
      <c r="AA768" s="251"/>
      <c r="AB768" s="251"/>
      <c r="AC768" s="251"/>
      <c r="AD768" s="251"/>
      <c r="AE768" s="251"/>
      <c r="AT768" s="304" t="s">
        <v>137</v>
      </c>
      <c r="AU768" s="304" t="s">
        <v>22</v>
      </c>
    </row>
    <row r="769" spans="2:51" s="136" customFormat="1" ht="12">
      <c r="B769" s="135"/>
      <c r="D769" s="127" t="s">
        <v>660</v>
      </c>
      <c r="E769" s="137" t="s">
        <v>20</v>
      </c>
      <c r="F769" s="138" t="s">
        <v>1134</v>
      </c>
      <c r="H769" s="137" t="s">
        <v>20</v>
      </c>
      <c r="L769" s="135"/>
      <c r="M769" s="139"/>
      <c r="N769" s="140"/>
      <c r="O769" s="140"/>
      <c r="P769" s="140"/>
      <c r="Q769" s="140"/>
      <c r="R769" s="140"/>
      <c r="S769" s="140"/>
      <c r="T769" s="141"/>
      <c r="AT769" s="137" t="s">
        <v>660</v>
      </c>
      <c r="AU769" s="137" t="s">
        <v>22</v>
      </c>
      <c r="AV769" s="136" t="s">
        <v>22</v>
      </c>
      <c r="AW769" s="136" t="s">
        <v>38</v>
      </c>
      <c r="AX769" s="136" t="s">
        <v>75</v>
      </c>
      <c r="AY769" s="137" t="s">
        <v>130</v>
      </c>
    </row>
    <row r="770" spans="2:51" s="143" customFormat="1" ht="12">
      <c r="B770" s="142"/>
      <c r="D770" s="127" t="s">
        <v>660</v>
      </c>
      <c r="E770" s="144" t="s">
        <v>20</v>
      </c>
      <c r="F770" s="145" t="s">
        <v>1135</v>
      </c>
      <c r="H770" s="146">
        <v>6.21</v>
      </c>
      <c r="L770" s="142"/>
      <c r="M770" s="147"/>
      <c r="N770" s="148"/>
      <c r="O770" s="148"/>
      <c r="P770" s="148"/>
      <c r="Q770" s="148"/>
      <c r="R770" s="148"/>
      <c r="S770" s="148"/>
      <c r="T770" s="149"/>
      <c r="AT770" s="144" t="s">
        <v>660</v>
      </c>
      <c r="AU770" s="144" t="s">
        <v>22</v>
      </c>
      <c r="AV770" s="143" t="s">
        <v>84</v>
      </c>
      <c r="AW770" s="143" t="s">
        <v>38</v>
      </c>
      <c r="AX770" s="143" t="s">
        <v>75</v>
      </c>
      <c r="AY770" s="144" t="s">
        <v>130</v>
      </c>
    </row>
    <row r="771" spans="2:51" s="136" customFormat="1" ht="12">
      <c r="B771" s="135"/>
      <c r="D771" s="127" t="s">
        <v>660</v>
      </c>
      <c r="E771" s="137" t="s">
        <v>20</v>
      </c>
      <c r="F771" s="138" t="s">
        <v>1136</v>
      </c>
      <c r="H771" s="137" t="s">
        <v>20</v>
      </c>
      <c r="L771" s="135"/>
      <c r="M771" s="139"/>
      <c r="N771" s="140"/>
      <c r="O771" s="140"/>
      <c r="P771" s="140"/>
      <c r="Q771" s="140"/>
      <c r="R771" s="140"/>
      <c r="S771" s="140"/>
      <c r="T771" s="141"/>
      <c r="AT771" s="137" t="s">
        <v>660</v>
      </c>
      <c r="AU771" s="137" t="s">
        <v>22</v>
      </c>
      <c r="AV771" s="136" t="s">
        <v>22</v>
      </c>
      <c r="AW771" s="136" t="s">
        <v>38</v>
      </c>
      <c r="AX771" s="136" t="s">
        <v>75</v>
      </c>
      <c r="AY771" s="137" t="s">
        <v>130</v>
      </c>
    </row>
    <row r="772" spans="2:51" s="143" customFormat="1" ht="12">
      <c r="B772" s="142"/>
      <c r="D772" s="127" t="s">
        <v>660</v>
      </c>
      <c r="E772" s="144" t="s">
        <v>20</v>
      </c>
      <c r="F772" s="145" t="s">
        <v>1137</v>
      </c>
      <c r="H772" s="146">
        <v>2.99</v>
      </c>
      <c r="L772" s="142"/>
      <c r="M772" s="147"/>
      <c r="N772" s="148"/>
      <c r="O772" s="148"/>
      <c r="P772" s="148"/>
      <c r="Q772" s="148"/>
      <c r="R772" s="148"/>
      <c r="S772" s="148"/>
      <c r="T772" s="149"/>
      <c r="AT772" s="144" t="s">
        <v>660</v>
      </c>
      <c r="AU772" s="144" t="s">
        <v>22</v>
      </c>
      <c r="AV772" s="143" t="s">
        <v>84</v>
      </c>
      <c r="AW772" s="143" t="s">
        <v>38</v>
      </c>
      <c r="AX772" s="143" t="s">
        <v>75</v>
      </c>
      <c r="AY772" s="144" t="s">
        <v>130</v>
      </c>
    </row>
    <row r="773" spans="2:51" s="151" customFormat="1" ht="12">
      <c r="B773" s="150"/>
      <c r="D773" s="127" t="s">
        <v>660</v>
      </c>
      <c r="E773" s="152" t="s">
        <v>20</v>
      </c>
      <c r="F773" s="153" t="s">
        <v>663</v>
      </c>
      <c r="H773" s="154">
        <v>9.2</v>
      </c>
      <c r="L773" s="150"/>
      <c r="M773" s="155"/>
      <c r="N773" s="156"/>
      <c r="O773" s="156"/>
      <c r="P773" s="156"/>
      <c r="Q773" s="156"/>
      <c r="R773" s="156"/>
      <c r="S773" s="156"/>
      <c r="T773" s="157"/>
      <c r="AT773" s="152" t="s">
        <v>660</v>
      </c>
      <c r="AU773" s="152" t="s">
        <v>22</v>
      </c>
      <c r="AV773" s="151" t="s">
        <v>136</v>
      </c>
      <c r="AW773" s="151" t="s">
        <v>38</v>
      </c>
      <c r="AX773" s="151" t="s">
        <v>22</v>
      </c>
      <c r="AY773" s="152" t="s">
        <v>130</v>
      </c>
    </row>
    <row r="774" spans="1:65" s="307" customFormat="1" ht="21.75" customHeight="1">
      <c r="A774" s="251"/>
      <c r="B774" s="27"/>
      <c r="C774" s="117" t="s">
        <v>506</v>
      </c>
      <c r="D774" s="117" t="s">
        <v>131</v>
      </c>
      <c r="E774" s="118" t="s">
        <v>1138</v>
      </c>
      <c r="F774" s="119" t="s">
        <v>1139</v>
      </c>
      <c r="G774" s="120" t="s">
        <v>185</v>
      </c>
      <c r="H774" s="121">
        <v>202.186</v>
      </c>
      <c r="I774" s="122"/>
      <c r="J774" s="123">
        <f>ROUND(I774*H774,2)</f>
        <v>0</v>
      </c>
      <c r="K774" s="119" t="s">
        <v>1140</v>
      </c>
      <c r="L774" s="27"/>
      <c r="M774" s="329" t="s">
        <v>20</v>
      </c>
      <c r="N774" s="124" t="s">
        <v>46</v>
      </c>
      <c r="O774" s="55"/>
      <c r="P774" s="125">
        <f>O774*H774</f>
        <v>0</v>
      </c>
      <c r="Q774" s="125">
        <v>0.00821027605074841</v>
      </c>
      <c r="R774" s="125">
        <f>Q774*H774</f>
        <v>1.660002873596618</v>
      </c>
      <c r="S774" s="125">
        <v>0</v>
      </c>
      <c r="T774" s="126">
        <f>S774*H774</f>
        <v>0</v>
      </c>
      <c r="U774" s="251"/>
      <c r="V774" s="251"/>
      <c r="W774" s="251"/>
      <c r="X774" s="251"/>
      <c r="Y774" s="251"/>
      <c r="Z774" s="251"/>
      <c r="AA774" s="251"/>
      <c r="AB774" s="251"/>
      <c r="AC774" s="251"/>
      <c r="AD774" s="251"/>
      <c r="AE774" s="251"/>
      <c r="AR774" s="330" t="s">
        <v>163</v>
      </c>
      <c r="AT774" s="330" t="s">
        <v>131</v>
      </c>
      <c r="AU774" s="330" t="s">
        <v>22</v>
      </c>
      <c r="AY774" s="304" t="s">
        <v>130</v>
      </c>
      <c r="BE774" s="331">
        <f>IF(N774="základní",J774,0)</f>
        <v>0</v>
      </c>
      <c r="BF774" s="331">
        <f>IF(N774="snížená",J774,0)</f>
        <v>0</v>
      </c>
      <c r="BG774" s="331">
        <f>IF(N774="zákl. přenesená",J774,0)</f>
        <v>0</v>
      </c>
      <c r="BH774" s="331">
        <f>IF(N774="sníž. přenesená",J774,0)</f>
        <v>0</v>
      </c>
      <c r="BI774" s="331">
        <f>IF(N774="nulová",J774,0)</f>
        <v>0</v>
      </c>
      <c r="BJ774" s="304" t="s">
        <v>22</v>
      </c>
      <c r="BK774" s="331">
        <f>ROUND(I774*H774,2)</f>
        <v>0</v>
      </c>
      <c r="BL774" s="304" t="s">
        <v>163</v>
      </c>
      <c r="BM774" s="330" t="s">
        <v>512</v>
      </c>
    </row>
    <row r="775" spans="1:47" s="307" customFormat="1" ht="12">
      <c r="A775" s="251"/>
      <c r="B775" s="27"/>
      <c r="C775" s="251"/>
      <c r="D775" s="127" t="s">
        <v>137</v>
      </c>
      <c r="E775" s="251"/>
      <c r="F775" s="128" t="s">
        <v>1139</v>
      </c>
      <c r="G775" s="251"/>
      <c r="H775" s="251"/>
      <c r="I775" s="251"/>
      <c r="J775" s="251"/>
      <c r="K775" s="251"/>
      <c r="L775" s="27"/>
      <c r="M775" s="129"/>
      <c r="N775" s="130"/>
      <c r="O775" s="55"/>
      <c r="P775" s="55"/>
      <c r="Q775" s="55"/>
      <c r="R775" s="55"/>
      <c r="S775" s="55"/>
      <c r="T775" s="56"/>
      <c r="U775" s="251"/>
      <c r="V775" s="251"/>
      <c r="W775" s="251"/>
      <c r="X775" s="251"/>
      <c r="Y775" s="251"/>
      <c r="Z775" s="251"/>
      <c r="AA775" s="251"/>
      <c r="AB775" s="251"/>
      <c r="AC775" s="251"/>
      <c r="AD775" s="251"/>
      <c r="AE775" s="251"/>
      <c r="AT775" s="304" t="s">
        <v>137</v>
      </c>
      <c r="AU775" s="304" t="s">
        <v>22</v>
      </c>
    </row>
    <row r="776" spans="2:51" s="136" customFormat="1" ht="12">
      <c r="B776" s="135"/>
      <c r="D776" s="127" t="s">
        <v>660</v>
      </c>
      <c r="E776" s="137" t="s">
        <v>20</v>
      </c>
      <c r="F776" s="138" t="s">
        <v>1025</v>
      </c>
      <c r="H776" s="137" t="s">
        <v>20</v>
      </c>
      <c r="L776" s="135"/>
      <c r="M776" s="139"/>
      <c r="N776" s="140"/>
      <c r="O776" s="140"/>
      <c r="P776" s="140"/>
      <c r="Q776" s="140"/>
      <c r="R776" s="140"/>
      <c r="S776" s="140"/>
      <c r="T776" s="141"/>
      <c r="AT776" s="137" t="s">
        <v>660</v>
      </c>
      <c r="AU776" s="137" t="s">
        <v>22</v>
      </c>
      <c r="AV776" s="136" t="s">
        <v>22</v>
      </c>
      <c r="AW776" s="136" t="s">
        <v>38</v>
      </c>
      <c r="AX776" s="136" t="s">
        <v>75</v>
      </c>
      <c r="AY776" s="137" t="s">
        <v>130</v>
      </c>
    </row>
    <row r="777" spans="2:51" s="143" customFormat="1" ht="12">
      <c r="B777" s="142"/>
      <c r="D777" s="127" t="s">
        <v>660</v>
      </c>
      <c r="E777" s="144" t="s">
        <v>20</v>
      </c>
      <c r="F777" s="145" t="s">
        <v>1141</v>
      </c>
      <c r="H777" s="146">
        <v>48.42</v>
      </c>
      <c r="L777" s="142"/>
      <c r="M777" s="147"/>
      <c r="N777" s="148"/>
      <c r="O777" s="148"/>
      <c r="P777" s="148"/>
      <c r="Q777" s="148"/>
      <c r="R777" s="148"/>
      <c r="S777" s="148"/>
      <c r="T777" s="149"/>
      <c r="AT777" s="144" t="s">
        <v>660</v>
      </c>
      <c r="AU777" s="144" t="s">
        <v>22</v>
      </c>
      <c r="AV777" s="143" t="s">
        <v>84</v>
      </c>
      <c r="AW777" s="143" t="s">
        <v>38</v>
      </c>
      <c r="AX777" s="143" t="s">
        <v>75</v>
      </c>
      <c r="AY777" s="144" t="s">
        <v>130</v>
      </c>
    </row>
    <row r="778" spans="2:51" s="136" customFormat="1" ht="12">
      <c r="B778" s="135"/>
      <c r="D778" s="127" t="s">
        <v>660</v>
      </c>
      <c r="E778" s="137" t="s">
        <v>20</v>
      </c>
      <c r="F778" s="138" t="s">
        <v>1058</v>
      </c>
      <c r="H778" s="137" t="s">
        <v>20</v>
      </c>
      <c r="L778" s="135"/>
      <c r="M778" s="139"/>
      <c r="N778" s="140"/>
      <c r="O778" s="140"/>
      <c r="P778" s="140"/>
      <c r="Q778" s="140"/>
      <c r="R778" s="140"/>
      <c r="S778" s="140"/>
      <c r="T778" s="141"/>
      <c r="AT778" s="137" t="s">
        <v>660</v>
      </c>
      <c r="AU778" s="137" t="s">
        <v>22</v>
      </c>
      <c r="AV778" s="136" t="s">
        <v>22</v>
      </c>
      <c r="AW778" s="136" t="s">
        <v>38</v>
      </c>
      <c r="AX778" s="136" t="s">
        <v>75</v>
      </c>
      <c r="AY778" s="137" t="s">
        <v>130</v>
      </c>
    </row>
    <row r="779" spans="2:51" s="143" customFormat="1" ht="12">
      <c r="B779" s="142"/>
      <c r="D779" s="127" t="s">
        <v>660</v>
      </c>
      <c r="E779" s="144" t="s">
        <v>20</v>
      </c>
      <c r="F779" s="145" t="s">
        <v>1059</v>
      </c>
      <c r="H779" s="146">
        <v>153.76565</v>
      </c>
      <c r="L779" s="142"/>
      <c r="M779" s="147"/>
      <c r="N779" s="148"/>
      <c r="O779" s="148"/>
      <c r="P779" s="148"/>
      <c r="Q779" s="148"/>
      <c r="R779" s="148"/>
      <c r="S779" s="148"/>
      <c r="T779" s="149"/>
      <c r="AT779" s="144" t="s">
        <v>660</v>
      </c>
      <c r="AU779" s="144" t="s">
        <v>22</v>
      </c>
      <c r="AV779" s="143" t="s">
        <v>84</v>
      </c>
      <c r="AW779" s="143" t="s">
        <v>38</v>
      </c>
      <c r="AX779" s="143" t="s">
        <v>75</v>
      </c>
      <c r="AY779" s="144" t="s">
        <v>130</v>
      </c>
    </row>
    <row r="780" spans="2:51" s="151" customFormat="1" ht="12">
      <c r="B780" s="150"/>
      <c r="D780" s="127" t="s">
        <v>660</v>
      </c>
      <c r="E780" s="152" t="s">
        <v>20</v>
      </c>
      <c r="F780" s="153" t="s">
        <v>663</v>
      </c>
      <c r="H780" s="154">
        <v>202.18565</v>
      </c>
      <c r="L780" s="150"/>
      <c r="M780" s="155"/>
      <c r="N780" s="156"/>
      <c r="O780" s="156"/>
      <c r="P780" s="156"/>
      <c r="Q780" s="156"/>
      <c r="R780" s="156"/>
      <c r="S780" s="156"/>
      <c r="T780" s="157"/>
      <c r="AT780" s="152" t="s">
        <v>660</v>
      </c>
      <c r="AU780" s="152" t="s">
        <v>22</v>
      </c>
      <c r="AV780" s="151" t="s">
        <v>136</v>
      </c>
      <c r="AW780" s="151" t="s">
        <v>38</v>
      </c>
      <c r="AX780" s="151" t="s">
        <v>22</v>
      </c>
      <c r="AY780" s="152" t="s">
        <v>130</v>
      </c>
    </row>
    <row r="781" spans="1:65" s="307" customFormat="1" ht="16.5" customHeight="1">
      <c r="A781" s="251"/>
      <c r="B781" s="27"/>
      <c r="C781" s="117" t="s">
        <v>192</v>
      </c>
      <c r="D781" s="117" t="s">
        <v>131</v>
      </c>
      <c r="E781" s="118" t="s">
        <v>1142</v>
      </c>
      <c r="F781" s="119" t="s">
        <v>1143</v>
      </c>
      <c r="G781" s="120" t="s">
        <v>983</v>
      </c>
      <c r="H781" s="121">
        <v>777.9826</v>
      </c>
      <c r="I781" s="122"/>
      <c r="J781" s="123">
        <f>ROUND(I781*H781,2)</f>
        <v>0</v>
      </c>
      <c r="K781" s="119" t="s">
        <v>135</v>
      </c>
      <c r="L781" s="27"/>
      <c r="M781" s="329" t="s">
        <v>20</v>
      </c>
      <c r="N781" s="124" t="s">
        <v>46</v>
      </c>
      <c r="O781" s="55"/>
      <c r="P781" s="125">
        <f>O781*H781</f>
        <v>0</v>
      </c>
      <c r="Q781" s="125">
        <v>0</v>
      </c>
      <c r="R781" s="125">
        <f>Q781*H781</f>
        <v>0</v>
      </c>
      <c r="S781" s="125">
        <v>0</v>
      </c>
      <c r="T781" s="126">
        <f>S781*H781</f>
        <v>0</v>
      </c>
      <c r="U781" s="251"/>
      <c r="V781" s="251"/>
      <c r="W781" s="251"/>
      <c r="X781" s="251"/>
      <c r="Y781" s="251"/>
      <c r="Z781" s="251"/>
      <c r="AA781" s="251"/>
      <c r="AB781" s="251"/>
      <c r="AC781" s="251"/>
      <c r="AD781" s="251"/>
      <c r="AE781" s="251"/>
      <c r="AR781" s="330" t="s">
        <v>163</v>
      </c>
      <c r="AT781" s="330" t="s">
        <v>131</v>
      </c>
      <c r="AU781" s="330" t="s">
        <v>22</v>
      </c>
      <c r="AY781" s="304" t="s">
        <v>130</v>
      </c>
      <c r="BE781" s="331">
        <f>IF(N781="základní",J781,0)</f>
        <v>0</v>
      </c>
      <c r="BF781" s="331">
        <f>IF(N781="snížená",J781,0)</f>
        <v>0</v>
      </c>
      <c r="BG781" s="331">
        <f>IF(N781="zákl. přenesená",J781,0)</f>
        <v>0</v>
      </c>
      <c r="BH781" s="331">
        <f>IF(N781="sníž. přenesená",J781,0)</f>
        <v>0</v>
      </c>
      <c r="BI781" s="331">
        <f>IF(N781="nulová",J781,0)</f>
        <v>0</v>
      </c>
      <c r="BJ781" s="304" t="s">
        <v>22</v>
      </c>
      <c r="BK781" s="331">
        <f>ROUND(I781*H781,2)</f>
        <v>0</v>
      </c>
      <c r="BL781" s="304" t="s">
        <v>163</v>
      </c>
      <c r="BM781" s="330" t="s">
        <v>516</v>
      </c>
    </row>
    <row r="782" spans="1:47" s="307" customFormat="1" ht="12">
      <c r="A782" s="251"/>
      <c r="B782" s="27"/>
      <c r="C782" s="251"/>
      <c r="D782" s="127" t="s">
        <v>137</v>
      </c>
      <c r="E782" s="251"/>
      <c r="F782" s="128" t="s">
        <v>1143</v>
      </c>
      <c r="G782" s="251"/>
      <c r="H782" s="251"/>
      <c r="I782" s="251"/>
      <c r="J782" s="251"/>
      <c r="K782" s="251"/>
      <c r="L782" s="27"/>
      <c r="M782" s="129"/>
      <c r="N782" s="130"/>
      <c r="O782" s="55"/>
      <c r="P782" s="55"/>
      <c r="Q782" s="55"/>
      <c r="R782" s="55"/>
      <c r="S782" s="55"/>
      <c r="T782" s="56"/>
      <c r="U782" s="251"/>
      <c r="V782" s="251"/>
      <c r="W782" s="251"/>
      <c r="X782" s="251"/>
      <c r="Y782" s="251"/>
      <c r="Z782" s="251"/>
      <c r="AA782" s="251"/>
      <c r="AB782" s="251"/>
      <c r="AC782" s="251"/>
      <c r="AD782" s="251"/>
      <c r="AE782" s="251"/>
      <c r="AT782" s="304" t="s">
        <v>137</v>
      </c>
      <c r="AU782" s="304" t="s">
        <v>22</v>
      </c>
    </row>
    <row r="783" spans="2:63" s="109" customFormat="1" ht="25.9" customHeight="1">
      <c r="B783" s="108"/>
      <c r="D783" s="110" t="s">
        <v>74</v>
      </c>
      <c r="E783" s="111" t="s">
        <v>1144</v>
      </c>
      <c r="F783" s="111" t="s">
        <v>1145</v>
      </c>
      <c r="J783" s="112">
        <f>BK783</f>
        <v>0</v>
      </c>
      <c r="L783" s="108"/>
      <c r="M783" s="113"/>
      <c r="N783" s="114"/>
      <c r="O783" s="114"/>
      <c r="P783" s="115">
        <f>SUM(P784:P829)</f>
        <v>0</v>
      </c>
      <c r="Q783" s="114"/>
      <c r="R783" s="115">
        <f>SUM(R784:R829)</f>
        <v>2.499544159502162</v>
      </c>
      <c r="S783" s="114"/>
      <c r="T783" s="116">
        <f>SUM(T784:T829)</f>
        <v>0</v>
      </c>
      <c r="AR783" s="110" t="s">
        <v>84</v>
      </c>
      <c r="AT783" s="327" t="s">
        <v>74</v>
      </c>
      <c r="AU783" s="327" t="s">
        <v>75</v>
      </c>
      <c r="AY783" s="110" t="s">
        <v>130</v>
      </c>
      <c r="BK783" s="328">
        <f>SUM(BK784:BK829)</f>
        <v>0</v>
      </c>
    </row>
    <row r="784" spans="1:65" s="307" customFormat="1" ht="16.5" customHeight="1">
      <c r="A784" s="251"/>
      <c r="B784" s="27"/>
      <c r="C784" s="117" t="s">
        <v>513</v>
      </c>
      <c r="D784" s="117" t="s">
        <v>131</v>
      </c>
      <c r="E784" s="118" t="s">
        <v>1146</v>
      </c>
      <c r="F784" s="119" t="s">
        <v>1147</v>
      </c>
      <c r="G784" s="120" t="s">
        <v>185</v>
      </c>
      <c r="H784" s="121">
        <v>122.168</v>
      </c>
      <c r="I784" s="122"/>
      <c r="J784" s="123">
        <f>ROUND(I784*H784,2)</f>
        <v>0</v>
      </c>
      <c r="K784" s="119" t="s">
        <v>135</v>
      </c>
      <c r="L784" s="27"/>
      <c r="M784" s="329" t="s">
        <v>20</v>
      </c>
      <c r="N784" s="124" t="s">
        <v>46</v>
      </c>
      <c r="O784" s="55"/>
      <c r="P784" s="125">
        <f>O784*H784</f>
        <v>0</v>
      </c>
      <c r="Q784" s="125">
        <v>0.00016</v>
      </c>
      <c r="R784" s="125">
        <f>Q784*H784</f>
        <v>0.019546880000000003</v>
      </c>
      <c r="S784" s="125">
        <v>0</v>
      </c>
      <c r="T784" s="126">
        <f>S784*H784</f>
        <v>0</v>
      </c>
      <c r="U784" s="251"/>
      <c r="V784" s="251"/>
      <c r="W784" s="251"/>
      <c r="X784" s="251"/>
      <c r="Y784" s="251"/>
      <c r="Z784" s="251"/>
      <c r="AA784" s="251"/>
      <c r="AB784" s="251"/>
      <c r="AC784" s="251"/>
      <c r="AD784" s="251"/>
      <c r="AE784" s="251"/>
      <c r="AR784" s="330" t="s">
        <v>163</v>
      </c>
      <c r="AT784" s="330" t="s">
        <v>131</v>
      </c>
      <c r="AU784" s="330" t="s">
        <v>22</v>
      </c>
      <c r="AY784" s="304" t="s">
        <v>130</v>
      </c>
      <c r="BE784" s="331">
        <f>IF(N784="základní",J784,0)</f>
        <v>0</v>
      </c>
      <c r="BF784" s="331">
        <f>IF(N784="snížená",J784,0)</f>
        <v>0</v>
      </c>
      <c r="BG784" s="331">
        <f>IF(N784="zákl. přenesená",J784,0)</f>
        <v>0</v>
      </c>
      <c r="BH784" s="331">
        <f>IF(N784="sníž. přenesená",J784,0)</f>
        <v>0</v>
      </c>
      <c r="BI784" s="331">
        <f>IF(N784="nulová",J784,0)</f>
        <v>0</v>
      </c>
      <c r="BJ784" s="304" t="s">
        <v>22</v>
      </c>
      <c r="BK784" s="331">
        <f>ROUND(I784*H784,2)</f>
        <v>0</v>
      </c>
      <c r="BL784" s="304" t="s">
        <v>163</v>
      </c>
      <c r="BM784" s="330" t="s">
        <v>519</v>
      </c>
    </row>
    <row r="785" spans="1:47" s="307" customFormat="1" ht="12">
      <c r="A785" s="251"/>
      <c r="B785" s="27"/>
      <c r="C785" s="251"/>
      <c r="D785" s="127" t="s">
        <v>137</v>
      </c>
      <c r="E785" s="251"/>
      <c r="F785" s="128" t="s">
        <v>1147</v>
      </c>
      <c r="G785" s="251"/>
      <c r="H785" s="251"/>
      <c r="I785" s="251"/>
      <c r="J785" s="251"/>
      <c r="K785" s="251"/>
      <c r="L785" s="27"/>
      <c r="M785" s="129"/>
      <c r="N785" s="130"/>
      <c r="O785" s="55"/>
      <c r="P785" s="55"/>
      <c r="Q785" s="55"/>
      <c r="R785" s="55"/>
      <c r="S785" s="55"/>
      <c r="T785" s="56"/>
      <c r="U785" s="251"/>
      <c r="V785" s="251"/>
      <c r="W785" s="251"/>
      <c r="X785" s="251"/>
      <c r="Y785" s="251"/>
      <c r="Z785" s="251"/>
      <c r="AA785" s="251"/>
      <c r="AB785" s="251"/>
      <c r="AC785" s="251"/>
      <c r="AD785" s="251"/>
      <c r="AE785" s="251"/>
      <c r="AT785" s="304" t="s">
        <v>137</v>
      </c>
      <c r="AU785" s="304" t="s">
        <v>22</v>
      </c>
    </row>
    <row r="786" spans="2:51" s="136" customFormat="1" ht="12">
      <c r="B786" s="135"/>
      <c r="D786" s="127" t="s">
        <v>660</v>
      </c>
      <c r="E786" s="137" t="s">
        <v>20</v>
      </c>
      <c r="F786" s="138" t="s">
        <v>1148</v>
      </c>
      <c r="H786" s="137" t="s">
        <v>20</v>
      </c>
      <c r="L786" s="135"/>
      <c r="M786" s="139"/>
      <c r="N786" s="140"/>
      <c r="O786" s="140"/>
      <c r="P786" s="140"/>
      <c r="Q786" s="140"/>
      <c r="R786" s="140"/>
      <c r="S786" s="140"/>
      <c r="T786" s="141"/>
      <c r="AT786" s="137" t="s">
        <v>660</v>
      </c>
      <c r="AU786" s="137" t="s">
        <v>22</v>
      </c>
      <c r="AV786" s="136" t="s">
        <v>22</v>
      </c>
      <c r="AW786" s="136" t="s">
        <v>38</v>
      </c>
      <c r="AX786" s="136" t="s">
        <v>75</v>
      </c>
      <c r="AY786" s="137" t="s">
        <v>130</v>
      </c>
    </row>
    <row r="787" spans="2:51" s="143" customFormat="1" ht="12">
      <c r="B787" s="142"/>
      <c r="D787" s="127" t="s">
        <v>660</v>
      </c>
      <c r="E787" s="144" t="s">
        <v>20</v>
      </c>
      <c r="F787" s="145" t="s">
        <v>1149</v>
      </c>
      <c r="H787" s="146">
        <v>1.494</v>
      </c>
      <c r="L787" s="142"/>
      <c r="M787" s="147"/>
      <c r="N787" s="148"/>
      <c r="O787" s="148"/>
      <c r="P787" s="148"/>
      <c r="Q787" s="148"/>
      <c r="R787" s="148"/>
      <c r="S787" s="148"/>
      <c r="T787" s="149"/>
      <c r="AT787" s="144" t="s">
        <v>660</v>
      </c>
      <c r="AU787" s="144" t="s">
        <v>22</v>
      </c>
      <c r="AV787" s="143" t="s">
        <v>84</v>
      </c>
      <c r="AW787" s="143" t="s">
        <v>38</v>
      </c>
      <c r="AX787" s="143" t="s">
        <v>75</v>
      </c>
      <c r="AY787" s="144" t="s">
        <v>130</v>
      </c>
    </row>
    <row r="788" spans="2:51" s="136" customFormat="1" ht="12">
      <c r="B788" s="135"/>
      <c r="D788" s="127" t="s">
        <v>660</v>
      </c>
      <c r="E788" s="137" t="s">
        <v>20</v>
      </c>
      <c r="F788" s="138" t="s">
        <v>1150</v>
      </c>
      <c r="H788" s="137" t="s">
        <v>20</v>
      </c>
      <c r="L788" s="135"/>
      <c r="M788" s="139"/>
      <c r="N788" s="140"/>
      <c r="O788" s="140"/>
      <c r="P788" s="140"/>
      <c r="Q788" s="140"/>
      <c r="R788" s="140"/>
      <c r="S788" s="140"/>
      <c r="T788" s="141"/>
      <c r="AT788" s="137" t="s">
        <v>660</v>
      </c>
      <c r="AU788" s="137" t="s">
        <v>22</v>
      </c>
      <c r="AV788" s="136" t="s">
        <v>22</v>
      </c>
      <c r="AW788" s="136" t="s">
        <v>38</v>
      </c>
      <c r="AX788" s="136" t="s">
        <v>75</v>
      </c>
      <c r="AY788" s="137" t="s">
        <v>130</v>
      </c>
    </row>
    <row r="789" spans="2:51" s="143" customFormat="1" ht="12">
      <c r="B789" s="142"/>
      <c r="D789" s="127" t="s">
        <v>660</v>
      </c>
      <c r="E789" s="144" t="s">
        <v>20</v>
      </c>
      <c r="F789" s="145" t="s">
        <v>1151</v>
      </c>
      <c r="H789" s="146">
        <v>120.674</v>
      </c>
      <c r="L789" s="142"/>
      <c r="M789" s="147"/>
      <c r="N789" s="148"/>
      <c r="O789" s="148"/>
      <c r="P789" s="148"/>
      <c r="Q789" s="148"/>
      <c r="R789" s="148"/>
      <c r="S789" s="148"/>
      <c r="T789" s="149"/>
      <c r="AT789" s="144" t="s">
        <v>660</v>
      </c>
      <c r="AU789" s="144" t="s">
        <v>22</v>
      </c>
      <c r="AV789" s="143" t="s">
        <v>84</v>
      </c>
      <c r="AW789" s="143" t="s">
        <v>38</v>
      </c>
      <c r="AX789" s="143" t="s">
        <v>75</v>
      </c>
      <c r="AY789" s="144" t="s">
        <v>130</v>
      </c>
    </row>
    <row r="790" spans="2:51" s="151" customFormat="1" ht="12">
      <c r="B790" s="150"/>
      <c r="D790" s="127" t="s">
        <v>660</v>
      </c>
      <c r="E790" s="152" t="s">
        <v>20</v>
      </c>
      <c r="F790" s="153" t="s">
        <v>663</v>
      </c>
      <c r="H790" s="154">
        <v>122.168</v>
      </c>
      <c r="L790" s="150"/>
      <c r="M790" s="155"/>
      <c r="N790" s="156"/>
      <c r="O790" s="156"/>
      <c r="P790" s="156"/>
      <c r="Q790" s="156"/>
      <c r="R790" s="156"/>
      <c r="S790" s="156"/>
      <c r="T790" s="157"/>
      <c r="AT790" s="152" t="s">
        <v>660</v>
      </c>
      <c r="AU790" s="152" t="s">
        <v>22</v>
      </c>
      <c r="AV790" s="151" t="s">
        <v>136</v>
      </c>
      <c r="AW790" s="151" t="s">
        <v>38</v>
      </c>
      <c r="AX790" s="151" t="s">
        <v>22</v>
      </c>
      <c r="AY790" s="152" t="s">
        <v>130</v>
      </c>
    </row>
    <row r="791" spans="1:65" s="307" customFormat="1" ht="21.75" customHeight="1">
      <c r="A791" s="251"/>
      <c r="B791" s="27"/>
      <c r="C791" s="117" t="s">
        <v>197</v>
      </c>
      <c r="D791" s="117" t="s">
        <v>131</v>
      </c>
      <c r="E791" s="118" t="s">
        <v>1152</v>
      </c>
      <c r="F791" s="119" t="s">
        <v>1153</v>
      </c>
      <c r="G791" s="120" t="s">
        <v>215</v>
      </c>
      <c r="H791" s="121">
        <v>4.98</v>
      </c>
      <c r="I791" s="122"/>
      <c r="J791" s="123">
        <f>ROUND(I791*H791,2)</f>
        <v>0</v>
      </c>
      <c r="K791" s="119" t="s">
        <v>135</v>
      </c>
      <c r="L791" s="27"/>
      <c r="M791" s="329" t="s">
        <v>20</v>
      </c>
      <c r="N791" s="124" t="s">
        <v>46</v>
      </c>
      <c r="O791" s="55"/>
      <c r="P791" s="125">
        <f>O791*H791</f>
        <v>0</v>
      </c>
      <c r="Q791" s="125">
        <v>0</v>
      </c>
      <c r="R791" s="125">
        <f>Q791*H791</f>
        <v>0</v>
      </c>
      <c r="S791" s="125">
        <v>0</v>
      </c>
      <c r="T791" s="126">
        <f>S791*H791</f>
        <v>0</v>
      </c>
      <c r="U791" s="251"/>
      <c r="V791" s="251"/>
      <c r="W791" s="251"/>
      <c r="X791" s="251"/>
      <c r="Y791" s="251"/>
      <c r="Z791" s="251"/>
      <c r="AA791" s="251"/>
      <c r="AB791" s="251"/>
      <c r="AC791" s="251"/>
      <c r="AD791" s="251"/>
      <c r="AE791" s="251"/>
      <c r="AR791" s="330" t="s">
        <v>163</v>
      </c>
      <c r="AT791" s="330" t="s">
        <v>131</v>
      </c>
      <c r="AU791" s="330" t="s">
        <v>22</v>
      </c>
      <c r="AY791" s="304" t="s">
        <v>130</v>
      </c>
      <c r="BE791" s="331">
        <f>IF(N791="základní",J791,0)</f>
        <v>0</v>
      </c>
      <c r="BF791" s="331">
        <f>IF(N791="snížená",J791,0)</f>
        <v>0</v>
      </c>
      <c r="BG791" s="331">
        <f>IF(N791="zákl. přenesená",J791,0)</f>
        <v>0</v>
      </c>
      <c r="BH791" s="331">
        <f>IF(N791="sníž. přenesená",J791,0)</f>
        <v>0</v>
      </c>
      <c r="BI791" s="331">
        <f>IF(N791="nulová",J791,0)</f>
        <v>0</v>
      </c>
      <c r="BJ791" s="304" t="s">
        <v>22</v>
      </c>
      <c r="BK791" s="331">
        <f>ROUND(I791*H791,2)</f>
        <v>0</v>
      </c>
      <c r="BL791" s="304" t="s">
        <v>163</v>
      </c>
      <c r="BM791" s="330" t="s">
        <v>523</v>
      </c>
    </row>
    <row r="792" spans="1:47" s="307" customFormat="1" ht="12">
      <c r="A792" s="251"/>
      <c r="B792" s="27"/>
      <c r="C792" s="251"/>
      <c r="D792" s="127" t="s">
        <v>137</v>
      </c>
      <c r="E792" s="251"/>
      <c r="F792" s="128" t="s">
        <v>1153</v>
      </c>
      <c r="G792" s="251"/>
      <c r="H792" s="251"/>
      <c r="I792" s="251"/>
      <c r="J792" s="251"/>
      <c r="K792" s="251"/>
      <c r="L792" s="27"/>
      <c r="M792" s="129"/>
      <c r="N792" s="130"/>
      <c r="O792" s="55"/>
      <c r="P792" s="55"/>
      <c r="Q792" s="55"/>
      <c r="R792" s="55"/>
      <c r="S792" s="55"/>
      <c r="T792" s="56"/>
      <c r="U792" s="251"/>
      <c r="V792" s="251"/>
      <c r="W792" s="251"/>
      <c r="X792" s="251"/>
      <c r="Y792" s="251"/>
      <c r="Z792" s="251"/>
      <c r="AA792" s="251"/>
      <c r="AB792" s="251"/>
      <c r="AC792" s="251"/>
      <c r="AD792" s="251"/>
      <c r="AE792" s="251"/>
      <c r="AT792" s="304" t="s">
        <v>137</v>
      </c>
      <c r="AU792" s="304" t="s">
        <v>22</v>
      </c>
    </row>
    <row r="793" spans="2:51" s="143" customFormat="1" ht="12">
      <c r="B793" s="142"/>
      <c r="D793" s="127" t="s">
        <v>660</v>
      </c>
      <c r="E793" s="144" t="s">
        <v>20</v>
      </c>
      <c r="F793" s="145" t="s">
        <v>1154</v>
      </c>
      <c r="H793" s="146">
        <v>4.98</v>
      </c>
      <c r="L793" s="142"/>
      <c r="M793" s="147"/>
      <c r="N793" s="148"/>
      <c r="O793" s="148"/>
      <c r="P793" s="148"/>
      <c r="Q793" s="148"/>
      <c r="R793" s="148"/>
      <c r="S793" s="148"/>
      <c r="T793" s="149"/>
      <c r="AT793" s="144" t="s">
        <v>660</v>
      </c>
      <c r="AU793" s="144" t="s">
        <v>22</v>
      </c>
      <c r="AV793" s="143" t="s">
        <v>84</v>
      </c>
      <c r="AW793" s="143" t="s">
        <v>38</v>
      </c>
      <c r="AX793" s="143" t="s">
        <v>75</v>
      </c>
      <c r="AY793" s="144" t="s">
        <v>130</v>
      </c>
    </row>
    <row r="794" spans="2:51" s="151" customFormat="1" ht="12">
      <c r="B794" s="150"/>
      <c r="D794" s="127" t="s">
        <v>660</v>
      </c>
      <c r="E794" s="152" t="s">
        <v>20</v>
      </c>
      <c r="F794" s="153" t="s">
        <v>663</v>
      </c>
      <c r="H794" s="154">
        <v>4.98</v>
      </c>
      <c r="L794" s="150"/>
      <c r="M794" s="155"/>
      <c r="N794" s="156"/>
      <c r="O794" s="156"/>
      <c r="P794" s="156"/>
      <c r="Q794" s="156"/>
      <c r="R794" s="156"/>
      <c r="S794" s="156"/>
      <c r="T794" s="157"/>
      <c r="AT794" s="152" t="s">
        <v>660</v>
      </c>
      <c r="AU794" s="152" t="s">
        <v>22</v>
      </c>
      <c r="AV794" s="151" t="s">
        <v>136</v>
      </c>
      <c r="AW794" s="151" t="s">
        <v>38</v>
      </c>
      <c r="AX794" s="151" t="s">
        <v>22</v>
      </c>
      <c r="AY794" s="152" t="s">
        <v>130</v>
      </c>
    </row>
    <row r="795" spans="1:65" s="307" customFormat="1" ht="21.75" customHeight="1">
      <c r="A795" s="251"/>
      <c r="B795" s="27"/>
      <c r="C795" s="117" t="s">
        <v>520</v>
      </c>
      <c r="D795" s="117" t="s">
        <v>131</v>
      </c>
      <c r="E795" s="118" t="s">
        <v>1155</v>
      </c>
      <c r="F795" s="119" t="s">
        <v>1156</v>
      </c>
      <c r="G795" s="120" t="s">
        <v>185</v>
      </c>
      <c r="H795" s="121">
        <v>120.674</v>
      </c>
      <c r="I795" s="122"/>
      <c r="J795" s="123">
        <f>ROUND(I795*H795,2)</f>
        <v>0</v>
      </c>
      <c r="K795" s="119" t="s">
        <v>135</v>
      </c>
      <c r="L795" s="27"/>
      <c r="M795" s="329" t="s">
        <v>20</v>
      </c>
      <c r="N795" s="124" t="s">
        <v>46</v>
      </c>
      <c r="O795" s="55"/>
      <c r="P795" s="125">
        <f>O795*H795</f>
        <v>0</v>
      </c>
      <c r="Q795" s="125">
        <v>8.28678920065631E-05</v>
      </c>
      <c r="R795" s="125">
        <f>Q795*H795</f>
        <v>0.009999999999999997</v>
      </c>
      <c r="S795" s="125">
        <v>0</v>
      </c>
      <c r="T795" s="126">
        <f>S795*H795</f>
        <v>0</v>
      </c>
      <c r="U795" s="251"/>
      <c r="V795" s="251"/>
      <c r="W795" s="251"/>
      <c r="X795" s="251"/>
      <c r="Y795" s="251"/>
      <c r="Z795" s="251"/>
      <c r="AA795" s="251"/>
      <c r="AB795" s="251"/>
      <c r="AC795" s="251"/>
      <c r="AD795" s="251"/>
      <c r="AE795" s="251"/>
      <c r="AR795" s="330" t="s">
        <v>163</v>
      </c>
      <c r="AT795" s="330" t="s">
        <v>131</v>
      </c>
      <c r="AU795" s="330" t="s">
        <v>22</v>
      </c>
      <c r="AY795" s="304" t="s">
        <v>130</v>
      </c>
      <c r="BE795" s="331">
        <f>IF(N795="základní",J795,0)</f>
        <v>0</v>
      </c>
      <c r="BF795" s="331">
        <f>IF(N795="snížená",J795,0)</f>
        <v>0</v>
      </c>
      <c r="BG795" s="331">
        <f>IF(N795="zákl. přenesená",J795,0)</f>
        <v>0</v>
      </c>
      <c r="BH795" s="331">
        <f>IF(N795="sníž. přenesená",J795,0)</f>
        <v>0</v>
      </c>
      <c r="BI795" s="331">
        <f>IF(N795="nulová",J795,0)</f>
        <v>0</v>
      </c>
      <c r="BJ795" s="304" t="s">
        <v>22</v>
      </c>
      <c r="BK795" s="331">
        <f>ROUND(I795*H795,2)</f>
        <v>0</v>
      </c>
      <c r="BL795" s="304" t="s">
        <v>163</v>
      </c>
      <c r="BM795" s="330" t="s">
        <v>526</v>
      </c>
    </row>
    <row r="796" spans="1:47" s="307" customFormat="1" ht="19.5">
      <c r="A796" s="251"/>
      <c r="B796" s="27"/>
      <c r="C796" s="251"/>
      <c r="D796" s="127" t="s">
        <v>137</v>
      </c>
      <c r="E796" s="251"/>
      <c r="F796" s="128" t="s">
        <v>1156</v>
      </c>
      <c r="G796" s="251"/>
      <c r="H796" s="251"/>
      <c r="I796" s="251"/>
      <c r="J796" s="251"/>
      <c r="K796" s="251"/>
      <c r="L796" s="27"/>
      <c r="M796" s="129"/>
      <c r="N796" s="130"/>
      <c r="O796" s="55"/>
      <c r="P796" s="55"/>
      <c r="Q796" s="55"/>
      <c r="R796" s="55"/>
      <c r="S796" s="55"/>
      <c r="T796" s="56"/>
      <c r="U796" s="251"/>
      <c r="V796" s="251"/>
      <c r="W796" s="251"/>
      <c r="X796" s="251"/>
      <c r="Y796" s="251"/>
      <c r="Z796" s="251"/>
      <c r="AA796" s="251"/>
      <c r="AB796" s="251"/>
      <c r="AC796" s="251"/>
      <c r="AD796" s="251"/>
      <c r="AE796" s="251"/>
      <c r="AT796" s="304" t="s">
        <v>137</v>
      </c>
      <c r="AU796" s="304" t="s">
        <v>22</v>
      </c>
    </row>
    <row r="797" spans="2:51" s="136" customFormat="1" ht="12">
      <c r="B797" s="135"/>
      <c r="D797" s="127" t="s">
        <v>660</v>
      </c>
      <c r="E797" s="137" t="s">
        <v>20</v>
      </c>
      <c r="F797" s="138" t="s">
        <v>1157</v>
      </c>
      <c r="H797" s="137" t="s">
        <v>20</v>
      </c>
      <c r="L797" s="135"/>
      <c r="M797" s="139"/>
      <c r="N797" s="140"/>
      <c r="O797" s="140"/>
      <c r="P797" s="140"/>
      <c r="Q797" s="140"/>
      <c r="R797" s="140"/>
      <c r="S797" s="140"/>
      <c r="T797" s="141"/>
      <c r="AT797" s="137" t="s">
        <v>660</v>
      </c>
      <c r="AU797" s="137" t="s">
        <v>22</v>
      </c>
      <c r="AV797" s="136" t="s">
        <v>22</v>
      </c>
      <c r="AW797" s="136" t="s">
        <v>38</v>
      </c>
      <c r="AX797" s="136" t="s">
        <v>75</v>
      </c>
      <c r="AY797" s="137" t="s">
        <v>130</v>
      </c>
    </row>
    <row r="798" spans="2:51" s="143" customFormat="1" ht="12">
      <c r="B798" s="142"/>
      <c r="D798" s="127" t="s">
        <v>660</v>
      </c>
      <c r="E798" s="144" t="s">
        <v>20</v>
      </c>
      <c r="F798" s="145" t="s">
        <v>1151</v>
      </c>
      <c r="H798" s="146">
        <v>120.674</v>
      </c>
      <c r="L798" s="142"/>
      <c r="M798" s="147"/>
      <c r="N798" s="148"/>
      <c r="O798" s="148"/>
      <c r="P798" s="148"/>
      <c r="Q798" s="148"/>
      <c r="R798" s="148"/>
      <c r="S798" s="148"/>
      <c r="T798" s="149"/>
      <c r="AT798" s="144" t="s">
        <v>660</v>
      </c>
      <c r="AU798" s="144" t="s">
        <v>22</v>
      </c>
      <c r="AV798" s="143" t="s">
        <v>84</v>
      </c>
      <c r="AW798" s="143" t="s">
        <v>38</v>
      </c>
      <c r="AX798" s="143" t="s">
        <v>75</v>
      </c>
      <c r="AY798" s="144" t="s">
        <v>130</v>
      </c>
    </row>
    <row r="799" spans="2:51" s="151" customFormat="1" ht="12">
      <c r="B799" s="150"/>
      <c r="D799" s="127" t="s">
        <v>660</v>
      </c>
      <c r="E799" s="152" t="s">
        <v>20</v>
      </c>
      <c r="F799" s="153" t="s">
        <v>663</v>
      </c>
      <c r="H799" s="154">
        <v>120.674</v>
      </c>
      <c r="L799" s="150"/>
      <c r="M799" s="155"/>
      <c r="N799" s="156"/>
      <c r="O799" s="156"/>
      <c r="P799" s="156"/>
      <c r="Q799" s="156"/>
      <c r="R799" s="156"/>
      <c r="S799" s="156"/>
      <c r="T799" s="157"/>
      <c r="AT799" s="152" t="s">
        <v>660</v>
      </c>
      <c r="AU799" s="152" t="s">
        <v>22</v>
      </c>
      <c r="AV799" s="151" t="s">
        <v>136</v>
      </c>
      <c r="AW799" s="151" t="s">
        <v>38</v>
      </c>
      <c r="AX799" s="151" t="s">
        <v>22</v>
      </c>
      <c r="AY799" s="152" t="s">
        <v>130</v>
      </c>
    </row>
    <row r="800" spans="1:65" s="307" customFormat="1" ht="21.75" customHeight="1">
      <c r="A800" s="251"/>
      <c r="B800" s="27"/>
      <c r="C800" s="117" t="s">
        <v>352</v>
      </c>
      <c r="D800" s="117" t="s">
        <v>131</v>
      </c>
      <c r="E800" s="118" t="s">
        <v>1158</v>
      </c>
      <c r="F800" s="119" t="s">
        <v>1159</v>
      </c>
      <c r="G800" s="120" t="s">
        <v>185</v>
      </c>
      <c r="H800" s="121">
        <v>120.674</v>
      </c>
      <c r="I800" s="122"/>
      <c r="J800" s="123">
        <f>ROUND(I800*H800,2)</f>
        <v>0</v>
      </c>
      <c r="K800" s="119" t="s">
        <v>135</v>
      </c>
      <c r="L800" s="27"/>
      <c r="M800" s="329" t="s">
        <v>20</v>
      </c>
      <c r="N800" s="124" t="s">
        <v>46</v>
      </c>
      <c r="O800" s="55"/>
      <c r="P800" s="125">
        <f>O800*H800</f>
        <v>0</v>
      </c>
      <c r="Q800" s="125">
        <v>0.00522067719641348</v>
      </c>
      <c r="R800" s="125">
        <f>Q800*H800</f>
        <v>0.6300000000000003</v>
      </c>
      <c r="S800" s="125">
        <v>0</v>
      </c>
      <c r="T800" s="126">
        <f>S800*H800</f>
        <v>0</v>
      </c>
      <c r="U800" s="251"/>
      <c r="V800" s="251"/>
      <c r="W800" s="251"/>
      <c r="X800" s="251"/>
      <c r="Y800" s="251"/>
      <c r="Z800" s="251"/>
      <c r="AA800" s="251"/>
      <c r="AB800" s="251"/>
      <c r="AC800" s="251"/>
      <c r="AD800" s="251"/>
      <c r="AE800" s="251"/>
      <c r="AR800" s="330" t="s">
        <v>163</v>
      </c>
      <c r="AT800" s="330" t="s">
        <v>131</v>
      </c>
      <c r="AU800" s="330" t="s">
        <v>22</v>
      </c>
      <c r="AY800" s="304" t="s">
        <v>130</v>
      </c>
      <c r="BE800" s="331">
        <f>IF(N800="základní",J800,0)</f>
        <v>0</v>
      </c>
      <c r="BF800" s="331">
        <f>IF(N800="snížená",J800,0)</f>
        <v>0</v>
      </c>
      <c r="BG800" s="331">
        <f>IF(N800="zákl. přenesená",J800,0)</f>
        <v>0</v>
      </c>
      <c r="BH800" s="331">
        <f>IF(N800="sníž. přenesená",J800,0)</f>
        <v>0</v>
      </c>
      <c r="BI800" s="331">
        <f>IF(N800="nulová",J800,0)</f>
        <v>0</v>
      </c>
      <c r="BJ800" s="304" t="s">
        <v>22</v>
      </c>
      <c r="BK800" s="331">
        <f>ROUND(I800*H800,2)</f>
        <v>0</v>
      </c>
      <c r="BL800" s="304" t="s">
        <v>163</v>
      </c>
      <c r="BM800" s="330" t="s">
        <v>531</v>
      </c>
    </row>
    <row r="801" spans="1:47" s="307" customFormat="1" ht="12">
      <c r="A801" s="251"/>
      <c r="B801" s="27"/>
      <c r="C801" s="251"/>
      <c r="D801" s="127" t="s">
        <v>137</v>
      </c>
      <c r="E801" s="251"/>
      <c r="F801" s="128" t="s">
        <v>1160</v>
      </c>
      <c r="G801" s="251"/>
      <c r="H801" s="251"/>
      <c r="I801" s="251"/>
      <c r="J801" s="251"/>
      <c r="K801" s="251"/>
      <c r="L801" s="27"/>
      <c r="M801" s="129"/>
      <c r="N801" s="130"/>
      <c r="O801" s="55"/>
      <c r="P801" s="55"/>
      <c r="Q801" s="55"/>
      <c r="R801" s="55"/>
      <c r="S801" s="55"/>
      <c r="T801" s="56"/>
      <c r="U801" s="251"/>
      <c r="V801" s="251"/>
      <c r="W801" s="251"/>
      <c r="X801" s="251"/>
      <c r="Y801" s="251"/>
      <c r="Z801" s="251"/>
      <c r="AA801" s="251"/>
      <c r="AB801" s="251"/>
      <c r="AC801" s="251"/>
      <c r="AD801" s="251"/>
      <c r="AE801" s="251"/>
      <c r="AT801" s="304" t="s">
        <v>137</v>
      </c>
      <c r="AU801" s="304" t="s">
        <v>22</v>
      </c>
    </row>
    <row r="802" spans="2:51" s="136" customFormat="1" ht="12">
      <c r="B802" s="135"/>
      <c r="D802" s="127" t="s">
        <v>660</v>
      </c>
      <c r="E802" s="137" t="s">
        <v>20</v>
      </c>
      <c r="F802" s="138" t="s">
        <v>701</v>
      </c>
      <c r="H802" s="137" t="s">
        <v>20</v>
      </c>
      <c r="L802" s="135"/>
      <c r="M802" s="139"/>
      <c r="N802" s="140"/>
      <c r="O802" s="140"/>
      <c r="P802" s="140"/>
      <c r="Q802" s="140"/>
      <c r="R802" s="140"/>
      <c r="S802" s="140"/>
      <c r="T802" s="141"/>
      <c r="AT802" s="137" t="s">
        <v>660</v>
      </c>
      <c r="AU802" s="137" t="s">
        <v>22</v>
      </c>
      <c r="AV802" s="136" t="s">
        <v>22</v>
      </c>
      <c r="AW802" s="136" t="s">
        <v>38</v>
      </c>
      <c r="AX802" s="136" t="s">
        <v>75</v>
      </c>
      <c r="AY802" s="137" t="s">
        <v>130</v>
      </c>
    </row>
    <row r="803" spans="2:51" s="136" customFormat="1" ht="12">
      <c r="B803" s="135"/>
      <c r="D803" s="127" t="s">
        <v>660</v>
      </c>
      <c r="E803" s="137" t="s">
        <v>20</v>
      </c>
      <c r="F803" s="138" t="s">
        <v>1161</v>
      </c>
      <c r="H803" s="137" t="s">
        <v>20</v>
      </c>
      <c r="L803" s="135"/>
      <c r="M803" s="139"/>
      <c r="N803" s="140"/>
      <c r="O803" s="140"/>
      <c r="P803" s="140"/>
      <c r="Q803" s="140"/>
      <c r="R803" s="140"/>
      <c r="S803" s="140"/>
      <c r="T803" s="141"/>
      <c r="AT803" s="137" t="s">
        <v>660</v>
      </c>
      <c r="AU803" s="137" t="s">
        <v>22</v>
      </c>
      <c r="AV803" s="136" t="s">
        <v>22</v>
      </c>
      <c r="AW803" s="136" t="s">
        <v>38</v>
      </c>
      <c r="AX803" s="136" t="s">
        <v>75</v>
      </c>
      <c r="AY803" s="137" t="s">
        <v>130</v>
      </c>
    </row>
    <row r="804" spans="2:51" s="136" customFormat="1" ht="12">
      <c r="B804" s="135"/>
      <c r="D804" s="127" t="s">
        <v>660</v>
      </c>
      <c r="E804" s="137" t="s">
        <v>20</v>
      </c>
      <c r="F804" s="138" t="s">
        <v>1162</v>
      </c>
      <c r="H804" s="137" t="s">
        <v>20</v>
      </c>
      <c r="L804" s="135"/>
      <c r="M804" s="139"/>
      <c r="N804" s="140"/>
      <c r="O804" s="140"/>
      <c r="P804" s="140"/>
      <c r="Q804" s="140"/>
      <c r="R804" s="140"/>
      <c r="S804" s="140"/>
      <c r="T804" s="141"/>
      <c r="AT804" s="137" t="s">
        <v>660</v>
      </c>
      <c r="AU804" s="137" t="s">
        <v>22</v>
      </c>
      <c r="AV804" s="136" t="s">
        <v>22</v>
      </c>
      <c r="AW804" s="136" t="s">
        <v>38</v>
      </c>
      <c r="AX804" s="136" t="s">
        <v>75</v>
      </c>
      <c r="AY804" s="137" t="s">
        <v>130</v>
      </c>
    </row>
    <row r="805" spans="2:51" s="136" customFormat="1" ht="12">
      <c r="B805" s="135"/>
      <c r="D805" s="127" t="s">
        <v>660</v>
      </c>
      <c r="E805" s="137" t="s">
        <v>20</v>
      </c>
      <c r="F805" s="138" t="s">
        <v>1163</v>
      </c>
      <c r="H805" s="137" t="s">
        <v>20</v>
      </c>
      <c r="L805" s="135"/>
      <c r="M805" s="139"/>
      <c r="N805" s="140"/>
      <c r="O805" s="140"/>
      <c r="P805" s="140"/>
      <c r="Q805" s="140"/>
      <c r="R805" s="140"/>
      <c r="S805" s="140"/>
      <c r="T805" s="141"/>
      <c r="AT805" s="137" t="s">
        <v>660</v>
      </c>
      <c r="AU805" s="137" t="s">
        <v>22</v>
      </c>
      <c r="AV805" s="136" t="s">
        <v>22</v>
      </c>
      <c r="AW805" s="136" t="s">
        <v>38</v>
      </c>
      <c r="AX805" s="136" t="s">
        <v>75</v>
      </c>
      <c r="AY805" s="137" t="s">
        <v>130</v>
      </c>
    </row>
    <row r="806" spans="2:51" s="136" customFormat="1" ht="12">
      <c r="B806" s="135"/>
      <c r="D806" s="127" t="s">
        <v>660</v>
      </c>
      <c r="E806" s="137" t="s">
        <v>20</v>
      </c>
      <c r="F806" s="138" t="s">
        <v>1164</v>
      </c>
      <c r="H806" s="137" t="s">
        <v>20</v>
      </c>
      <c r="L806" s="135"/>
      <c r="M806" s="139"/>
      <c r="N806" s="140"/>
      <c r="O806" s="140"/>
      <c r="P806" s="140"/>
      <c r="Q806" s="140"/>
      <c r="R806" s="140"/>
      <c r="S806" s="140"/>
      <c r="T806" s="141"/>
      <c r="AT806" s="137" t="s">
        <v>660</v>
      </c>
      <c r="AU806" s="137" t="s">
        <v>22</v>
      </c>
      <c r="AV806" s="136" t="s">
        <v>22</v>
      </c>
      <c r="AW806" s="136" t="s">
        <v>38</v>
      </c>
      <c r="AX806" s="136" t="s">
        <v>75</v>
      </c>
      <c r="AY806" s="137" t="s">
        <v>130</v>
      </c>
    </row>
    <row r="807" spans="2:51" s="136" customFormat="1" ht="12">
      <c r="B807" s="135"/>
      <c r="D807" s="127" t="s">
        <v>660</v>
      </c>
      <c r="E807" s="137" t="s">
        <v>20</v>
      </c>
      <c r="F807" s="138" t="s">
        <v>1165</v>
      </c>
      <c r="H807" s="137" t="s">
        <v>20</v>
      </c>
      <c r="L807" s="135"/>
      <c r="M807" s="139"/>
      <c r="N807" s="140"/>
      <c r="O807" s="140"/>
      <c r="P807" s="140"/>
      <c r="Q807" s="140"/>
      <c r="R807" s="140"/>
      <c r="S807" s="140"/>
      <c r="T807" s="141"/>
      <c r="AT807" s="137" t="s">
        <v>660</v>
      </c>
      <c r="AU807" s="137" t="s">
        <v>22</v>
      </c>
      <c r="AV807" s="136" t="s">
        <v>22</v>
      </c>
      <c r="AW807" s="136" t="s">
        <v>38</v>
      </c>
      <c r="AX807" s="136" t="s">
        <v>75</v>
      </c>
      <c r="AY807" s="137" t="s">
        <v>130</v>
      </c>
    </row>
    <row r="808" spans="2:51" s="136" customFormat="1" ht="12">
      <c r="B808" s="135"/>
      <c r="D808" s="127" t="s">
        <v>660</v>
      </c>
      <c r="E808" s="137" t="s">
        <v>20</v>
      </c>
      <c r="F808" s="138" t="s">
        <v>704</v>
      </c>
      <c r="H808" s="137" t="s">
        <v>20</v>
      </c>
      <c r="L808" s="135"/>
      <c r="M808" s="139"/>
      <c r="N808" s="140"/>
      <c r="O808" s="140"/>
      <c r="P808" s="140"/>
      <c r="Q808" s="140"/>
      <c r="R808" s="140"/>
      <c r="S808" s="140"/>
      <c r="T808" s="141"/>
      <c r="AT808" s="137" t="s">
        <v>660</v>
      </c>
      <c r="AU808" s="137" t="s">
        <v>22</v>
      </c>
      <c r="AV808" s="136" t="s">
        <v>22</v>
      </c>
      <c r="AW808" s="136" t="s">
        <v>38</v>
      </c>
      <c r="AX808" s="136" t="s">
        <v>75</v>
      </c>
      <c r="AY808" s="137" t="s">
        <v>130</v>
      </c>
    </row>
    <row r="809" spans="2:51" s="136" customFormat="1" ht="12">
      <c r="B809" s="135"/>
      <c r="D809" s="127" t="s">
        <v>660</v>
      </c>
      <c r="E809" s="137" t="s">
        <v>20</v>
      </c>
      <c r="F809" s="138" t="s">
        <v>705</v>
      </c>
      <c r="H809" s="137" t="s">
        <v>20</v>
      </c>
      <c r="L809" s="135"/>
      <c r="M809" s="139"/>
      <c r="N809" s="140"/>
      <c r="O809" s="140"/>
      <c r="P809" s="140"/>
      <c r="Q809" s="140"/>
      <c r="R809" s="140"/>
      <c r="S809" s="140"/>
      <c r="T809" s="141"/>
      <c r="AT809" s="137" t="s">
        <v>660</v>
      </c>
      <c r="AU809" s="137" t="s">
        <v>22</v>
      </c>
      <c r="AV809" s="136" t="s">
        <v>22</v>
      </c>
      <c r="AW809" s="136" t="s">
        <v>38</v>
      </c>
      <c r="AX809" s="136" t="s">
        <v>75</v>
      </c>
      <c r="AY809" s="137" t="s">
        <v>130</v>
      </c>
    </row>
    <row r="810" spans="2:51" s="143" customFormat="1" ht="12">
      <c r="B810" s="142"/>
      <c r="D810" s="127" t="s">
        <v>660</v>
      </c>
      <c r="E810" s="144" t="s">
        <v>20</v>
      </c>
      <c r="F810" s="145" t="s">
        <v>1166</v>
      </c>
      <c r="H810" s="146">
        <v>125.3</v>
      </c>
      <c r="L810" s="142"/>
      <c r="M810" s="147"/>
      <c r="N810" s="148"/>
      <c r="O810" s="148"/>
      <c r="P810" s="148"/>
      <c r="Q810" s="148"/>
      <c r="R810" s="148"/>
      <c r="S810" s="148"/>
      <c r="T810" s="149"/>
      <c r="AT810" s="144" t="s">
        <v>660</v>
      </c>
      <c r="AU810" s="144" t="s">
        <v>22</v>
      </c>
      <c r="AV810" s="143" t="s">
        <v>84</v>
      </c>
      <c r="AW810" s="143" t="s">
        <v>38</v>
      </c>
      <c r="AX810" s="143" t="s">
        <v>75</v>
      </c>
      <c r="AY810" s="144" t="s">
        <v>130</v>
      </c>
    </row>
    <row r="811" spans="2:51" s="143" customFormat="1" ht="12">
      <c r="B811" s="142"/>
      <c r="D811" s="127" t="s">
        <v>660</v>
      </c>
      <c r="E811" s="144" t="s">
        <v>20</v>
      </c>
      <c r="F811" s="145" t="s">
        <v>1167</v>
      </c>
      <c r="H811" s="146">
        <v>-2.736</v>
      </c>
      <c r="L811" s="142"/>
      <c r="M811" s="147"/>
      <c r="N811" s="148"/>
      <c r="O811" s="148"/>
      <c r="P811" s="148"/>
      <c r="Q811" s="148"/>
      <c r="R811" s="148"/>
      <c r="S811" s="148"/>
      <c r="T811" s="149"/>
      <c r="AT811" s="144" t="s">
        <v>660</v>
      </c>
      <c r="AU811" s="144" t="s">
        <v>22</v>
      </c>
      <c r="AV811" s="143" t="s">
        <v>84</v>
      </c>
      <c r="AW811" s="143" t="s">
        <v>38</v>
      </c>
      <c r="AX811" s="143" t="s">
        <v>75</v>
      </c>
      <c r="AY811" s="144" t="s">
        <v>130</v>
      </c>
    </row>
    <row r="812" spans="2:51" s="143" customFormat="1" ht="12">
      <c r="B812" s="142"/>
      <c r="D812" s="127" t="s">
        <v>660</v>
      </c>
      <c r="E812" s="144" t="s">
        <v>20</v>
      </c>
      <c r="F812" s="145" t="s">
        <v>1168</v>
      </c>
      <c r="H812" s="146">
        <v>-1.89</v>
      </c>
      <c r="L812" s="142"/>
      <c r="M812" s="147"/>
      <c r="N812" s="148"/>
      <c r="O812" s="148"/>
      <c r="P812" s="148"/>
      <c r="Q812" s="148"/>
      <c r="R812" s="148"/>
      <c r="S812" s="148"/>
      <c r="T812" s="149"/>
      <c r="AT812" s="144" t="s">
        <v>660</v>
      </c>
      <c r="AU812" s="144" t="s">
        <v>22</v>
      </c>
      <c r="AV812" s="143" t="s">
        <v>84</v>
      </c>
      <c r="AW812" s="143" t="s">
        <v>38</v>
      </c>
      <c r="AX812" s="143" t="s">
        <v>75</v>
      </c>
      <c r="AY812" s="144" t="s">
        <v>130</v>
      </c>
    </row>
    <row r="813" spans="2:51" s="151" customFormat="1" ht="12">
      <c r="B813" s="150"/>
      <c r="D813" s="127" t="s">
        <v>660</v>
      </c>
      <c r="E813" s="152" t="s">
        <v>20</v>
      </c>
      <c r="F813" s="153" t="s">
        <v>663</v>
      </c>
      <c r="H813" s="154">
        <v>120.674</v>
      </c>
      <c r="L813" s="150"/>
      <c r="M813" s="155"/>
      <c r="N813" s="156"/>
      <c r="O813" s="156"/>
      <c r="P813" s="156"/>
      <c r="Q813" s="156"/>
      <c r="R813" s="156"/>
      <c r="S813" s="156"/>
      <c r="T813" s="157"/>
      <c r="AT813" s="152" t="s">
        <v>660</v>
      </c>
      <c r="AU813" s="152" t="s">
        <v>22</v>
      </c>
      <c r="AV813" s="151" t="s">
        <v>136</v>
      </c>
      <c r="AW813" s="151" t="s">
        <v>38</v>
      </c>
      <c r="AX813" s="151" t="s">
        <v>22</v>
      </c>
      <c r="AY813" s="152" t="s">
        <v>130</v>
      </c>
    </row>
    <row r="814" spans="1:65" s="307" customFormat="1" ht="16.5" customHeight="1">
      <c r="A814" s="251"/>
      <c r="B814" s="27"/>
      <c r="C814" s="117" t="s">
        <v>527</v>
      </c>
      <c r="D814" s="117" t="s">
        <v>131</v>
      </c>
      <c r="E814" s="118" t="s">
        <v>1169</v>
      </c>
      <c r="F814" s="119" t="s">
        <v>1170</v>
      </c>
      <c r="G814" s="120" t="s">
        <v>215</v>
      </c>
      <c r="H814" s="121">
        <v>34.48</v>
      </c>
      <c r="I814" s="122"/>
      <c r="J814" s="123">
        <f>ROUND(I814*H814,2)</f>
        <v>0</v>
      </c>
      <c r="K814" s="119" t="s">
        <v>135</v>
      </c>
      <c r="L814" s="27"/>
      <c r="M814" s="329" t="s">
        <v>20</v>
      </c>
      <c r="N814" s="124" t="s">
        <v>46</v>
      </c>
      <c r="O814" s="55"/>
      <c r="P814" s="125">
        <f>O814*H814</f>
        <v>0</v>
      </c>
      <c r="Q814" s="125">
        <v>0.000290023201856149</v>
      </c>
      <c r="R814" s="125">
        <f>Q814*H814</f>
        <v>0.010000000000000018</v>
      </c>
      <c r="S814" s="125">
        <v>0</v>
      </c>
      <c r="T814" s="126">
        <f>S814*H814</f>
        <v>0</v>
      </c>
      <c r="U814" s="251"/>
      <c r="V814" s="251"/>
      <c r="W814" s="251"/>
      <c r="X814" s="251"/>
      <c r="Y814" s="251"/>
      <c r="Z814" s="251"/>
      <c r="AA814" s="251"/>
      <c r="AB814" s="251"/>
      <c r="AC814" s="251"/>
      <c r="AD814" s="251"/>
      <c r="AE814" s="251"/>
      <c r="AR814" s="330" t="s">
        <v>163</v>
      </c>
      <c r="AT814" s="330" t="s">
        <v>131</v>
      </c>
      <c r="AU814" s="330" t="s">
        <v>22</v>
      </c>
      <c r="AY814" s="304" t="s">
        <v>130</v>
      </c>
      <c r="BE814" s="331">
        <f>IF(N814="základní",J814,0)</f>
        <v>0</v>
      </c>
      <c r="BF814" s="331">
        <f>IF(N814="snížená",J814,0)</f>
        <v>0</v>
      </c>
      <c r="BG814" s="331">
        <f>IF(N814="zákl. přenesená",J814,0)</f>
        <v>0</v>
      </c>
      <c r="BH814" s="331">
        <f>IF(N814="sníž. přenesená",J814,0)</f>
        <v>0</v>
      </c>
      <c r="BI814" s="331">
        <f>IF(N814="nulová",J814,0)</f>
        <v>0</v>
      </c>
      <c r="BJ814" s="304" t="s">
        <v>22</v>
      </c>
      <c r="BK814" s="331">
        <f>ROUND(I814*H814,2)</f>
        <v>0</v>
      </c>
      <c r="BL814" s="304" t="s">
        <v>163</v>
      </c>
      <c r="BM814" s="330" t="s">
        <v>533</v>
      </c>
    </row>
    <row r="815" spans="1:47" s="307" customFormat="1" ht="12">
      <c r="A815" s="251"/>
      <c r="B815" s="27"/>
      <c r="C815" s="251"/>
      <c r="D815" s="127" t="s">
        <v>137</v>
      </c>
      <c r="E815" s="251"/>
      <c r="F815" s="128" t="s">
        <v>1170</v>
      </c>
      <c r="G815" s="251"/>
      <c r="H815" s="251"/>
      <c r="I815" s="251"/>
      <c r="J815" s="251"/>
      <c r="K815" s="251"/>
      <c r="L815" s="27"/>
      <c r="M815" s="129"/>
      <c r="N815" s="130"/>
      <c r="O815" s="55"/>
      <c r="P815" s="55"/>
      <c r="Q815" s="55"/>
      <c r="R815" s="55"/>
      <c r="S815" s="55"/>
      <c r="T815" s="56"/>
      <c r="U815" s="251"/>
      <c r="V815" s="251"/>
      <c r="W815" s="251"/>
      <c r="X815" s="251"/>
      <c r="Y815" s="251"/>
      <c r="Z815" s="251"/>
      <c r="AA815" s="251"/>
      <c r="AB815" s="251"/>
      <c r="AC815" s="251"/>
      <c r="AD815" s="251"/>
      <c r="AE815" s="251"/>
      <c r="AT815" s="304" t="s">
        <v>137</v>
      </c>
      <c r="AU815" s="304" t="s">
        <v>22</v>
      </c>
    </row>
    <row r="816" spans="2:51" s="143" customFormat="1" ht="12">
      <c r="B816" s="142"/>
      <c r="D816" s="127" t="s">
        <v>660</v>
      </c>
      <c r="E816" s="144" t="s">
        <v>20</v>
      </c>
      <c r="F816" s="145" t="s">
        <v>1171</v>
      </c>
      <c r="H816" s="146">
        <v>16</v>
      </c>
      <c r="L816" s="142"/>
      <c r="M816" s="147"/>
      <c r="N816" s="148"/>
      <c r="O816" s="148"/>
      <c r="P816" s="148"/>
      <c r="Q816" s="148"/>
      <c r="R816" s="148"/>
      <c r="S816" s="148"/>
      <c r="T816" s="149"/>
      <c r="AT816" s="144" t="s">
        <v>660</v>
      </c>
      <c r="AU816" s="144" t="s">
        <v>22</v>
      </c>
      <c r="AV816" s="143" t="s">
        <v>84</v>
      </c>
      <c r="AW816" s="143" t="s">
        <v>38</v>
      </c>
      <c r="AX816" s="143" t="s">
        <v>75</v>
      </c>
      <c r="AY816" s="144" t="s">
        <v>130</v>
      </c>
    </row>
    <row r="817" spans="2:51" s="143" customFormat="1" ht="12">
      <c r="B817" s="142"/>
      <c r="D817" s="127" t="s">
        <v>660</v>
      </c>
      <c r="E817" s="144" t="s">
        <v>20</v>
      </c>
      <c r="F817" s="145" t="s">
        <v>1154</v>
      </c>
      <c r="H817" s="146">
        <v>4.98</v>
      </c>
      <c r="L817" s="142"/>
      <c r="M817" s="147"/>
      <c r="N817" s="148"/>
      <c r="O817" s="148"/>
      <c r="P817" s="148"/>
      <c r="Q817" s="148"/>
      <c r="R817" s="148"/>
      <c r="S817" s="148"/>
      <c r="T817" s="149"/>
      <c r="AT817" s="144" t="s">
        <v>660</v>
      </c>
      <c r="AU817" s="144" t="s">
        <v>22</v>
      </c>
      <c r="AV817" s="143" t="s">
        <v>84</v>
      </c>
      <c r="AW817" s="143" t="s">
        <v>38</v>
      </c>
      <c r="AX817" s="143" t="s">
        <v>75</v>
      </c>
      <c r="AY817" s="144" t="s">
        <v>130</v>
      </c>
    </row>
    <row r="818" spans="2:51" s="143" customFormat="1" ht="12">
      <c r="B818" s="142"/>
      <c r="D818" s="127" t="s">
        <v>660</v>
      </c>
      <c r="E818" s="144" t="s">
        <v>20</v>
      </c>
      <c r="F818" s="145" t="s">
        <v>1172</v>
      </c>
      <c r="H818" s="146">
        <v>6.3</v>
      </c>
      <c r="L818" s="142"/>
      <c r="M818" s="147"/>
      <c r="N818" s="148"/>
      <c r="O818" s="148"/>
      <c r="P818" s="148"/>
      <c r="Q818" s="148"/>
      <c r="R818" s="148"/>
      <c r="S818" s="148"/>
      <c r="T818" s="149"/>
      <c r="AT818" s="144" t="s">
        <v>660</v>
      </c>
      <c r="AU818" s="144" t="s">
        <v>22</v>
      </c>
      <c r="AV818" s="143" t="s">
        <v>84</v>
      </c>
      <c r="AW818" s="143" t="s">
        <v>38</v>
      </c>
      <c r="AX818" s="143" t="s">
        <v>75</v>
      </c>
      <c r="AY818" s="144" t="s">
        <v>130</v>
      </c>
    </row>
    <row r="819" spans="2:51" s="143" customFormat="1" ht="12">
      <c r="B819" s="142"/>
      <c r="D819" s="127" t="s">
        <v>660</v>
      </c>
      <c r="E819" s="144" t="s">
        <v>20</v>
      </c>
      <c r="F819" s="145" t="s">
        <v>1173</v>
      </c>
      <c r="H819" s="146">
        <v>7.2</v>
      </c>
      <c r="L819" s="142"/>
      <c r="M819" s="147"/>
      <c r="N819" s="148"/>
      <c r="O819" s="148"/>
      <c r="P819" s="148"/>
      <c r="Q819" s="148"/>
      <c r="R819" s="148"/>
      <c r="S819" s="148"/>
      <c r="T819" s="149"/>
      <c r="AT819" s="144" t="s">
        <v>660</v>
      </c>
      <c r="AU819" s="144" t="s">
        <v>22</v>
      </c>
      <c r="AV819" s="143" t="s">
        <v>84</v>
      </c>
      <c r="AW819" s="143" t="s">
        <v>38</v>
      </c>
      <c r="AX819" s="143" t="s">
        <v>75</v>
      </c>
      <c r="AY819" s="144" t="s">
        <v>130</v>
      </c>
    </row>
    <row r="820" spans="2:51" s="151" customFormat="1" ht="12">
      <c r="B820" s="150"/>
      <c r="D820" s="127" t="s">
        <v>660</v>
      </c>
      <c r="E820" s="152" t="s">
        <v>20</v>
      </c>
      <c r="F820" s="153" t="s">
        <v>663</v>
      </c>
      <c r="H820" s="154">
        <v>34.48</v>
      </c>
      <c r="L820" s="150"/>
      <c r="M820" s="155"/>
      <c r="N820" s="156"/>
      <c r="O820" s="156"/>
      <c r="P820" s="156"/>
      <c r="Q820" s="156"/>
      <c r="R820" s="156"/>
      <c r="S820" s="156"/>
      <c r="T820" s="157"/>
      <c r="AT820" s="152" t="s">
        <v>660</v>
      </c>
      <c r="AU820" s="152" t="s">
        <v>22</v>
      </c>
      <c r="AV820" s="151" t="s">
        <v>136</v>
      </c>
      <c r="AW820" s="151" t="s">
        <v>38</v>
      </c>
      <c r="AX820" s="151" t="s">
        <v>22</v>
      </c>
      <c r="AY820" s="152" t="s">
        <v>130</v>
      </c>
    </row>
    <row r="821" spans="1:65" s="307" customFormat="1" ht="16.5" customHeight="1">
      <c r="A821" s="251"/>
      <c r="B821" s="27"/>
      <c r="C821" s="117" t="s">
        <v>28</v>
      </c>
      <c r="D821" s="117" t="s">
        <v>131</v>
      </c>
      <c r="E821" s="118" t="s">
        <v>1174</v>
      </c>
      <c r="F821" s="119" t="s">
        <v>1175</v>
      </c>
      <c r="G821" s="120" t="s">
        <v>185</v>
      </c>
      <c r="H821" s="121">
        <v>134.534</v>
      </c>
      <c r="I821" s="122"/>
      <c r="J821" s="123">
        <f>ROUND(I821*H821,2)</f>
        <v>0</v>
      </c>
      <c r="K821" s="119" t="s">
        <v>146</v>
      </c>
      <c r="L821" s="27"/>
      <c r="M821" s="329" t="s">
        <v>20</v>
      </c>
      <c r="N821" s="124" t="s">
        <v>46</v>
      </c>
      <c r="O821" s="55"/>
      <c r="P821" s="125">
        <f>O821*H821</f>
        <v>0</v>
      </c>
      <c r="Q821" s="125">
        <v>0.0136024891811896</v>
      </c>
      <c r="R821" s="125">
        <f>Q821*H821</f>
        <v>1.8299972795021615</v>
      </c>
      <c r="S821" s="125">
        <v>0</v>
      </c>
      <c r="T821" s="126">
        <f>S821*H821</f>
        <v>0</v>
      </c>
      <c r="U821" s="251"/>
      <c r="V821" s="251"/>
      <c r="W821" s="251"/>
      <c r="X821" s="251"/>
      <c r="Y821" s="251"/>
      <c r="Z821" s="251"/>
      <c r="AA821" s="251"/>
      <c r="AB821" s="251"/>
      <c r="AC821" s="251"/>
      <c r="AD821" s="251"/>
      <c r="AE821" s="251"/>
      <c r="AR821" s="330" t="s">
        <v>163</v>
      </c>
      <c r="AT821" s="330" t="s">
        <v>131</v>
      </c>
      <c r="AU821" s="330" t="s">
        <v>22</v>
      </c>
      <c r="AY821" s="304" t="s">
        <v>130</v>
      </c>
      <c r="BE821" s="331">
        <f>IF(N821="základní",J821,0)</f>
        <v>0</v>
      </c>
      <c r="BF821" s="331">
        <f>IF(N821="snížená",J821,0)</f>
        <v>0</v>
      </c>
      <c r="BG821" s="331">
        <f>IF(N821="zákl. přenesená",J821,0)</f>
        <v>0</v>
      </c>
      <c r="BH821" s="331">
        <f>IF(N821="sníž. přenesená",J821,0)</f>
        <v>0</v>
      </c>
      <c r="BI821" s="331">
        <f>IF(N821="nulová",J821,0)</f>
        <v>0</v>
      </c>
      <c r="BJ821" s="304" t="s">
        <v>22</v>
      </c>
      <c r="BK821" s="331">
        <f>ROUND(I821*H821,2)</f>
        <v>0</v>
      </c>
      <c r="BL821" s="304" t="s">
        <v>163</v>
      </c>
      <c r="BM821" s="330" t="s">
        <v>537</v>
      </c>
    </row>
    <row r="822" spans="1:47" s="307" customFormat="1" ht="12">
      <c r="A822" s="251"/>
      <c r="B822" s="27"/>
      <c r="C822" s="251"/>
      <c r="D822" s="127" t="s">
        <v>137</v>
      </c>
      <c r="E822" s="251"/>
      <c r="F822" s="128" t="s">
        <v>1175</v>
      </c>
      <c r="G822" s="251"/>
      <c r="H822" s="251"/>
      <c r="I822" s="251"/>
      <c r="J822" s="251"/>
      <c r="K822" s="251"/>
      <c r="L822" s="27"/>
      <c r="M822" s="129"/>
      <c r="N822" s="130"/>
      <c r="O822" s="55"/>
      <c r="P822" s="55"/>
      <c r="Q822" s="55"/>
      <c r="R822" s="55"/>
      <c r="S822" s="55"/>
      <c r="T822" s="56"/>
      <c r="U822" s="251"/>
      <c r="V822" s="251"/>
      <c r="W822" s="251"/>
      <c r="X822" s="251"/>
      <c r="Y822" s="251"/>
      <c r="Z822" s="251"/>
      <c r="AA822" s="251"/>
      <c r="AB822" s="251"/>
      <c r="AC822" s="251"/>
      <c r="AD822" s="251"/>
      <c r="AE822" s="251"/>
      <c r="AT822" s="304" t="s">
        <v>137</v>
      </c>
      <c r="AU822" s="304" t="s">
        <v>22</v>
      </c>
    </row>
    <row r="823" spans="2:51" s="136" customFormat="1" ht="12">
      <c r="B823" s="135"/>
      <c r="D823" s="127" t="s">
        <v>660</v>
      </c>
      <c r="E823" s="137" t="s">
        <v>20</v>
      </c>
      <c r="F823" s="138" t="s">
        <v>1176</v>
      </c>
      <c r="H823" s="137" t="s">
        <v>20</v>
      </c>
      <c r="L823" s="135"/>
      <c r="M823" s="139"/>
      <c r="N823" s="140"/>
      <c r="O823" s="140"/>
      <c r="P823" s="140"/>
      <c r="Q823" s="140"/>
      <c r="R823" s="140"/>
      <c r="S823" s="140"/>
      <c r="T823" s="141"/>
      <c r="AT823" s="137" t="s">
        <v>660</v>
      </c>
      <c r="AU823" s="137" t="s">
        <v>22</v>
      </c>
      <c r="AV823" s="136" t="s">
        <v>22</v>
      </c>
      <c r="AW823" s="136" t="s">
        <v>38</v>
      </c>
      <c r="AX823" s="136" t="s">
        <v>75</v>
      </c>
      <c r="AY823" s="137" t="s">
        <v>130</v>
      </c>
    </row>
    <row r="824" spans="2:51" s="143" customFormat="1" ht="12">
      <c r="B824" s="142"/>
      <c r="D824" s="127" t="s">
        <v>660</v>
      </c>
      <c r="E824" s="144" t="s">
        <v>20</v>
      </c>
      <c r="F824" s="145" t="s">
        <v>1177</v>
      </c>
      <c r="H824" s="146">
        <v>1.7928</v>
      </c>
      <c r="L824" s="142"/>
      <c r="M824" s="147"/>
      <c r="N824" s="148"/>
      <c r="O824" s="148"/>
      <c r="P824" s="148"/>
      <c r="Q824" s="148"/>
      <c r="R824" s="148"/>
      <c r="S824" s="148"/>
      <c r="T824" s="149"/>
      <c r="AT824" s="144" t="s">
        <v>660</v>
      </c>
      <c r="AU824" s="144" t="s">
        <v>22</v>
      </c>
      <c r="AV824" s="143" t="s">
        <v>84</v>
      </c>
      <c r="AW824" s="143" t="s">
        <v>38</v>
      </c>
      <c r="AX824" s="143" t="s">
        <v>75</v>
      </c>
      <c r="AY824" s="144" t="s">
        <v>130</v>
      </c>
    </row>
    <row r="825" spans="2:51" s="136" customFormat="1" ht="12">
      <c r="B825" s="135"/>
      <c r="D825" s="127" t="s">
        <v>660</v>
      </c>
      <c r="E825" s="137" t="s">
        <v>20</v>
      </c>
      <c r="F825" s="138" t="s">
        <v>1150</v>
      </c>
      <c r="H825" s="137" t="s">
        <v>20</v>
      </c>
      <c r="L825" s="135"/>
      <c r="M825" s="139"/>
      <c r="N825" s="140"/>
      <c r="O825" s="140"/>
      <c r="P825" s="140"/>
      <c r="Q825" s="140"/>
      <c r="R825" s="140"/>
      <c r="S825" s="140"/>
      <c r="T825" s="141"/>
      <c r="AT825" s="137" t="s">
        <v>660</v>
      </c>
      <c r="AU825" s="137" t="s">
        <v>22</v>
      </c>
      <c r="AV825" s="136" t="s">
        <v>22</v>
      </c>
      <c r="AW825" s="136" t="s">
        <v>38</v>
      </c>
      <c r="AX825" s="136" t="s">
        <v>75</v>
      </c>
      <c r="AY825" s="137" t="s">
        <v>130</v>
      </c>
    </row>
    <row r="826" spans="2:51" s="143" customFormat="1" ht="12">
      <c r="B826" s="142"/>
      <c r="D826" s="127" t="s">
        <v>660</v>
      </c>
      <c r="E826" s="144" t="s">
        <v>20</v>
      </c>
      <c r="F826" s="145" t="s">
        <v>1178</v>
      </c>
      <c r="H826" s="146">
        <v>132.7414</v>
      </c>
      <c r="L826" s="142"/>
      <c r="M826" s="147"/>
      <c r="N826" s="148"/>
      <c r="O826" s="148"/>
      <c r="P826" s="148"/>
      <c r="Q826" s="148"/>
      <c r="R826" s="148"/>
      <c r="S826" s="148"/>
      <c r="T826" s="149"/>
      <c r="AT826" s="144" t="s">
        <v>660</v>
      </c>
      <c r="AU826" s="144" t="s">
        <v>22</v>
      </c>
      <c r="AV826" s="143" t="s">
        <v>84</v>
      </c>
      <c r="AW826" s="143" t="s">
        <v>38</v>
      </c>
      <c r="AX826" s="143" t="s">
        <v>75</v>
      </c>
      <c r="AY826" s="144" t="s">
        <v>130</v>
      </c>
    </row>
    <row r="827" spans="2:51" s="151" customFormat="1" ht="12">
      <c r="B827" s="150"/>
      <c r="D827" s="127" t="s">
        <v>660</v>
      </c>
      <c r="E827" s="152" t="s">
        <v>20</v>
      </c>
      <c r="F827" s="153" t="s">
        <v>663</v>
      </c>
      <c r="H827" s="154">
        <v>134.5342</v>
      </c>
      <c r="L827" s="150"/>
      <c r="M827" s="155"/>
      <c r="N827" s="156"/>
      <c r="O827" s="156"/>
      <c r="P827" s="156"/>
      <c r="Q827" s="156"/>
      <c r="R827" s="156"/>
      <c r="S827" s="156"/>
      <c r="T827" s="157"/>
      <c r="AT827" s="152" t="s">
        <v>660</v>
      </c>
      <c r="AU827" s="152" t="s">
        <v>22</v>
      </c>
      <c r="AV827" s="151" t="s">
        <v>136</v>
      </c>
      <c r="AW827" s="151" t="s">
        <v>38</v>
      </c>
      <c r="AX827" s="151" t="s">
        <v>22</v>
      </c>
      <c r="AY827" s="152" t="s">
        <v>130</v>
      </c>
    </row>
    <row r="828" spans="1:65" s="307" customFormat="1" ht="16.5" customHeight="1">
      <c r="A828" s="251"/>
      <c r="B828" s="27"/>
      <c r="C828" s="117" t="s">
        <v>536</v>
      </c>
      <c r="D828" s="117" t="s">
        <v>131</v>
      </c>
      <c r="E828" s="118" t="s">
        <v>1179</v>
      </c>
      <c r="F828" s="119" t="s">
        <v>1180</v>
      </c>
      <c r="G828" s="120" t="s">
        <v>983</v>
      </c>
      <c r="H828" s="121">
        <v>1375.7486</v>
      </c>
      <c r="I828" s="122"/>
      <c r="J828" s="123">
        <f>ROUND(I828*H828,2)</f>
        <v>0</v>
      </c>
      <c r="K828" s="119" t="s">
        <v>135</v>
      </c>
      <c r="L828" s="27"/>
      <c r="M828" s="329" t="s">
        <v>20</v>
      </c>
      <c r="N828" s="124" t="s">
        <v>46</v>
      </c>
      <c r="O828" s="55"/>
      <c r="P828" s="125">
        <f>O828*H828</f>
        <v>0</v>
      </c>
      <c r="Q828" s="125">
        <v>0</v>
      </c>
      <c r="R828" s="125">
        <f>Q828*H828</f>
        <v>0</v>
      </c>
      <c r="S828" s="125">
        <v>0</v>
      </c>
      <c r="T828" s="126">
        <f>S828*H828</f>
        <v>0</v>
      </c>
      <c r="U828" s="251"/>
      <c r="V828" s="251"/>
      <c r="W828" s="251"/>
      <c r="X828" s="251"/>
      <c r="Y828" s="251"/>
      <c r="Z828" s="251"/>
      <c r="AA828" s="251"/>
      <c r="AB828" s="251"/>
      <c r="AC828" s="251"/>
      <c r="AD828" s="251"/>
      <c r="AE828" s="251"/>
      <c r="AR828" s="330" t="s">
        <v>163</v>
      </c>
      <c r="AT828" s="330" t="s">
        <v>131</v>
      </c>
      <c r="AU828" s="330" t="s">
        <v>22</v>
      </c>
      <c r="AY828" s="304" t="s">
        <v>130</v>
      </c>
      <c r="BE828" s="331">
        <f>IF(N828="základní",J828,0)</f>
        <v>0</v>
      </c>
      <c r="BF828" s="331">
        <f>IF(N828="snížená",J828,0)</f>
        <v>0</v>
      </c>
      <c r="BG828" s="331">
        <f>IF(N828="zákl. přenesená",J828,0)</f>
        <v>0</v>
      </c>
      <c r="BH828" s="331">
        <f>IF(N828="sníž. přenesená",J828,0)</f>
        <v>0</v>
      </c>
      <c r="BI828" s="331">
        <f>IF(N828="nulová",J828,0)</f>
        <v>0</v>
      </c>
      <c r="BJ828" s="304" t="s">
        <v>22</v>
      </c>
      <c r="BK828" s="331">
        <f>ROUND(I828*H828,2)</f>
        <v>0</v>
      </c>
      <c r="BL828" s="304" t="s">
        <v>163</v>
      </c>
      <c r="BM828" s="330" t="s">
        <v>538</v>
      </c>
    </row>
    <row r="829" spans="1:47" s="307" customFormat="1" ht="12">
      <c r="A829" s="251"/>
      <c r="B829" s="27"/>
      <c r="C829" s="251"/>
      <c r="D829" s="127" t="s">
        <v>137</v>
      </c>
      <c r="E829" s="251"/>
      <c r="F829" s="128" t="s">
        <v>1180</v>
      </c>
      <c r="G829" s="251"/>
      <c r="H829" s="251"/>
      <c r="I829" s="251"/>
      <c r="J829" s="251"/>
      <c r="K829" s="251"/>
      <c r="L829" s="27"/>
      <c r="M829" s="129"/>
      <c r="N829" s="130"/>
      <c r="O829" s="55"/>
      <c r="P829" s="55"/>
      <c r="Q829" s="55"/>
      <c r="R829" s="55"/>
      <c r="S829" s="55"/>
      <c r="T829" s="56"/>
      <c r="U829" s="251"/>
      <c r="V829" s="251"/>
      <c r="W829" s="251"/>
      <c r="X829" s="251"/>
      <c r="Y829" s="251"/>
      <c r="Z829" s="251"/>
      <c r="AA829" s="251"/>
      <c r="AB829" s="251"/>
      <c r="AC829" s="251"/>
      <c r="AD829" s="251"/>
      <c r="AE829" s="251"/>
      <c r="AT829" s="304" t="s">
        <v>137</v>
      </c>
      <c r="AU829" s="304" t="s">
        <v>22</v>
      </c>
    </row>
    <row r="830" spans="2:63" s="109" customFormat="1" ht="25.9" customHeight="1">
      <c r="B830" s="108"/>
      <c r="D830" s="110" t="s">
        <v>74</v>
      </c>
      <c r="E830" s="111" t="s">
        <v>1181</v>
      </c>
      <c r="F830" s="111" t="s">
        <v>1182</v>
      </c>
      <c r="J830" s="112">
        <f>BK830</f>
        <v>0</v>
      </c>
      <c r="L830" s="108"/>
      <c r="M830" s="113"/>
      <c r="N830" s="114"/>
      <c r="O830" s="114"/>
      <c r="P830" s="115">
        <f>SUM(P831:P859)</f>
        <v>0</v>
      </c>
      <c r="Q830" s="114"/>
      <c r="R830" s="115">
        <f>SUM(R831:R859)</f>
        <v>0.010000000000000016</v>
      </c>
      <c r="S830" s="114"/>
      <c r="T830" s="116">
        <f>SUM(T831:T859)</f>
        <v>0</v>
      </c>
      <c r="AR830" s="110" t="s">
        <v>84</v>
      </c>
      <c r="AT830" s="327" t="s">
        <v>74</v>
      </c>
      <c r="AU830" s="327" t="s">
        <v>75</v>
      </c>
      <c r="AY830" s="110" t="s">
        <v>130</v>
      </c>
      <c r="BK830" s="328">
        <f>SUM(BK831:BK859)</f>
        <v>0</v>
      </c>
    </row>
    <row r="831" spans="1:65" s="307" customFormat="1" ht="16.5" customHeight="1">
      <c r="A831" s="251"/>
      <c r="B831" s="27"/>
      <c r="C831" s="117" t="s">
        <v>358</v>
      </c>
      <c r="D831" s="117" t="s">
        <v>131</v>
      </c>
      <c r="E831" s="118" t="s">
        <v>1183</v>
      </c>
      <c r="F831" s="119" t="s">
        <v>1184</v>
      </c>
      <c r="G831" s="120" t="s">
        <v>185</v>
      </c>
      <c r="H831" s="121">
        <v>11.54</v>
      </c>
      <c r="I831" s="122"/>
      <c r="J831" s="123">
        <f>ROUND(I831*H831,2)</f>
        <v>0</v>
      </c>
      <c r="K831" s="119" t="s">
        <v>135</v>
      </c>
      <c r="L831" s="27"/>
      <c r="M831" s="329" t="s">
        <v>20</v>
      </c>
      <c r="N831" s="124" t="s">
        <v>46</v>
      </c>
      <c r="O831" s="55"/>
      <c r="P831" s="125">
        <f>O831*H831</f>
        <v>0</v>
      </c>
      <c r="Q831" s="125">
        <v>0</v>
      </c>
      <c r="R831" s="125">
        <f>Q831*H831</f>
        <v>0</v>
      </c>
      <c r="S831" s="125">
        <v>0</v>
      </c>
      <c r="T831" s="126">
        <f>S831*H831</f>
        <v>0</v>
      </c>
      <c r="U831" s="251"/>
      <c r="V831" s="251"/>
      <c r="W831" s="251"/>
      <c r="X831" s="251"/>
      <c r="Y831" s="251"/>
      <c r="Z831" s="251"/>
      <c r="AA831" s="251"/>
      <c r="AB831" s="251"/>
      <c r="AC831" s="251"/>
      <c r="AD831" s="251"/>
      <c r="AE831" s="251"/>
      <c r="AR831" s="330" t="s">
        <v>163</v>
      </c>
      <c r="AT831" s="330" t="s">
        <v>131</v>
      </c>
      <c r="AU831" s="330" t="s">
        <v>22</v>
      </c>
      <c r="AY831" s="304" t="s">
        <v>130</v>
      </c>
      <c r="BE831" s="331">
        <f>IF(N831="základní",J831,0)</f>
        <v>0</v>
      </c>
      <c r="BF831" s="331">
        <f>IF(N831="snížená",J831,0)</f>
        <v>0</v>
      </c>
      <c r="BG831" s="331">
        <f>IF(N831="zákl. přenesená",J831,0)</f>
        <v>0</v>
      </c>
      <c r="BH831" s="331">
        <f>IF(N831="sníž. přenesená",J831,0)</f>
        <v>0</v>
      </c>
      <c r="BI831" s="331">
        <f>IF(N831="nulová",J831,0)</f>
        <v>0</v>
      </c>
      <c r="BJ831" s="304" t="s">
        <v>22</v>
      </c>
      <c r="BK831" s="331">
        <f>ROUND(I831*H831,2)</f>
        <v>0</v>
      </c>
      <c r="BL831" s="304" t="s">
        <v>163</v>
      </c>
      <c r="BM831" s="330" t="s">
        <v>540</v>
      </c>
    </row>
    <row r="832" spans="1:47" s="307" customFormat="1" ht="12">
      <c r="A832" s="251"/>
      <c r="B832" s="27"/>
      <c r="C832" s="251"/>
      <c r="D832" s="127" t="s">
        <v>137</v>
      </c>
      <c r="E832" s="251"/>
      <c r="F832" s="128" t="s">
        <v>1184</v>
      </c>
      <c r="G832" s="251"/>
      <c r="H832" s="251"/>
      <c r="I832" s="251"/>
      <c r="J832" s="251"/>
      <c r="K832" s="251"/>
      <c r="L832" s="27"/>
      <c r="M832" s="129"/>
      <c r="N832" s="130"/>
      <c r="O832" s="55"/>
      <c r="P832" s="55"/>
      <c r="Q832" s="55"/>
      <c r="R832" s="55"/>
      <c r="S832" s="55"/>
      <c r="T832" s="56"/>
      <c r="U832" s="251"/>
      <c r="V832" s="251"/>
      <c r="W832" s="251"/>
      <c r="X832" s="251"/>
      <c r="Y832" s="251"/>
      <c r="Z832" s="251"/>
      <c r="AA832" s="251"/>
      <c r="AB832" s="251"/>
      <c r="AC832" s="251"/>
      <c r="AD832" s="251"/>
      <c r="AE832" s="251"/>
      <c r="AT832" s="304" t="s">
        <v>137</v>
      </c>
      <c r="AU832" s="304" t="s">
        <v>22</v>
      </c>
    </row>
    <row r="833" spans="2:51" s="143" customFormat="1" ht="12">
      <c r="B833" s="142"/>
      <c r="D833" s="127" t="s">
        <v>660</v>
      </c>
      <c r="E833" s="144" t="s">
        <v>20</v>
      </c>
      <c r="F833" s="145" t="s">
        <v>1185</v>
      </c>
      <c r="H833" s="146">
        <v>3.0492</v>
      </c>
      <c r="L833" s="142"/>
      <c r="M833" s="147"/>
      <c r="N833" s="148"/>
      <c r="O833" s="148"/>
      <c r="P833" s="148"/>
      <c r="Q833" s="148"/>
      <c r="R833" s="148"/>
      <c r="S833" s="148"/>
      <c r="T833" s="149"/>
      <c r="AT833" s="144" t="s">
        <v>660</v>
      </c>
      <c r="AU833" s="144" t="s">
        <v>22</v>
      </c>
      <c r="AV833" s="143" t="s">
        <v>84</v>
      </c>
      <c r="AW833" s="143" t="s">
        <v>38</v>
      </c>
      <c r="AX833" s="143" t="s">
        <v>75</v>
      </c>
      <c r="AY833" s="144" t="s">
        <v>130</v>
      </c>
    </row>
    <row r="834" spans="2:51" s="143" customFormat="1" ht="12">
      <c r="B834" s="142"/>
      <c r="D834" s="127" t="s">
        <v>660</v>
      </c>
      <c r="E834" s="144" t="s">
        <v>20</v>
      </c>
      <c r="F834" s="145" t="s">
        <v>1186</v>
      </c>
      <c r="H834" s="146">
        <v>1.2584</v>
      </c>
      <c r="L834" s="142"/>
      <c r="M834" s="147"/>
      <c r="N834" s="148"/>
      <c r="O834" s="148"/>
      <c r="P834" s="148"/>
      <c r="Q834" s="148"/>
      <c r="R834" s="148"/>
      <c r="S834" s="148"/>
      <c r="T834" s="149"/>
      <c r="AT834" s="144" t="s">
        <v>660</v>
      </c>
      <c r="AU834" s="144" t="s">
        <v>22</v>
      </c>
      <c r="AV834" s="143" t="s">
        <v>84</v>
      </c>
      <c r="AW834" s="143" t="s">
        <v>38</v>
      </c>
      <c r="AX834" s="143" t="s">
        <v>75</v>
      </c>
      <c r="AY834" s="144" t="s">
        <v>130</v>
      </c>
    </row>
    <row r="835" spans="2:51" s="143" customFormat="1" ht="12">
      <c r="B835" s="142"/>
      <c r="D835" s="127" t="s">
        <v>660</v>
      </c>
      <c r="E835" s="144" t="s">
        <v>20</v>
      </c>
      <c r="F835" s="145" t="s">
        <v>1187</v>
      </c>
      <c r="H835" s="146">
        <v>3.9816</v>
      </c>
      <c r="L835" s="142"/>
      <c r="M835" s="147"/>
      <c r="N835" s="148"/>
      <c r="O835" s="148"/>
      <c r="P835" s="148"/>
      <c r="Q835" s="148"/>
      <c r="R835" s="148"/>
      <c r="S835" s="148"/>
      <c r="T835" s="149"/>
      <c r="AT835" s="144" t="s">
        <v>660</v>
      </c>
      <c r="AU835" s="144" t="s">
        <v>22</v>
      </c>
      <c r="AV835" s="143" t="s">
        <v>84</v>
      </c>
      <c r="AW835" s="143" t="s">
        <v>38</v>
      </c>
      <c r="AX835" s="143" t="s">
        <v>75</v>
      </c>
      <c r="AY835" s="144" t="s">
        <v>130</v>
      </c>
    </row>
    <row r="836" spans="2:51" s="143" customFormat="1" ht="12">
      <c r="B836" s="142"/>
      <c r="D836" s="127" t="s">
        <v>660</v>
      </c>
      <c r="E836" s="144" t="s">
        <v>20</v>
      </c>
      <c r="F836" s="145" t="s">
        <v>1188</v>
      </c>
      <c r="H836" s="146">
        <v>1.2324</v>
      </c>
      <c r="L836" s="142"/>
      <c r="M836" s="147"/>
      <c r="N836" s="148"/>
      <c r="O836" s="148"/>
      <c r="P836" s="148"/>
      <c r="Q836" s="148"/>
      <c r="R836" s="148"/>
      <c r="S836" s="148"/>
      <c r="T836" s="149"/>
      <c r="AT836" s="144" t="s">
        <v>660</v>
      </c>
      <c r="AU836" s="144" t="s">
        <v>22</v>
      </c>
      <c r="AV836" s="143" t="s">
        <v>84</v>
      </c>
      <c r="AW836" s="143" t="s">
        <v>38</v>
      </c>
      <c r="AX836" s="143" t="s">
        <v>75</v>
      </c>
      <c r="AY836" s="144" t="s">
        <v>130</v>
      </c>
    </row>
    <row r="837" spans="2:51" s="143" customFormat="1" ht="12">
      <c r="B837" s="142"/>
      <c r="D837" s="127" t="s">
        <v>660</v>
      </c>
      <c r="E837" s="144" t="s">
        <v>20</v>
      </c>
      <c r="F837" s="145" t="s">
        <v>1189</v>
      </c>
      <c r="H837" s="146">
        <v>0.9744</v>
      </c>
      <c r="L837" s="142"/>
      <c r="M837" s="147"/>
      <c r="N837" s="148"/>
      <c r="O837" s="148"/>
      <c r="P837" s="148"/>
      <c r="Q837" s="148"/>
      <c r="R837" s="148"/>
      <c r="S837" s="148"/>
      <c r="T837" s="149"/>
      <c r="AT837" s="144" t="s">
        <v>660</v>
      </c>
      <c r="AU837" s="144" t="s">
        <v>22</v>
      </c>
      <c r="AV837" s="143" t="s">
        <v>84</v>
      </c>
      <c r="AW837" s="143" t="s">
        <v>38</v>
      </c>
      <c r="AX837" s="143" t="s">
        <v>75</v>
      </c>
      <c r="AY837" s="144" t="s">
        <v>130</v>
      </c>
    </row>
    <row r="838" spans="2:51" s="143" customFormat="1" ht="12">
      <c r="B838" s="142"/>
      <c r="D838" s="127" t="s">
        <v>660</v>
      </c>
      <c r="E838" s="144" t="s">
        <v>20</v>
      </c>
      <c r="F838" s="145" t="s">
        <v>1190</v>
      </c>
      <c r="H838" s="146">
        <v>1.044</v>
      </c>
      <c r="L838" s="142"/>
      <c r="M838" s="147"/>
      <c r="N838" s="148"/>
      <c r="O838" s="148"/>
      <c r="P838" s="148"/>
      <c r="Q838" s="148"/>
      <c r="R838" s="148"/>
      <c r="S838" s="148"/>
      <c r="T838" s="149"/>
      <c r="AT838" s="144" t="s">
        <v>660</v>
      </c>
      <c r="AU838" s="144" t="s">
        <v>22</v>
      </c>
      <c r="AV838" s="143" t="s">
        <v>84</v>
      </c>
      <c r="AW838" s="143" t="s">
        <v>38</v>
      </c>
      <c r="AX838" s="143" t="s">
        <v>75</v>
      </c>
      <c r="AY838" s="144" t="s">
        <v>130</v>
      </c>
    </row>
    <row r="839" spans="2:51" s="151" customFormat="1" ht="12">
      <c r="B839" s="150"/>
      <c r="D839" s="127" t="s">
        <v>660</v>
      </c>
      <c r="E839" s="152" t="s">
        <v>20</v>
      </c>
      <c r="F839" s="153" t="s">
        <v>663</v>
      </c>
      <c r="H839" s="154">
        <v>11.54</v>
      </c>
      <c r="L839" s="150"/>
      <c r="M839" s="155"/>
      <c r="N839" s="156"/>
      <c r="O839" s="156"/>
      <c r="P839" s="156"/>
      <c r="Q839" s="156"/>
      <c r="R839" s="156"/>
      <c r="S839" s="156"/>
      <c r="T839" s="157"/>
      <c r="AT839" s="152" t="s">
        <v>660</v>
      </c>
      <c r="AU839" s="152" t="s">
        <v>22</v>
      </c>
      <c r="AV839" s="151" t="s">
        <v>136</v>
      </c>
      <c r="AW839" s="151" t="s">
        <v>38</v>
      </c>
      <c r="AX839" s="151" t="s">
        <v>22</v>
      </c>
      <c r="AY839" s="152" t="s">
        <v>130</v>
      </c>
    </row>
    <row r="840" spans="1:65" s="307" customFormat="1" ht="16.5" customHeight="1">
      <c r="A840" s="251"/>
      <c r="B840" s="27"/>
      <c r="C840" s="117" t="s">
        <v>539</v>
      </c>
      <c r="D840" s="117" t="s">
        <v>131</v>
      </c>
      <c r="E840" s="118" t="s">
        <v>1191</v>
      </c>
      <c r="F840" s="119" t="s">
        <v>1192</v>
      </c>
      <c r="G840" s="120" t="s">
        <v>185</v>
      </c>
      <c r="H840" s="121">
        <v>11.54</v>
      </c>
      <c r="I840" s="122"/>
      <c r="J840" s="123">
        <f>ROUND(I840*H840,2)</f>
        <v>0</v>
      </c>
      <c r="K840" s="119" t="s">
        <v>135</v>
      </c>
      <c r="L840" s="27"/>
      <c r="M840" s="329" t="s">
        <v>20</v>
      </c>
      <c r="N840" s="124" t="s">
        <v>46</v>
      </c>
      <c r="O840" s="55"/>
      <c r="P840" s="125">
        <f>O840*H840</f>
        <v>0</v>
      </c>
      <c r="Q840" s="125">
        <v>0</v>
      </c>
      <c r="R840" s="125">
        <f>Q840*H840</f>
        <v>0</v>
      </c>
      <c r="S840" s="125">
        <v>0</v>
      </c>
      <c r="T840" s="126">
        <f>S840*H840</f>
        <v>0</v>
      </c>
      <c r="U840" s="251"/>
      <c r="V840" s="251"/>
      <c r="W840" s="251"/>
      <c r="X840" s="251"/>
      <c r="Y840" s="251"/>
      <c r="Z840" s="251"/>
      <c r="AA840" s="251"/>
      <c r="AB840" s="251"/>
      <c r="AC840" s="251"/>
      <c r="AD840" s="251"/>
      <c r="AE840" s="251"/>
      <c r="AR840" s="330" t="s">
        <v>163</v>
      </c>
      <c r="AT840" s="330" t="s">
        <v>131</v>
      </c>
      <c r="AU840" s="330" t="s">
        <v>22</v>
      </c>
      <c r="AY840" s="304" t="s">
        <v>130</v>
      </c>
      <c r="BE840" s="331">
        <f>IF(N840="základní",J840,0)</f>
        <v>0</v>
      </c>
      <c r="BF840" s="331">
        <f>IF(N840="snížená",J840,0)</f>
        <v>0</v>
      </c>
      <c r="BG840" s="331">
        <f>IF(N840="zákl. přenesená",J840,0)</f>
        <v>0</v>
      </c>
      <c r="BH840" s="331">
        <f>IF(N840="sníž. přenesená",J840,0)</f>
        <v>0</v>
      </c>
      <c r="BI840" s="331">
        <f>IF(N840="nulová",J840,0)</f>
        <v>0</v>
      </c>
      <c r="BJ840" s="304" t="s">
        <v>22</v>
      </c>
      <c r="BK840" s="331">
        <f>ROUND(I840*H840,2)</f>
        <v>0</v>
      </c>
      <c r="BL840" s="304" t="s">
        <v>163</v>
      </c>
      <c r="BM840" s="330" t="s">
        <v>541</v>
      </c>
    </row>
    <row r="841" spans="1:47" s="307" customFormat="1" ht="12">
      <c r="A841" s="251"/>
      <c r="B841" s="27"/>
      <c r="C841" s="251"/>
      <c r="D841" s="127" t="s">
        <v>137</v>
      </c>
      <c r="E841" s="251"/>
      <c r="F841" s="128" t="s">
        <v>1192</v>
      </c>
      <c r="G841" s="251"/>
      <c r="H841" s="251"/>
      <c r="I841" s="251"/>
      <c r="J841" s="251"/>
      <c r="K841" s="251"/>
      <c r="L841" s="27"/>
      <c r="M841" s="129"/>
      <c r="N841" s="130"/>
      <c r="O841" s="55"/>
      <c r="P841" s="55"/>
      <c r="Q841" s="55"/>
      <c r="R841" s="55"/>
      <c r="S841" s="55"/>
      <c r="T841" s="56"/>
      <c r="U841" s="251"/>
      <c r="V841" s="251"/>
      <c r="W841" s="251"/>
      <c r="X841" s="251"/>
      <c r="Y841" s="251"/>
      <c r="Z841" s="251"/>
      <c r="AA841" s="251"/>
      <c r="AB841" s="251"/>
      <c r="AC841" s="251"/>
      <c r="AD841" s="251"/>
      <c r="AE841" s="251"/>
      <c r="AT841" s="304" t="s">
        <v>137</v>
      </c>
      <c r="AU841" s="304" t="s">
        <v>22</v>
      </c>
    </row>
    <row r="842" spans="2:51" s="136" customFormat="1" ht="12">
      <c r="B842" s="135"/>
      <c r="D842" s="127" t="s">
        <v>660</v>
      </c>
      <c r="E842" s="137" t="s">
        <v>20</v>
      </c>
      <c r="F842" s="138" t="s">
        <v>1193</v>
      </c>
      <c r="H842" s="137" t="s">
        <v>20</v>
      </c>
      <c r="L842" s="135"/>
      <c r="M842" s="139"/>
      <c r="N842" s="140"/>
      <c r="O842" s="140"/>
      <c r="P842" s="140"/>
      <c r="Q842" s="140"/>
      <c r="R842" s="140"/>
      <c r="S842" s="140"/>
      <c r="T842" s="141"/>
      <c r="AT842" s="137" t="s">
        <v>660</v>
      </c>
      <c r="AU842" s="137" t="s">
        <v>22</v>
      </c>
      <c r="AV842" s="136" t="s">
        <v>22</v>
      </c>
      <c r="AW842" s="136" t="s">
        <v>38</v>
      </c>
      <c r="AX842" s="136" t="s">
        <v>75</v>
      </c>
      <c r="AY842" s="137" t="s">
        <v>130</v>
      </c>
    </row>
    <row r="843" spans="2:51" s="143" customFormat="1" ht="12">
      <c r="B843" s="142"/>
      <c r="D843" s="127" t="s">
        <v>660</v>
      </c>
      <c r="E843" s="144" t="s">
        <v>20</v>
      </c>
      <c r="F843" s="145" t="s">
        <v>1194</v>
      </c>
      <c r="H843" s="146">
        <v>11.54</v>
      </c>
      <c r="L843" s="142"/>
      <c r="M843" s="147"/>
      <c r="N843" s="148"/>
      <c r="O843" s="148"/>
      <c r="P843" s="148"/>
      <c r="Q843" s="148"/>
      <c r="R843" s="148"/>
      <c r="S843" s="148"/>
      <c r="T843" s="149"/>
      <c r="AT843" s="144" t="s">
        <v>660</v>
      </c>
      <c r="AU843" s="144" t="s">
        <v>22</v>
      </c>
      <c r="AV843" s="143" t="s">
        <v>84</v>
      </c>
      <c r="AW843" s="143" t="s">
        <v>38</v>
      </c>
      <c r="AX843" s="143" t="s">
        <v>75</v>
      </c>
      <c r="AY843" s="144" t="s">
        <v>130</v>
      </c>
    </row>
    <row r="844" spans="2:51" s="151" customFormat="1" ht="12">
      <c r="B844" s="150"/>
      <c r="D844" s="127" t="s">
        <v>660</v>
      </c>
      <c r="E844" s="152" t="s">
        <v>20</v>
      </c>
      <c r="F844" s="153" t="s">
        <v>663</v>
      </c>
      <c r="H844" s="154">
        <v>11.54</v>
      </c>
      <c r="L844" s="150"/>
      <c r="M844" s="155"/>
      <c r="N844" s="156"/>
      <c r="O844" s="156"/>
      <c r="P844" s="156"/>
      <c r="Q844" s="156"/>
      <c r="R844" s="156"/>
      <c r="S844" s="156"/>
      <c r="T844" s="157"/>
      <c r="AT844" s="152" t="s">
        <v>660</v>
      </c>
      <c r="AU844" s="152" t="s">
        <v>22</v>
      </c>
      <c r="AV844" s="151" t="s">
        <v>136</v>
      </c>
      <c r="AW844" s="151" t="s">
        <v>38</v>
      </c>
      <c r="AX844" s="151" t="s">
        <v>22</v>
      </c>
      <c r="AY844" s="152" t="s">
        <v>130</v>
      </c>
    </row>
    <row r="845" spans="1:65" s="307" customFormat="1" ht="21.75" customHeight="1">
      <c r="A845" s="251"/>
      <c r="B845" s="27"/>
      <c r="C845" s="117" t="s">
        <v>361</v>
      </c>
      <c r="D845" s="117" t="s">
        <v>131</v>
      </c>
      <c r="E845" s="118" t="s">
        <v>1195</v>
      </c>
      <c r="F845" s="119" t="s">
        <v>1196</v>
      </c>
      <c r="G845" s="120" t="s">
        <v>185</v>
      </c>
      <c r="H845" s="121">
        <v>2.7</v>
      </c>
      <c r="I845" s="122"/>
      <c r="J845" s="123">
        <f>ROUND(I845*H845,2)</f>
        <v>0</v>
      </c>
      <c r="K845" s="119" t="s">
        <v>135</v>
      </c>
      <c r="L845" s="27"/>
      <c r="M845" s="329" t="s">
        <v>20</v>
      </c>
      <c r="N845" s="124" t="s">
        <v>46</v>
      </c>
      <c r="O845" s="55"/>
      <c r="P845" s="125">
        <f>O845*H845</f>
        <v>0</v>
      </c>
      <c r="Q845" s="125">
        <v>0</v>
      </c>
      <c r="R845" s="125">
        <f>Q845*H845</f>
        <v>0</v>
      </c>
      <c r="S845" s="125">
        <v>0</v>
      </c>
      <c r="T845" s="126">
        <f>S845*H845</f>
        <v>0</v>
      </c>
      <c r="U845" s="251"/>
      <c r="V845" s="251"/>
      <c r="W845" s="251"/>
      <c r="X845" s="251"/>
      <c r="Y845" s="251"/>
      <c r="Z845" s="251"/>
      <c r="AA845" s="251"/>
      <c r="AB845" s="251"/>
      <c r="AC845" s="251"/>
      <c r="AD845" s="251"/>
      <c r="AE845" s="251"/>
      <c r="AR845" s="330" t="s">
        <v>163</v>
      </c>
      <c r="AT845" s="330" t="s">
        <v>131</v>
      </c>
      <c r="AU845" s="330" t="s">
        <v>22</v>
      </c>
      <c r="AY845" s="304" t="s">
        <v>130</v>
      </c>
      <c r="BE845" s="331">
        <f>IF(N845="základní",J845,0)</f>
        <v>0</v>
      </c>
      <c r="BF845" s="331">
        <f>IF(N845="snížená",J845,0)</f>
        <v>0</v>
      </c>
      <c r="BG845" s="331">
        <f>IF(N845="zákl. přenesená",J845,0)</f>
        <v>0</v>
      </c>
      <c r="BH845" s="331">
        <f>IF(N845="sníž. přenesená",J845,0)</f>
        <v>0</v>
      </c>
      <c r="BI845" s="331">
        <f>IF(N845="nulová",J845,0)</f>
        <v>0</v>
      </c>
      <c r="BJ845" s="304" t="s">
        <v>22</v>
      </c>
      <c r="BK845" s="331">
        <f>ROUND(I845*H845,2)</f>
        <v>0</v>
      </c>
      <c r="BL845" s="304" t="s">
        <v>163</v>
      </c>
      <c r="BM845" s="330" t="s">
        <v>543</v>
      </c>
    </row>
    <row r="846" spans="1:47" s="307" customFormat="1" ht="19.5">
      <c r="A846" s="251"/>
      <c r="B846" s="27"/>
      <c r="C846" s="251"/>
      <c r="D846" s="127" t="s">
        <v>137</v>
      </c>
      <c r="E846" s="251"/>
      <c r="F846" s="128" t="s">
        <v>1196</v>
      </c>
      <c r="G846" s="251"/>
      <c r="H846" s="251"/>
      <c r="I846" s="251"/>
      <c r="J846" s="251"/>
      <c r="K846" s="251"/>
      <c r="L846" s="27"/>
      <c r="M846" s="129"/>
      <c r="N846" s="130"/>
      <c r="O846" s="55"/>
      <c r="P846" s="55"/>
      <c r="Q846" s="55"/>
      <c r="R846" s="55"/>
      <c r="S846" s="55"/>
      <c r="T846" s="56"/>
      <c r="U846" s="251"/>
      <c r="V846" s="251"/>
      <c r="W846" s="251"/>
      <c r="X846" s="251"/>
      <c r="Y846" s="251"/>
      <c r="Z846" s="251"/>
      <c r="AA846" s="251"/>
      <c r="AB846" s="251"/>
      <c r="AC846" s="251"/>
      <c r="AD846" s="251"/>
      <c r="AE846" s="251"/>
      <c r="AT846" s="304" t="s">
        <v>137</v>
      </c>
      <c r="AU846" s="304" t="s">
        <v>22</v>
      </c>
    </row>
    <row r="847" spans="2:51" s="136" customFormat="1" ht="12">
      <c r="B847" s="135"/>
      <c r="D847" s="127" t="s">
        <v>660</v>
      </c>
      <c r="E847" s="137" t="s">
        <v>20</v>
      </c>
      <c r="F847" s="138" t="s">
        <v>786</v>
      </c>
      <c r="H847" s="137" t="s">
        <v>20</v>
      </c>
      <c r="L847" s="135"/>
      <c r="M847" s="139"/>
      <c r="N847" s="140"/>
      <c r="O847" s="140"/>
      <c r="P847" s="140"/>
      <c r="Q847" s="140"/>
      <c r="R847" s="140"/>
      <c r="S847" s="140"/>
      <c r="T847" s="141"/>
      <c r="AT847" s="137" t="s">
        <v>660</v>
      </c>
      <c r="AU847" s="137" t="s">
        <v>22</v>
      </c>
      <c r="AV847" s="136" t="s">
        <v>22</v>
      </c>
      <c r="AW847" s="136" t="s">
        <v>38</v>
      </c>
      <c r="AX847" s="136" t="s">
        <v>75</v>
      </c>
      <c r="AY847" s="137" t="s">
        <v>130</v>
      </c>
    </row>
    <row r="848" spans="2:51" s="143" customFormat="1" ht="12">
      <c r="B848" s="142"/>
      <c r="D848" s="127" t="s">
        <v>660</v>
      </c>
      <c r="E848" s="144" t="s">
        <v>20</v>
      </c>
      <c r="F848" s="145" t="s">
        <v>1197</v>
      </c>
      <c r="H848" s="146">
        <v>2.7</v>
      </c>
      <c r="L848" s="142"/>
      <c r="M848" s="147"/>
      <c r="N848" s="148"/>
      <c r="O848" s="148"/>
      <c r="P848" s="148"/>
      <c r="Q848" s="148"/>
      <c r="R848" s="148"/>
      <c r="S848" s="148"/>
      <c r="T848" s="149"/>
      <c r="AT848" s="144" t="s">
        <v>660</v>
      </c>
      <c r="AU848" s="144" t="s">
        <v>22</v>
      </c>
      <c r="AV848" s="143" t="s">
        <v>84</v>
      </c>
      <c r="AW848" s="143" t="s">
        <v>38</v>
      </c>
      <c r="AX848" s="143" t="s">
        <v>75</v>
      </c>
      <c r="AY848" s="144" t="s">
        <v>130</v>
      </c>
    </row>
    <row r="849" spans="2:51" s="151" customFormat="1" ht="12">
      <c r="B849" s="150"/>
      <c r="D849" s="127" t="s">
        <v>660</v>
      </c>
      <c r="E849" s="152" t="s">
        <v>20</v>
      </c>
      <c r="F849" s="153" t="s">
        <v>663</v>
      </c>
      <c r="H849" s="154">
        <v>2.7</v>
      </c>
      <c r="L849" s="150"/>
      <c r="M849" s="155"/>
      <c r="N849" s="156"/>
      <c r="O849" s="156"/>
      <c r="P849" s="156"/>
      <c r="Q849" s="156"/>
      <c r="R849" s="156"/>
      <c r="S849" s="156"/>
      <c r="T849" s="157"/>
      <c r="AT849" s="152" t="s">
        <v>660</v>
      </c>
      <c r="AU849" s="152" t="s">
        <v>22</v>
      </c>
      <c r="AV849" s="151" t="s">
        <v>136</v>
      </c>
      <c r="AW849" s="151" t="s">
        <v>38</v>
      </c>
      <c r="AX849" s="151" t="s">
        <v>22</v>
      </c>
      <c r="AY849" s="152" t="s">
        <v>130</v>
      </c>
    </row>
    <row r="850" spans="1:65" s="307" customFormat="1" ht="16.5" customHeight="1">
      <c r="A850" s="251"/>
      <c r="B850" s="27"/>
      <c r="C850" s="117" t="s">
        <v>542</v>
      </c>
      <c r="D850" s="117" t="s">
        <v>131</v>
      </c>
      <c r="E850" s="118" t="s">
        <v>1198</v>
      </c>
      <c r="F850" s="119" t="s">
        <v>1199</v>
      </c>
      <c r="G850" s="120" t="s">
        <v>185</v>
      </c>
      <c r="H850" s="121">
        <v>29.244</v>
      </c>
      <c r="I850" s="122"/>
      <c r="J850" s="123">
        <f>ROUND(I850*H850,2)</f>
        <v>0</v>
      </c>
      <c r="K850" s="119" t="s">
        <v>135</v>
      </c>
      <c r="L850" s="27"/>
      <c r="M850" s="329" t="s">
        <v>20</v>
      </c>
      <c r="N850" s="124" t="s">
        <v>46</v>
      </c>
      <c r="O850" s="55"/>
      <c r="P850" s="125">
        <f>O850*H850</f>
        <v>0</v>
      </c>
      <c r="Q850" s="125">
        <v>0</v>
      </c>
      <c r="R850" s="125">
        <f>Q850*H850</f>
        <v>0</v>
      </c>
      <c r="S850" s="125">
        <v>0</v>
      </c>
      <c r="T850" s="126">
        <f>S850*H850</f>
        <v>0</v>
      </c>
      <c r="U850" s="251"/>
      <c r="V850" s="251"/>
      <c r="W850" s="251"/>
      <c r="X850" s="251"/>
      <c r="Y850" s="251"/>
      <c r="Z850" s="251"/>
      <c r="AA850" s="251"/>
      <c r="AB850" s="251"/>
      <c r="AC850" s="251"/>
      <c r="AD850" s="251"/>
      <c r="AE850" s="251"/>
      <c r="AR850" s="330" t="s">
        <v>163</v>
      </c>
      <c r="AT850" s="330" t="s">
        <v>131</v>
      </c>
      <c r="AU850" s="330" t="s">
        <v>22</v>
      </c>
      <c r="AY850" s="304" t="s">
        <v>130</v>
      </c>
      <c r="BE850" s="331">
        <f>IF(N850="základní",J850,0)</f>
        <v>0</v>
      </c>
      <c r="BF850" s="331">
        <f>IF(N850="snížená",J850,0)</f>
        <v>0</v>
      </c>
      <c r="BG850" s="331">
        <f>IF(N850="zákl. přenesená",J850,0)</f>
        <v>0</v>
      </c>
      <c r="BH850" s="331">
        <f>IF(N850="sníž. přenesená",J850,0)</f>
        <v>0</v>
      </c>
      <c r="BI850" s="331">
        <f>IF(N850="nulová",J850,0)</f>
        <v>0</v>
      </c>
      <c r="BJ850" s="304" t="s">
        <v>22</v>
      </c>
      <c r="BK850" s="331">
        <f>ROUND(I850*H850,2)</f>
        <v>0</v>
      </c>
      <c r="BL850" s="304" t="s">
        <v>163</v>
      </c>
      <c r="BM850" s="330" t="s">
        <v>546</v>
      </c>
    </row>
    <row r="851" spans="1:47" s="307" customFormat="1" ht="12">
      <c r="A851" s="251"/>
      <c r="B851" s="27"/>
      <c r="C851" s="251"/>
      <c r="D851" s="127" t="s">
        <v>137</v>
      </c>
      <c r="E851" s="251"/>
      <c r="F851" s="128" t="s">
        <v>1199</v>
      </c>
      <c r="G851" s="251"/>
      <c r="H851" s="251"/>
      <c r="I851" s="251"/>
      <c r="J851" s="251"/>
      <c r="K851" s="251"/>
      <c r="L851" s="27"/>
      <c r="M851" s="129"/>
      <c r="N851" s="130"/>
      <c r="O851" s="55"/>
      <c r="P851" s="55"/>
      <c r="Q851" s="55"/>
      <c r="R851" s="55"/>
      <c r="S851" s="55"/>
      <c r="T851" s="56"/>
      <c r="U851" s="251"/>
      <c r="V851" s="251"/>
      <c r="W851" s="251"/>
      <c r="X851" s="251"/>
      <c r="Y851" s="251"/>
      <c r="Z851" s="251"/>
      <c r="AA851" s="251"/>
      <c r="AB851" s="251"/>
      <c r="AC851" s="251"/>
      <c r="AD851" s="251"/>
      <c r="AE851" s="251"/>
      <c r="AT851" s="304" t="s">
        <v>137</v>
      </c>
      <c r="AU851" s="304" t="s">
        <v>22</v>
      </c>
    </row>
    <row r="852" spans="2:51" s="136" customFormat="1" ht="12">
      <c r="B852" s="135"/>
      <c r="D852" s="127" t="s">
        <v>660</v>
      </c>
      <c r="E852" s="137" t="s">
        <v>20</v>
      </c>
      <c r="F852" s="138" t="s">
        <v>1200</v>
      </c>
      <c r="H852" s="137" t="s">
        <v>20</v>
      </c>
      <c r="L852" s="135"/>
      <c r="M852" s="139"/>
      <c r="N852" s="140"/>
      <c r="O852" s="140"/>
      <c r="P852" s="140"/>
      <c r="Q852" s="140"/>
      <c r="R852" s="140"/>
      <c r="S852" s="140"/>
      <c r="T852" s="141"/>
      <c r="AT852" s="137" t="s">
        <v>660</v>
      </c>
      <c r="AU852" s="137" t="s">
        <v>22</v>
      </c>
      <c r="AV852" s="136" t="s">
        <v>22</v>
      </c>
      <c r="AW852" s="136" t="s">
        <v>38</v>
      </c>
      <c r="AX852" s="136" t="s">
        <v>75</v>
      </c>
      <c r="AY852" s="137" t="s">
        <v>130</v>
      </c>
    </row>
    <row r="853" spans="2:51" s="143" customFormat="1" ht="12">
      <c r="B853" s="142"/>
      <c r="D853" s="127" t="s">
        <v>660</v>
      </c>
      <c r="E853" s="144" t="s">
        <v>20</v>
      </c>
      <c r="F853" s="145" t="s">
        <v>1201</v>
      </c>
      <c r="H853" s="146">
        <v>29.244</v>
      </c>
      <c r="L853" s="142"/>
      <c r="M853" s="147"/>
      <c r="N853" s="148"/>
      <c r="O853" s="148"/>
      <c r="P853" s="148"/>
      <c r="Q853" s="148"/>
      <c r="R853" s="148"/>
      <c r="S853" s="148"/>
      <c r="T853" s="149"/>
      <c r="AT853" s="144" t="s">
        <v>660</v>
      </c>
      <c r="AU853" s="144" t="s">
        <v>22</v>
      </c>
      <c r="AV853" s="143" t="s">
        <v>84</v>
      </c>
      <c r="AW853" s="143" t="s">
        <v>38</v>
      </c>
      <c r="AX853" s="143" t="s">
        <v>75</v>
      </c>
      <c r="AY853" s="144" t="s">
        <v>130</v>
      </c>
    </row>
    <row r="854" spans="2:51" s="151" customFormat="1" ht="12">
      <c r="B854" s="150"/>
      <c r="D854" s="127" t="s">
        <v>660</v>
      </c>
      <c r="E854" s="152" t="s">
        <v>20</v>
      </c>
      <c r="F854" s="153" t="s">
        <v>663</v>
      </c>
      <c r="H854" s="154">
        <v>29.244</v>
      </c>
      <c r="L854" s="150"/>
      <c r="M854" s="155"/>
      <c r="N854" s="156"/>
      <c r="O854" s="156"/>
      <c r="P854" s="156"/>
      <c r="Q854" s="156"/>
      <c r="R854" s="156"/>
      <c r="S854" s="156"/>
      <c r="T854" s="157"/>
      <c r="AT854" s="152" t="s">
        <v>660</v>
      </c>
      <c r="AU854" s="152" t="s">
        <v>22</v>
      </c>
      <c r="AV854" s="151" t="s">
        <v>136</v>
      </c>
      <c r="AW854" s="151" t="s">
        <v>38</v>
      </c>
      <c r="AX854" s="151" t="s">
        <v>22</v>
      </c>
      <c r="AY854" s="152" t="s">
        <v>130</v>
      </c>
    </row>
    <row r="855" spans="1:65" s="307" customFormat="1" ht="16.5" customHeight="1">
      <c r="A855" s="251"/>
      <c r="B855" s="27"/>
      <c r="C855" s="117" t="s">
        <v>365</v>
      </c>
      <c r="D855" s="117" t="s">
        <v>131</v>
      </c>
      <c r="E855" s="118" t="s">
        <v>1202</v>
      </c>
      <c r="F855" s="119" t="s">
        <v>1203</v>
      </c>
      <c r="G855" s="120" t="s">
        <v>185</v>
      </c>
      <c r="H855" s="121">
        <v>29.244</v>
      </c>
      <c r="I855" s="122"/>
      <c r="J855" s="123">
        <f>ROUND(I855*H855,2)</f>
        <v>0</v>
      </c>
      <c r="K855" s="119" t="s">
        <v>135</v>
      </c>
      <c r="L855" s="27"/>
      <c r="M855" s="329" t="s">
        <v>20</v>
      </c>
      <c r="N855" s="124" t="s">
        <v>46</v>
      </c>
      <c r="O855" s="55"/>
      <c r="P855" s="125">
        <f>O855*H855</f>
        <v>0</v>
      </c>
      <c r="Q855" s="125">
        <v>0.00034195048556969</v>
      </c>
      <c r="R855" s="125">
        <f>Q855*H855</f>
        <v>0.010000000000000016</v>
      </c>
      <c r="S855" s="125">
        <v>0</v>
      </c>
      <c r="T855" s="126">
        <f>S855*H855</f>
        <v>0</v>
      </c>
      <c r="U855" s="251"/>
      <c r="V855" s="251"/>
      <c r="W855" s="251"/>
      <c r="X855" s="251"/>
      <c r="Y855" s="251"/>
      <c r="Z855" s="251"/>
      <c r="AA855" s="251"/>
      <c r="AB855" s="251"/>
      <c r="AC855" s="251"/>
      <c r="AD855" s="251"/>
      <c r="AE855" s="251"/>
      <c r="AR855" s="330" t="s">
        <v>163</v>
      </c>
      <c r="AT855" s="330" t="s">
        <v>131</v>
      </c>
      <c r="AU855" s="330" t="s">
        <v>22</v>
      </c>
      <c r="AY855" s="304" t="s">
        <v>130</v>
      </c>
      <c r="BE855" s="331">
        <f>IF(N855="základní",J855,0)</f>
        <v>0</v>
      </c>
      <c r="BF855" s="331">
        <f>IF(N855="snížená",J855,0)</f>
        <v>0</v>
      </c>
      <c r="BG855" s="331">
        <f>IF(N855="zákl. přenesená",J855,0)</f>
        <v>0</v>
      </c>
      <c r="BH855" s="331">
        <f>IF(N855="sníž. přenesená",J855,0)</f>
        <v>0</v>
      </c>
      <c r="BI855" s="331">
        <f>IF(N855="nulová",J855,0)</f>
        <v>0</v>
      </c>
      <c r="BJ855" s="304" t="s">
        <v>22</v>
      </c>
      <c r="BK855" s="331">
        <f>ROUND(I855*H855,2)</f>
        <v>0</v>
      </c>
      <c r="BL855" s="304" t="s">
        <v>163</v>
      </c>
      <c r="BM855" s="330" t="s">
        <v>548</v>
      </c>
    </row>
    <row r="856" spans="1:47" s="307" customFormat="1" ht="12">
      <c r="A856" s="251"/>
      <c r="B856" s="27"/>
      <c r="C856" s="251"/>
      <c r="D856" s="127" t="s">
        <v>137</v>
      </c>
      <c r="E856" s="251"/>
      <c r="F856" s="128" t="s">
        <v>1203</v>
      </c>
      <c r="G856" s="251"/>
      <c r="H856" s="251"/>
      <c r="I856" s="251"/>
      <c r="J856" s="251"/>
      <c r="K856" s="251"/>
      <c r="L856" s="27"/>
      <c r="M856" s="129"/>
      <c r="N856" s="130"/>
      <c r="O856" s="55"/>
      <c r="P856" s="55"/>
      <c r="Q856" s="55"/>
      <c r="R856" s="55"/>
      <c r="S856" s="55"/>
      <c r="T856" s="56"/>
      <c r="U856" s="251"/>
      <c r="V856" s="251"/>
      <c r="W856" s="251"/>
      <c r="X856" s="251"/>
      <c r="Y856" s="251"/>
      <c r="Z856" s="251"/>
      <c r="AA856" s="251"/>
      <c r="AB856" s="251"/>
      <c r="AC856" s="251"/>
      <c r="AD856" s="251"/>
      <c r="AE856" s="251"/>
      <c r="AT856" s="304" t="s">
        <v>137</v>
      </c>
      <c r="AU856" s="304" t="s">
        <v>22</v>
      </c>
    </row>
    <row r="857" spans="2:51" s="136" customFormat="1" ht="12">
      <c r="B857" s="135"/>
      <c r="D857" s="127" t="s">
        <v>660</v>
      </c>
      <c r="E857" s="137" t="s">
        <v>20</v>
      </c>
      <c r="F857" s="138" t="s">
        <v>1204</v>
      </c>
      <c r="H857" s="137" t="s">
        <v>20</v>
      </c>
      <c r="L857" s="135"/>
      <c r="M857" s="139"/>
      <c r="N857" s="140"/>
      <c r="O857" s="140"/>
      <c r="P857" s="140"/>
      <c r="Q857" s="140"/>
      <c r="R857" s="140"/>
      <c r="S857" s="140"/>
      <c r="T857" s="141"/>
      <c r="AT857" s="137" t="s">
        <v>660</v>
      </c>
      <c r="AU857" s="137" t="s">
        <v>22</v>
      </c>
      <c r="AV857" s="136" t="s">
        <v>22</v>
      </c>
      <c r="AW857" s="136" t="s">
        <v>38</v>
      </c>
      <c r="AX857" s="136" t="s">
        <v>75</v>
      </c>
      <c r="AY857" s="137" t="s">
        <v>130</v>
      </c>
    </row>
    <row r="858" spans="2:51" s="143" customFormat="1" ht="12">
      <c r="B858" s="142"/>
      <c r="D858" s="127" t="s">
        <v>660</v>
      </c>
      <c r="E858" s="144" t="s">
        <v>20</v>
      </c>
      <c r="F858" s="145" t="s">
        <v>1205</v>
      </c>
      <c r="H858" s="146">
        <v>29.244</v>
      </c>
      <c r="L858" s="142"/>
      <c r="M858" s="147"/>
      <c r="N858" s="148"/>
      <c r="O858" s="148"/>
      <c r="P858" s="148"/>
      <c r="Q858" s="148"/>
      <c r="R858" s="148"/>
      <c r="S858" s="148"/>
      <c r="T858" s="149"/>
      <c r="AT858" s="144" t="s">
        <v>660</v>
      </c>
      <c r="AU858" s="144" t="s">
        <v>22</v>
      </c>
      <c r="AV858" s="143" t="s">
        <v>84</v>
      </c>
      <c r="AW858" s="143" t="s">
        <v>38</v>
      </c>
      <c r="AX858" s="143" t="s">
        <v>75</v>
      </c>
      <c r="AY858" s="144" t="s">
        <v>130</v>
      </c>
    </row>
    <row r="859" spans="2:51" s="151" customFormat="1" ht="12">
      <c r="B859" s="150"/>
      <c r="D859" s="127" t="s">
        <v>660</v>
      </c>
      <c r="E859" s="152" t="s">
        <v>20</v>
      </c>
      <c r="F859" s="153" t="s">
        <v>663</v>
      </c>
      <c r="H859" s="154">
        <v>29.244</v>
      </c>
      <c r="L859" s="150"/>
      <c r="M859" s="155"/>
      <c r="N859" s="156"/>
      <c r="O859" s="156"/>
      <c r="P859" s="156"/>
      <c r="Q859" s="156"/>
      <c r="R859" s="156"/>
      <c r="S859" s="156"/>
      <c r="T859" s="157"/>
      <c r="AT859" s="152" t="s">
        <v>660</v>
      </c>
      <c r="AU859" s="152" t="s">
        <v>22</v>
      </c>
      <c r="AV859" s="151" t="s">
        <v>136</v>
      </c>
      <c r="AW859" s="151" t="s">
        <v>38</v>
      </c>
      <c r="AX859" s="151" t="s">
        <v>22</v>
      </c>
      <c r="AY859" s="152" t="s">
        <v>130</v>
      </c>
    </row>
    <row r="860" spans="2:63" s="109" customFormat="1" ht="25.9" customHeight="1">
      <c r="B860" s="108"/>
      <c r="D860" s="110" t="s">
        <v>74</v>
      </c>
      <c r="E860" s="111" t="s">
        <v>622</v>
      </c>
      <c r="F860" s="111" t="s">
        <v>1206</v>
      </c>
      <c r="J860" s="112">
        <f>BK860</f>
        <v>0</v>
      </c>
      <c r="L860" s="108"/>
      <c r="M860" s="113"/>
      <c r="N860" s="114"/>
      <c r="O860" s="114"/>
      <c r="P860" s="115">
        <f>SUM(P861:P985)</f>
        <v>0</v>
      </c>
      <c r="Q860" s="114"/>
      <c r="R860" s="115">
        <f>SUM(R861:R985)</f>
        <v>0.24999996685583334</v>
      </c>
      <c r="S860" s="114"/>
      <c r="T860" s="116">
        <f>SUM(T861:T985)</f>
        <v>0</v>
      </c>
      <c r="AR860" s="110" t="s">
        <v>84</v>
      </c>
      <c r="AT860" s="327" t="s">
        <v>74</v>
      </c>
      <c r="AU860" s="327" t="s">
        <v>75</v>
      </c>
      <c r="AY860" s="110" t="s">
        <v>130</v>
      </c>
      <c r="BK860" s="328">
        <f>SUM(BK861:BK985)</f>
        <v>0</v>
      </c>
    </row>
    <row r="861" spans="1:65" s="307" customFormat="1" ht="16.5" customHeight="1">
      <c r="A861" s="251"/>
      <c r="B861" s="27"/>
      <c r="C861" s="117" t="s">
        <v>547</v>
      </c>
      <c r="D861" s="117" t="s">
        <v>131</v>
      </c>
      <c r="E861" s="118" t="s">
        <v>1207</v>
      </c>
      <c r="F861" s="119" t="s">
        <v>1208</v>
      </c>
      <c r="G861" s="120" t="s">
        <v>185</v>
      </c>
      <c r="H861" s="121">
        <v>843.297</v>
      </c>
      <c r="I861" s="122"/>
      <c r="J861" s="123">
        <f>ROUND(I861*H861,2)</f>
        <v>0</v>
      </c>
      <c r="K861" s="119" t="s">
        <v>135</v>
      </c>
      <c r="L861" s="27"/>
      <c r="M861" s="329" t="s">
        <v>20</v>
      </c>
      <c r="N861" s="124" t="s">
        <v>46</v>
      </c>
      <c r="O861" s="55"/>
      <c r="P861" s="125">
        <f>O861*H861</f>
        <v>0</v>
      </c>
      <c r="Q861" s="125">
        <v>0</v>
      </c>
      <c r="R861" s="125">
        <f>Q861*H861</f>
        <v>0</v>
      </c>
      <c r="S861" s="125">
        <v>0</v>
      </c>
      <c r="T861" s="126">
        <f>S861*H861</f>
        <v>0</v>
      </c>
      <c r="U861" s="251"/>
      <c r="V861" s="251"/>
      <c r="W861" s="251"/>
      <c r="X861" s="251"/>
      <c r="Y861" s="251"/>
      <c r="Z861" s="251"/>
      <c r="AA861" s="251"/>
      <c r="AB861" s="251"/>
      <c r="AC861" s="251"/>
      <c r="AD861" s="251"/>
      <c r="AE861" s="251"/>
      <c r="AR861" s="330" t="s">
        <v>163</v>
      </c>
      <c r="AT861" s="330" t="s">
        <v>131</v>
      </c>
      <c r="AU861" s="330" t="s">
        <v>22</v>
      </c>
      <c r="AY861" s="304" t="s">
        <v>130</v>
      </c>
      <c r="BE861" s="331">
        <f>IF(N861="základní",J861,0)</f>
        <v>0</v>
      </c>
      <c r="BF861" s="331">
        <f>IF(N861="snížená",J861,0)</f>
        <v>0</v>
      </c>
      <c r="BG861" s="331">
        <f>IF(N861="zákl. přenesená",J861,0)</f>
        <v>0</v>
      </c>
      <c r="BH861" s="331">
        <f>IF(N861="sníž. přenesená",J861,0)</f>
        <v>0</v>
      </c>
      <c r="BI861" s="331">
        <f>IF(N861="nulová",J861,0)</f>
        <v>0</v>
      </c>
      <c r="BJ861" s="304" t="s">
        <v>22</v>
      </c>
      <c r="BK861" s="331">
        <f>ROUND(I861*H861,2)</f>
        <v>0</v>
      </c>
      <c r="BL861" s="304" t="s">
        <v>163</v>
      </c>
      <c r="BM861" s="330" t="s">
        <v>549</v>
      </c>
    </row>
    <row r="862" spans="1:47" s="307" customFormat="1" ht="12">
      <c r="A862" s="251"/>
      <c r="B862" s="27"/>
      <c r="C862" s="251"/>
      <c r="D862" s="127" t="s">
        <v>137</v>
      </c>
      <c r="E862" s="251"/>
      <c r="F862" s="128" t="s">
        <v>1208</v>
      </c>
      <c r="G862" s="251"/>
      <c r="H862" s="251"/>
      <c r="I862" s="251"/>
      <c r="J862" s="251"/>
      <c r="K862" s="251"/>
      <c r="L862" s="27"/>
      <c r="M862" s="129"/>
      <c r="N862" s="130"/>
      <c r="O862" s="55"/>
      <c r="P862" s="55"/>
      <c r="Q862" s="55"/>
      <c r="R862" s="55"/>
      <c r="S862" s="55"/>
      <c r="T862" s="56"/>
      <c r="U862" s="251"/>
      <c r="V862" s="251"/>
      <c r="W862" s="251"/>
      <c r="X862" s="251"/>
      <c r="Y862" s="251"/>
      <c r="Z862" s="251"/>
      <c r="AA862" s="251"/>
      <c r="AB862" s="251"/>
      <c r="AC862" s="251"/>
      <c r="AD862" s="251"/>
      <c r="AE862" s="251"/>
      <c r="AT862" s="304" t="s">
        <v>137</v>
      </c>
      <c r="AU862" s="304" t="s">
        <v>22</v>
      </c>
    </row>
    <row r="863" spans="2:51" s="136" customFormat="1" ht="12">
      <c r="B863" s="135"/>
      <c r="D863" s="127" t="s">
        <v>660</v>
      </c>
      <c r="E863" s="137" t="s">
        <v>20</v>
      </c>
      <c r="F863" s="138" t="s">
        <v>1209</v>
      </c>
      <c r="H863" s="137" t="s">
        <v>20</v>
      </c>
      <c r="L863" s="135"/>
      <c r="M863" s="139"/>
      <c r="N863" s="140"/>
      <c r="O863" s="140"/>
      <c r="P863" s="140"/>
      <c r="Q863" s="140"/>
      <c r="R863" s="140"/>
      <c r="S863" s="140"/>
      <c r="T863" s="141"/>
      <c r="AT863" s="137" t="s">
        <v>660</v>
      </c>
      <c r="AU863" s="137" t="s">
        <v>22</v>
      </c>
      <c r="AV863" s="136" t="s">
        <v>22</v>
      </c>
      <c r="AW863" s="136" t="s">
        <v>38</v>
      </c>
      <c r="AX863" s="136" t="s">
        <v>75</v>
      </c>
      <c r="AY863" s="137" t="s">
        <v>130</v>
      </c>
    </row>
    <row r="864" spans="2:51" s="136" customFormat="1" ht="12">
      <c r="B864" s="135"/>
      <c r="D864" s="127" t="s">
        <v>660</v>
      </c>
      <c r="E864" s="137" t="s">
        <v>20</v>
      </c>
      <c r="F864" s="138" t="s">
        <v>765</v>
      </c>
      <c r="H864" s="137" t="s">
        <v>20</v>
      </c>
      <c r="L864" s="135"/>
      <c r="M864" s="139"/>
      <c r="N864" s="140"/>
      <c r="O864" s="140"/>
      <c r="P864" s="140"/>
      <c r="Q864" s="140"/>
      <c r="R864" s="140"/>
      <c r="S864" s="140"/>
      <c r="T864" s="141"/>
      <c r="AT864" s="137" t="s">
        <v>660</v>
      </c>
      <c r="AU864" s="137" t="s">
        <v>22</v>
      </c>
      <c r="AV864" s="136" t="s">
        <v>22</v>
      </c>
      <c r="AW864" s="136" t="s">
        <v>38</v>
      </c>
      <c r="AX864" s="136" t="s">
        <v>75</v>
      </c>
      <c r="AY864" s="137" t="s">
        <v>130</v>
      </c>
    </row>
    <row r="865" spans="2:51" s="143" customFormat="1" ht="12">
      <c r="B865" s="142"/>
      <c r="D865" s="127" t="s">
        <v>660</v>
      </c>
      <c r="E865" s="144" t="s">
        <v>20</v>
      </c>
      <c r="F865" s="145" t="s">
        <v>766</v>
      </c>
      <c r="H865" s="146">
        <v>17.185</v>
      </c>
      <c r="L865" s="142"/>
      <c r="M865" s="147"/>
      <c r="N865" s="148"/>
      <c r="O865" s="148"/>
      <c r="P865" s="148"/>
      <c r="Q865" s="148"/>
      <c r="R865" s="148"/>
      <c r="S865" s="148"/>
      <c r="T865" s="149"/>
      <c r="AT865" s="144" t="s">
        <v>660</v>
      </c>
      <c r="AU865" s="144" t="s">
        <v>22</v>
      </c>
      <c r="AV865" s="143" t="s">
        <v>84</v>
      </c>
      <c r="AW865" s="143" t="s">
        <v>38</v>
      </c>
      <c r="AX865" s="143" t="s">
        <v>75</v>
      </c>
      <c r="AY865" s="144" t="s">
        <v>130</v>
      </c>
    </row>
    <row r="866" spans="2:51" s="136" customFormat="1" ht="12">
      <c r="B866" s="135"/>
      <c r="D866" s="127" t="s">
        <v>660</v>
      </c>
      <c r="E866" s="137" t="s">
        <v>20</v>
      </c>
      <c r="F866" s="138" t="s">
        <v>767</v>
      </c>
      <c r="H866" s="137" t="s">
        <v>20</v>
      </c>
      <c r="L866" s="135"/>
      <c r="M866" s="139"/>
      <c r="N866" s="140"/>
      <c r="O866" s="140"/>
      <c r="P866" s="140"/>
      <c r="Q866" s="140"/>
      <c r="R866" s="140"/>
      <c r="S866" s="140"/>
      <c r="T866" s="141"/>
      <c r="AT866" s="137" t="s">
        <v>660</v>
      </c>
      <c r="AU866" s="137" t="s">
        <v>22</v>
      </c>
      <c r="AV866" s="136" t="s">
        <v>22</v>
      </c>
      <c r="AW866" s="136" t="s">
        <v>38</v>
      </c>
      <c r="AX866" s="136" t="s">
        <v>75</v>
      </c>
      <c r="AY866" s="137" t="s">
        <v>130</v>
      </c>
    </row>
    <row r="867" spans="2:51" s="143" customFormat="1" ht="12">
      <c r="B867" s="142"/>
      <c r="D867" s="127" t="s">
        <v>660</v>
      </c>
      <c r="E867" s="144" t="s">
        <v>20</v>
      </c>
      <c r="F867" s="145" t="s">
        <v>768</v>
      </c>
      <c r="H867" s="146">
        <v>28.125</v>
      </c>
      <c r="L867" s="142"/>
      <c r="M867" s="147"/>
      <c r="N867" s="148"/>
      <c r="O867" s="148"/>
      <c r="P867" s="148"/>
      <c r="Q867" s="148"/>
      <c r="R867" s="148"/>
      <c r="S867" s="148"/>
      <c r="T867" s="149"/>
      <c r="AT867" s="144" t="s">
        <v>660</v>
      </c>
      <c r="AU867" s="144" t="s">
        <v>22</v>
      </c>
      <c r="AV867" s="143" t="s">
        <v>84</v>
      </c>
      <c r="AW867" s="143" t="s">
        <v>38</v>
      </c>
      <c r="AX867" s="143" t="s">
        <v>75</v>
      </c>
      <c r="AY867" s="144" t="s">
        <v>130</v>
      </c>
    </row>
    <row r="868" spans="2:51" s="136" customFormat="1" ht="12">
      <c r="B868" s="135"/>
      <c r="D868" s="127" t="s">
        <v>660</v>
      </c>
      <c r="E868" s="137" t="s">
        <v>20</v>
      </c>
      <c r="F868" s="138" t="s">
        <v>769</v>
      </c>
      <c r="H868" s="137" t="s">
        <v>20</v>
      </c>
      <c r="L868" s="135"/>
      <c r="M868" s="139"/>
      <c r="N868" s="140"/>
      <c r="O868" s="140"/>
      <c r="P868" s="140"/>
      <c r="Q868" s="140"/>
      <c r="R868" s="140"/>
      <c r="S868" s="140"/>
      <c r="T868" s="141"/>
      <c r="AT868" s="137" t="s">
        <v>660</v>
      </c>
      <c r="AU868" s="137" t="s">
        <v>22</v>
      </c>
      <c r="AV868" s="136" t="s">
        <v>22</v>
      </c>
      <c r="AW868" s="136" t="s">
        <v>38</v>
      </c>
      <c r="AX868" s="136" t="s">
        <v>75</v>
      </c>
      <c r="AY868" s="137" t="s">
        <v>130</v>
      </c>
    </row>
    <row r="869" spans="2:51" s="143" customFormat="1" ht="12">
      <c r="B869" s="142"/>
      <c r="D869" s="127" t="s">
        <v>660</v>
      </c>
      <c r="E869" s="144" t="s">
        <v>20</v>
      </c>
      <c r="F869" s="145" t="s">
        <v>770</v>
      </c>
      <c r="H869" s="146">
        <v>25.675</v>
      </c>
      <c r="L869" s="142"/>
      <c r="M869" s="147"/>
      <c r="N869" s="148"/>
      <c r="O869" s="148"/>
      <c r="P869" s="148"/>
      <c r="Q869" s="148"/>
      <c r="R869" s="148"/>
      <c r="S869" s="148"/>
      <c r="T869" s="149"/>
      <c r="AT869" s="144" t="s">
        <v>660</v>
      </c>
      <c r="AU869" s="144" t="s">
        <v>22</v>
      </c>
      <c r="AV869" s="143" t="s">
        <v>84</v>
      </c>
      <c r="AW869" s="143" t="s">
        <v>38</v>
      </c>
      <c r="AX869" s="143" t="s">
        <v>75</v>
      </c>
      <c r="AY869" s="144" t="s">
        <v>130</v>
      </c>
    </row>
    <row r="870" spans="2:51" s="136" customFormat="1" ht="12">
      <c r="B870" s="135"/>
      <c r="D870" s="127" t="s">
        <v>660</v>
      </c>
      <c r="E870" s="137" t="s">
        <v>20</v>
      </c>
      <c r="F870" s="138" t="s">
        <v>771</v>
      </c>
      <c r="H870" s="137" t="s">
        <v>20</v>
      </c>
      <c r="L870" s="135"/>
      <c r="M870" s="139"/>
      <c r="N870" s="140"/>
      <c r="O870" s="140"/>
      <c r="P870" s="140"/>
      <c r="Q870" s="140"/>
      <c r="R870" s="140"/>
      <c r="S870" s="140"/>
      <c r="T870" s="141"/>
      <c r="AT870" s="137" t="s">
        <v>660</v>
      </c>
      <c r="AU870" s="137" t="s">
        <v>22</v>
      </c>
      <c r="AV870" s="136" t="s">
        <v>22</v>
      </c>
      <c r="AW870" s="136" t="s">
        <v>38</v>
      </c>
      <c r="AX870" s="136" t="s">
        <v>75</v>
      </c>
      <c r="AY870" s="137" t="s">
        <v>130</v>
      </c>
    </row>
    <row r="871" spans="2:51" s="143" customFormat="1" ht="12">
      <c r="B871" s="142"/>
      <c r="D871" s="127" t="s">
        <v>660</v>
      </c>
      <c r="E871" s="144" t="s">
        <v>20</v>
      </c>
      <c r="F871" s="145" t="s">
        <v>772</v>
      </c>
      <c r="H871" s="146">
        <v>15.6</v>
      </c>
      <c r="L871" s="142"/>
      <c r="M871" s="147"/>
      <c r="N871" s="148"/>
      <c r="O871" s="148"/>
      <c r="P871" s="148"/>
      <c r="Q871" s="148"/>
      <c r="R871" s="148"/>
      <c r="S871" s="148"/>
      <c r="T871" s="149"/>
      <c r="AT871" s="144" t="s">
        <v>660</v>
      </c>
      <c r="AU871" s="144" t="s">
        <v>22</v>
      </c>
      <c r="AV871" s="143" t="s">
        <v>84</v>
      </c>
      <c r="AW871" s="143" t="s">
        <v>38</v>
      </c>
      <c r="AX871" s="143" t="s">
        <v>75</v>
      </c>
      <c r="AY871" s="144" t="s">
        <v>130</v>
      </c>
    </row>
    <row r="872" spans="2:51" s="136" customFormat="1" ht="12">
      <c r="B872" s="135"/>
      <c r="D872" s="127" t="s">
        <v>660</v>
      </c>
      <c r="E872" s="137" t="s">
        <v>20</v>
      </c>
      <c r="F872" s="138" t="s">
        <v>773</v>
      </c>
      <c r="H872" s="137" t="s">
        <v>20</v>
      </c>
      <c r="L872" s="135"/>
      <c r="M872" s="139"/>
      <c r="N872" s="140"/>
      <c r="O872" s="140"/>
      <c r="P872" s="140"/>
      <c r="Q872" s="140"/>
      <c r="R872" s="140"/>
      <c r="S872" s="140"/>
      <c r="T872" s="141"/>
      <c r="AT872" s="137" t="s">
        <v>660</v>
      </c>
      <c r="AU872" s="137" t="s">
        <v>22</v>
      </c>
      <c r="AV872" s="136" t="s">
        <v>22</v>
      </c>
      <c r="AW872" s="136" t="s">
        <v>38</v>
      </c>
      <c r="AX872" s="136" t="s">
        <v>75</v>
      </c>
      <c r="AY872" s="137" t="s">
        <v>130</v>
      </c>
    </row>
    <row r="873" spans="2:51" s="143" customFormat="1" ht="12">
      <c r="B873" s="142"/>
      <c r="D873" s="127" t="s">
        <v>660</v>
      </c>
      <c r="E873" s="144" t="s">
        <v>20</v>
      </c>
      <c r="F873" s="145" t="s">
        <v>774</v>
      </c>
      <c r="H873" s="146">
        <v>4.81</v>
      </c>
      <c r="L873" s="142"/>
      <c r="M873" s="147"/>
      <c r="N873" s="148"/>
      <c r="O873" s="148"/>
      <c r="P873" s="148"/>
      <c r="Q873" s="148"/>
      <c r="R873" s="148"/>
      <c r="S873" s="148"/>
      <c r="T873" s="149"/>
      <c r="AT873" s="144" t="s">
        <v>660</v>
      </c>
      <c r="AU873" s="144" t="s">
        <v>22</v>
      </c>
      <c r="AV873" s="143" t="s">
        <v>84</v>
      </c>
      <c r="AW873" s="143" t="s">
        <v>38</v>
      </c>
      <c r="AX873" s="143" t="s">
        <v>75</v>
      </c>
      <c r="AY873" s="144" t="s">
        <v>130</v>
      </c>
    </row>
    <row r="874" spans="2:51" s="136" customFormat="1" ht="12">
      <c r="B874" s="135"/>
      <c r="D874" s="127" t="s">
        <v>660</v>
      </c>
      <c r="E874" s="137" t="s">
        <v>20</v>
      </c>
      <c r="F874" s="138" t="s">
        <v>781</v>
      </c>
      <c r="H874" s="137" t="s">
        <v>20</v>
      </c>
      <c r="L874" s="135"/>
      <c r="M874" s="139"/>
      <c r="N874" s="140"/>
      <c r="O874" s="140"/>
      <c r="P874" s="140"/>
      <c r="Q874" s="140"/>
      <c r="R874" s="140"/>
      <c r="S874" s="140"/>
      <c r="T874" s="141"/>
      <c r="AT874" s="137" t="s">
        <v>660</v>
      </c>
      <c r="AU874" s="137" t="s">
        <v>22</v>
      </c>
      <c r="AV874" s="136" t="s">
        <v>22</v>
      </c>
      <c r="AW874" s="136" t="s">
        <v>38</v>
      </c>
      <c r="AX874" s="136" t="s">
        <v>75</v>
      </c>
      <c r="AY874" s="137" t="s">
        <v>130</v>
      </c>
    </row>
    <row r="875" spans="2:51" s="143" customFormat="1" ht="12">
      <c r="B875" s="142"/>
      <c r="D875" s="127" t="s">
        <v>660</v>
      </c>
      <c r="E875" s="144" t="s">
        <v>20</v>
      </c>
      <c r="F875" s="145" t="s">
        <v>782</v>
      </c>
      <c r="H875" s="146">
        <v>25.94665</v>
      </c>
      <c r="L875" s="142"/>
      <c r="M875" s="147"/>
      <c r="N875" s="148"/>
      <c r="O875" s="148"/>
      <c r="P875" s="148"/>
      <c r="Q875" s="148"/>
      <c r="R875" s="148"/>
      <c r="S875" s="148"/>
      <c r="T875" s="149"/>
      <c r="AT875" s="144" t="s">
        <v>660</v>
      </c>
      <c r="AU875" s="144" t="s">
        <v>22</v>
      </c>
      <c r="AV875" s="143" t="s">
        <v>84</v>
      </c>
      <c r="AW875" s="143" t="s">
        <v>38</v>
      </c>
      <c r="AX875" s="143" t="s">
        <v>75</v>
      </c>
      <c r="AY875" s="144" t="s">
        <v>130</v>
      </c>
    </row>
    <row r="876" spans="2:51" s="143" customFormat="1" ht="12">
      <c r="B876" s="142"/>
      <c r="D876" s="127" t="s">
        <v>660</v>
      </c>
      <c r="E876" s="144" t="s">
        <v>20</v>
      </c>
      <c r="F876" s="145" t="s">
        <v>783</v>
      </c>
      <c r="H876" s="146">
        <v>54.175</v>
      </c>
      <c r="L876" s="142"/>
      <c r="M876" s="147"/>
      <c r="N876" s="148"/>
      <c r="O876" s="148"/>
      <c r="P876" s="148"/>
      <c r="Q876" s="148"/>
      <c r="R876" s="148"/>
      <c r="S876" s="148"/>
      <c r="T876" s="149"/>
      <c r="AT876" s="144" t="s">
        <v>660</v>
      </c>
      <c r="AU876" s="144" t="s">
        <v>22</v>
      </c>
      <c r="AV876" s="143" t="s">
        <v>84</v>
      </c>
      <c r="AW876" s="143" t="s">
        <v>38</v>
      </c>
      <c r="AX876" s="143" t="s">
        <v>75</v>
      </c>
      <c r="AY876" s="144" t="s">
        <v>130</v>
      </c>
    </row>
    <row r="877" spans="2:51" s="136" customFormat="1" ht="12">
      <c r="B877" s="135"/>
      <c r="D877" s="127" t="s">
        <v>660</v>
      </c>
      <c r="E877" s="137" t="s">
        <v>20</v>
      </c>
      <c r="F877" s="138" t="s">
        <v>1210</v>
      </c>
      <c r="H877" s="137" t="s">
        <v>20</v>
      </c>
      <c r="L877" s="135"/>
      <c r="M877" s="139"/>
      <c r="N877" s="140"/>
      <c r="O877" s="140"/>
      <c r="P877" s="140"/>
      <c r="Q877" s="140"/>
      <c r="R877" s="140"/>
      <c r="S877" s="140"/>
      <c r="T877" s="141"/>
      <c r="AT877" s="137" t="s">
        <v>660</v>
      </c>
      <c r="AU877" s="137" t="s">
        <v>22</v>
      </c>
      <c r="AV877" s="136" t="s">
        <v>22</v>
      </c>
      <c r="AW877" s="136" t="s">
        <v>38</v>
      </c>
      <c r="AX877" s="136" t="s">
        <v>75</v>
      </c>
      <c r="AY877" s="137" t="s">
        <v>130</v>
      </c>
    </row>
    <row r="878" spans="2:51" s="136" customFormat="1" ht="12">
      <c r="B878" s="135"/>
      <c r="D878" s="127" t="s">
        <v>660</v>
      </c>
      <c r="E878" s="137" t="s">
        <v>20</v>
      </c>
      <c r="F878" s="138" t="s">
        <v>765</v>
      </c>
      <c r="H878" s="137" t="s">
        <v>20</v>
      </c>
      <c r="L878" s="135"/>
      <c r="M878" s="139"/>
      <c r="N878" s="140"/>
      <c r="O878" s="140"/>
      <c r="P878" s="140"/>
      <c r="Q878" s="140"/>
      <c r="R878" s="140"/>
      <c r="S878" s="140"/>
      <c r="T878" s="141"/>
      <c r="AT878" s="137" t="s">
        <v>660</v>
      </c>
      <c r="AU878" s="137" t="s">
        <v>22</v>
      </c>
      <c r="AV878" s="136" t="s">
        <v>22</v>
      </c>
      <c r="AW878" s="136" t="s">
        <v>38</v>
      </c>
      <c r="AX878" s="136" t="s">
        <v>75</v>
      </c>
      <c r="AY878" s="137" t="s">
        <v>130</v>
      </c>
    </row>
    <row r="879" spans="2:51" s="143" customFormat="1" ht="12">
      <c r="B879" s="142"/>
      <c r="D879" s="127" t="s">
        <v>660</v>
      </c>
      <c r="E879" s="144" t="s">
        <v>20</v>
      </c>
      <c r="F879" s="145" t="s">
        <v>811</v>
      </c>
      <c r="H879" s="146">
        <v>68.913</v>
      </c>
      <c r="L879" s="142"/>
      <c r="M879" s="147"/>
      <c r="N879" s="148"/>
      <c r="O879" s="148"/>
      <c r="P879" s="148"/>
      <c r="Q879" s="148"/>
      <c r="R879" s="148"/>
      <c r="S879" s="148"/>
      <c r="T879" s="149"/>
      <c r="AT879" s="144" t="s">
        <v>660</v>
      </c>
      <c r="AU879" s="144" t="s">
        <v>22</v>
      </c>
      <c r="AV879" s="143" t="s">
        <v>84</v>
      </c>
      <c r="AW879" s="143" t="s">
        <v>38</v>
      </c>
      <c r="AX879" s="143" t="s">
        <v>75</v>
      </c>
      <c r="AY879" s="144" t="s">
        <v>130</v>
      </c>
    </row>
    <row r="880" spans="2:51" s="136" customFormat="1" ht="12">
      <c r="B880" s="135"/>
      <c r="D880" s="127" t="s">
        <v>660</v>
      </c>
      <c r="E880" s="137" t="s">
        <v>20</v>
      </c>
      <c r="F880" s="138" t="s">
        <v>773</v>
      </c>
      <c r="H880" s="137" t="s">
        <v>20</v>
      </c>
      <c r="L880" s="135"/>
      <c r="M880" s="139"/>
      <c r="N880" s="140"/>
      <c r="O880" s="140"/>
      <c r="P880" s="140"/>
      <c r="Q880" s="140"/>
      <c r="R880" s="140"/>
      <c r="S880" s="140"/>
      <c r="T880" s="141"/>
      <c r="AT880" s="137" t="s">
        <v>660</v>
      </c>
      <c r="AU880" s="137" t="s">
        <v>22</v>
      </c>
      <c r="AV880" s="136" t="s">
        <v>22</v>
      </c>
      <c r="AW880" s="136" t="s">
        <v>38</v>
      </c>
      <c r="AX880" s="136" t="s">
        <v>75</v>
      </c>
      <c r="AY880" s="137" t="s">
        <v>130</v>
      </c>
    </row>
    <row r="881" spans="2:51" s="143" customFormat="1" ht="12">
      <c r="B881" s="142"/>
      <c r="D881" s="127" t="s">
        <v>660</v>
      </c>
      <c r="E881" s="144" t="s">
        <v>20</v>
      </c>
      <c r="F881" s="145" t="s">
        <v>815</v>
      </c>
      <c r="H881" s="146">
        <v>39.06</v>
      </c>
      <c r="L881" s="142"/>
      <c r="M881" s="147"/>
      <c r="N881" s="148"/>
      <c r="O881" s="148"/>
      <c r="P881" s="148"/>
      <c r="Q881" s="148"/>
      <c r="R881" s="148"/>
      <c r="S881" s="148"/>
      <c r="T881" s="149"/>
      <c r="AT881" s="144" t="s">
        <v>660</v>
      </c>
      <c r="AU881" s="144" t="s">
        <v>22</v>
      </c>
      <c r="AV881" s="143" t="s">
        <v>84</v>
      </c>
      <c r="AW881" s="143" t="s">
        <v>38</v>
      </c>
      <c r="AX881" s="143" t="s">
        <v>75</v>
      </c>
      <c r="AY881" s="144" t="s">
        <v>130</v>
      </c>
    </row>
    <row r="882" spans="2:51" s="143" customFormat="1" ht="12">
      <c r="B882" s="142"/>
      <c r="D882" s="127" t="s">
        <v>660</v>
      </c>
      <c r="E882" s="144" t="s">
        <v>20</v>
      </c>
      <c r="F882" s="145" t="s">
        <v>817</v>
      </c>
      <c r="H882" s="146">
        <v>0.75</v>
      </c>
      <c r="L882" s="142"/>
      <c r="M882" s="147"/>
      <c r="N882" s="148"/>
      <c r="O882" s="148"/>
      <c r="P882" s="148"/>
      <c r="Q882" s="148"/>
      <c r="R882" s="148"/>
      <c r="S882" s="148"/>
      <c r="T882" s="149"/>
      <c r="AT882" s="144" t="s">
        <v>660</v>
      </c>
      <c r="AU882" s="144" t="s">
        <v>22</v>
      </c>
      <c r="AV882" s="143" t="s">
        <v>84</v>
      </c>
      <c r="AW882" s="143" t="s">
        <v>38</v>
      </c>
      <c r="AX882" s="143" t="s">
        <v>75</v>
      </c>
      <c r="AY882" s="144" t="s">
        <v>130</v>
      </c>
    </row>
    <row r="883" spans="2:51" s="143" customFormat="1" ht="12">
      <c r="B883" s="142"/>
      <c r="D883" s="127" t="s">
        <v>660</v>
      </c>
      <c r="E883" s="144" t="s">
        <v>20</v>
      </c>
      <c r="F883" s="145" t="s">
        <v>818</v>
      </c>
      <c r="H883" s="146">
        <v>1.5</v>
      </c>
      <c r="L883" s="142"/>
      <c r="M883" s="147"/>
      <c r="N883" s="148"/>
      <c r="O883" s="148"/>
      <c r="P883" s="148"/>
      <c r="Q883" s="148"/>
      <c r="R883" s="148"/>
      <c r="S883" s="148"/>
      <c r="T883" s="149"/>
      <c r="AT883" s="144" t="s">
        <v>660</v>
      </c>
      <c r="AU883" s="144" t="s">
        <v>22</v>
      </c>
      <c r="AV883" s="143" t="s">
        <v>84</v>
      </c>
      <c r="AW883" s="143" t="s">
        <v>38</v>
      </c>
      <c r="AX883" s="143" t="s">
        <v>75</v>
      </c>
      <c r="AY883" s="144" t="s">
        <v>130</v>
      </c>
    </row>
    <row r="884" spans="2:51" s="136" customFormat="1" ht="12">
      <c r="B884" s="135"/>
      <c r="D884" s="127" t="s">
        <v>660</v>
      </c>
      <c r="E884" s="137" t="s">
        <v>20</v>
      </c>
      <c r="F884" s="138" t="s">
        <v>771</v>
      </c>
      <c r="H884" s="137" t="s">
        <v>20</v>
      </c>
      <c r="L884" s="135"/>
      <c r="M884" s="139"/>
      <c r="N884" s="140"/>
      <c r="O884" s="140"/>
      <c r="P884" s="140"/>
      <c r="Q884" s="140"/>
      <c r="R884" s="140"/>
      <c r="S884" s="140"/>
      <c r="T884" s="141"/>
      <c r="AT884" s="137" t="s">
        <v>660</v>
      </c>
      <c r="AU884" s="137" t="s">
        <v>22</v>
      </c>
      <c r="AV884" s="136" t="s">
        <v>22</v>
      </c>
      <c r="AW884" s="136" t="s">
        <v>38</v>
      </c>
      <c r="AX884" s="136" t="s">
        <v>75</v>
      </c>
      <c r="AY884" s="137" t="s">
        <v>130</v>
      </c>
    </row>
    <row r="885" spans="2:51" s="143" customFormat="1" ht="12">
      <c r="B885" s="142"/>
      <c r="D885" s="127" t="s">
        <v>660</v>
      </c>
      <c r="E885" s="144" t="s">
        <v>20</v>
      </c>
      <c r="F885" s="145" t="s">
        <v>819</v>
      </c>
      <c r="H885" s="146">
        <v>36.89</v>
      </c>
      <c r="L885" s="142"/>
      <c r="M885" s="147"/>
      <c r="N885" s="148"/>
      <c r="O885" s="148"/>
      <c r="P885" s="148"/>
      <c r="Q885" s="148"/>
      <c r="R885" s="148"/>
      <c r="S885" s="148"/>
      <c r="T885" s="149"/>
      <c r="AT885" s="144" t="s">
        <v>660</v>
      </c>
      <c r="AU885" s="144" t="s">
        <v>22</v>
      </c>
      <c r="AV885" s="143" t="s">
        <v>84</v>
      </c>
      <c r="AW885" s="143" t="s">
        <v>38</v>
      </c>
      <c r="AX885" s="143" t="s">
        <v>75</v>
      </c>
      <c r="AY885" s="144" t="s">
        <v>130</v>
      </c>
    </row>
    <row r="886" spans="2:51" s="143" customFormat="1" ht="12">
      <c r="B886" s="142"/>
      <c r="D886" s="127" t="s">
        <v>660</v>
      </c>
      <c r="E886" s="144" t="s">
        <v>20</v>
      </c>
      <c r="F886" s="145" t="s">
        <v>821</v>
      </c>
      <c r="H886" s="146">
        <v>1.03</v>
      </c>
      <c r="L886" s="142"/>
      <c r="M886" s="147"/>
      <c r="N886" s="148"/>
      <c r="O886" s="148"/>
      <c r="P886" s="148"/>
      <c r="Q886" s="148"/>
      <c r="R886" s="148"/>
      <c r="S886" s="148"/>
      <c r="T886" s="149"/>
      <c r="AT886" s="144" t="s">
        <v>660</v>
      </c>
      <c r="AU886" s="144" t="s">
        <v>22</v>
      </c>
      <c r="AV886" s="143" t="s">
        <v>84</v>
      </c>
      <c r="AW886" s="143" t="s">
        <v>38</v>
      </c>
      <c r="AX886" s="143" t="s">
        <v>75</v>
      </c>
      <c r="AY886" s="144" t="s">
        <v>130</v>
      </c>
    </row>
    <row r="887" spans="2:51" s="136" customFormat="1" ht="12">
      <c r="B887" s="135"/>
      <c r="D887" s="127" t="s">
        <v>660</v>
      </c>
      <c r="E887" s="137" t="s">
        <v>20</v>
      </c>
      <c r="F887" s="138" t="s">
        <v>769</v>
      </c>
      <c r="H887" s="137" t="s">
        <v>20</v>
      </c>
      <c r="L887" s="135"/>
      <c r="M887" s="139"/>
      <c r="N887" s="140"/>
      <c r="O887" s="140"/>
      <c r="P887" s="140"/>
      <c r="Q887" s="140"/>
      <c r="R887" s="140"/>
      <c r="S887" s="140"/>
      <c r="T887" s="141"/>
      <c r="AT887" s="137" t="s">
        <v>660</v>
      </c>
      <c r="AU887" s="137" t="s">
        <v>22</v>
      </c>
      <c r="AV887" s="136" t="s">
        <v>22</v>
      </c>
      <c r="AW887" s="136" t="s">
        <v>38</v>
      </c>
      <c r="AX887" s="136" t="s">
        <v>75</v>
      </c>
      <c r="AY887" s="137" t="s">
        <v>130</v>
      </c>
    </row>
    <row r="888" spans="2:51" s="143" customFormat="1" ht="12">
      <c r="B888" s="142"/>
      <c r="D888" s="127" t="s">
        <v>660</v>
      </c>
      <c r="E888" s="144" t="s">
        <v>20</v>
      </c>
      <c r="F888" s="145" t="s">
        <v>822</v>
      </c>
      <c r="H888" s="146">
        <v>34.7975</v>
      </c>
      <c r="L888" s="142"/>
      <c r="M888" s="147"/>
      <c r="N888" s="148"/>
      <c r="O888" s="148"/>
      <c r="P888" s="148"/>
      <c r="Q888" s="148"/>
      <c r="R888" s="148"/>
      <c r="S888" s="148"/>
      <c r="T888" s="149"/>
      <c r="AT888" s="144" t="s">
        <v>660</v>
      </c>
      <c r="AU888" s="144" t="s">
        <v>22</v>
      </c>
      <c r="AV888" s="143" t="s">
        <v>84</v>
      </c>
      <c r="AW888" s="143" t="s">
        <v>38</v>
      </c>
      <c r="AX888" s="143" t="s">
        <v>75</v>
      </c>
      <c r="AY888" s="144" t="s">
        <v>130</v>
      </c>
    </row>
    <row r="889" spans="2:51" s="136" customFormat="1" ht="12">
      <c r="B889" s="135"/>
      <c r="D889" s="127" t="s">
        <v>660</v>
      </c>
      <c r="E889" s="137" t="s">
        <v>20</v>
      </c>
      <c r="F889" s="138" t="s">
        <v>767</v>
      </c>
      <c r="H889" s="137" t="s">
        <v>20</v>
      </c>
      <c r="L889" s="135"/>
      <c r="M889" s="139"/>
      <c r="N889" s="140"/>
      <c r="O889" s="140"/>
      <c r="P889" s="140"/>
      <c r="Q889" s="140"/>
      <c r="R889" s="140"/>
      <c r="S889" s="140"/>
      <c r="T889" s="141"/>
      <c r="AT889" s="137" t="s">
        <v>660</v>
      </c>
      <c r="AU889" s="137" t="s">
        <v>22</v>
      </c>
      <c r="AV889" s="136" t="s">
        <v>22</v>
      </c>
      <c r="AW889" s="136" t="s">
        <v>38</v>
      </c>
      <c r="AX889" s="136" t="s">
        <v>75</v>
      </c>
      <c r="AY889" s="137" t="s">
        <v>130</v>
      </c>
    </row>
    <row r="890" spans="2:51" s="143" customFormat="1" ht="12">
      <c r="B890" s="142"/>
      <c r="D890" s="127" t="s">
        <v>660</v>
      </c>
      <c r="E890" s="144" t="s">
        <v>20</v>
      </c>
      <c r="F890" s="145" t="s">
        <v>823</v>
      </c>
      <c r="H890" s="146">
        <v>38.905</v>
      </c>
      <c r="L890" s="142"/>
      <c r="M890" s="147"/>
      <c r="N890" s="148"/>
      <c r="O890" s="148"/>
      <c r="P890" s="148"/>
      <c r="Q890" s="148"/>
      <c r="R890" s="148"/>
      <c r="S890" s="148"/>
      <c r="T890" s="149"/>
      <c r="AT890" s="144" t="s">
        <v>660</v>
      </c>
      <c r="AU890" s="144" t="s">
        <v>22</v>
      </c>
      <c r="AV890" s="143" t="s">
        <v>84</v>
      </c>
      <c r="AW890" s="143" t="s">
        <v>38</v>
      </c>
      <c r="AX890" s="143" t="s">
        <v>75</v>
      </c>
      <c r="AY890" s="144" t="s">
        <v>130</v>
      </c>
    </row>
    <row r="891" spans="2:51" s="136" customFormat="1" ht="12">
      <c r="B891" s="135"/>
      <c r="D891" s="127" t="s">
        <v>660</v>
      </c>
      <c r="E891" s="137" t="s">
        <v>20</v>
      </c>
      <c r="F891" s="138" t="s">
        <v>775</v>
      </c>
      <c r="H891" s="137" t="s">
        <v>20</v>
      </c>
      <c r="L891" s="135"/>
      <c r="M891" s="139"/>
      <c r="N891" s="140"/>
      <c r="O891" s="140"/>
      <c r="P891" s="140"/>
      <c r="Q891" s="140"/>
      <c r="R891" s="140"/>
      <c r="S891" s="140"/>
      <c r="T891" s="141"/>
      <c r="AT891" s="137" t="s">
        <v>660</v>
      </c>
      <c r="AU891" s="137" t="s">
        <v>22</v>
      </c>
      <c r="AV891" s="136" t="s">
        <v>22</v>
      </c>
      <c r="AW891" s="136" t="s">
        <v>38</v>
      </c>
      <c r="AX891" s="136" t="s">
        <v>75</v>
      </c>
      <c r="AY891" s="137" t="s">
        <v>130</v>
      </c>
    </row>
    <row r="892" spans="2:51" s="143" customFormat="1" ht="12">
      <c r="B892" s="142"/>
      <c r="D892" s="127" t="s">
        <v>660</v>
      </c>
      <c r="E892" s="144" t="s">
        <v>20</v>
      </c>
      <c r="F892" s="145" t="s">
        <v>824</v>
      </c>
      <c r="H892" s="146">
        <v>55.49</v>
      </c>
      <c r="L892" s="142"/>
      <c r="M892" s="147"/>
      <c r="N892" s="148"/>
      <c r="O892" s="148"/>
      <c r="P892" s="148"/>
      <c r="Q892" s="148"/>
      <c r="R892" s="148"/>
      <c r="S892" s="148"/>
      <c r="T892" s="149"/>
      <c r="AT892" s="144" t="s">
        <v>660</v>
      </c>
      <c r="AU892" s="144" t="s">
        <v>22</v>
      </c>
      <c r="AV892" s="143" t="s">
        <v>84</v>
      </c>
      <c r="AW892" s="143" t="s">
        <v>38</v>
      </c>
      <c r="AX892" s="143" t="s">
        <v>75</v>
      </c>
      <c r="AY892" s="144" t="s">
        <v>130</v>
      </c>
    </row>
    <row r="893" spans="2:51" s="136" customFormat="1" ht="12">
      <c r="B893" s="135"/>
      <c r="D893" s="127" t="s">
        <v>660</v>
      </c>
      <c r="E893" s="137" t="s">
        <v>20</v>
      </c>
      <c r="F893" s="138" t="s">
        <v>825</v>
      </c>
      <c r="H893" s="137" t="s">
        <v>20</v>
      </c>
      <c r="L893" s="135"/>
      <c r="M893" s="139"/>
      <c r="N893" s="140"/>
      <c r="O893" s="140"/>
      <c r="P893" s="140"/>
      <c r="Q893" s="140"/>
      <c r="R893" s="140"/>
      <c r="S893" s="140"/>
      <c r="T893" s="141"/>
      <c r="AT893" s="137" t="s">
        <v>660</v>
      </c>
      <c r="AU893" s="137" t="s">
        <v>22</v>
      </c>
      <c r="AV893" s="136" t="s">
        <v>22</v>
      </c>
      <c r="AW893" s="136" t="s">
        <v>38</v>
      </c>
      <c r="AX893" s="136" t="s">
        <v>75</v>
      </c>
      <c r="AY893" s="137" t="s">
        <v>130</v>
      </c>
    </row>
    <row r="894" spans="2:51" s="143" customFormat="1" ht="12">
      <c r="B894" s="142"/>
      <c r="D894" s="127" t="s">
        <v>660</v>
      </c>
      <c r="E894" s="144" t="s">
        <v>20</v>
      </c>
      <c r="F894" s="145" t="s">
        <v>1211</v>
      </c>
      <c r="H894" s="146">
        <v>11.52</v>
      </c>
      <c r="L894" s="142"/>
      <c r="M894" s="147"/>
      <c r="N894" s="148"/>
      <c r="O894" s="148"/>
      <c r="P894" s="148"/>
      <c r="Q894" s="148"/>
      <c r="R894" s="148"/>
      <c r="S894" s="148"/>
      <c r="T894" s="149"/>
      <c r="AT894" s="144" t="s">
        <v>660</v>
      </c>
      <c r="AU894" s="144" t="s">
        <v>22</v>
      </c>
      <c r="AV894" s="143" t="s">
        <v>84</v>
      </c>
      <c r="AW894" s="143" t="s">
        <v>38</v>
      </c>
      <c r="AX894" s="143" t="s">
        <v>75</v>
      </c>
      <c r="AY894" s="144" t="s">
        <v>130</v>
      </c>
    </row>
    <row r="895" spans="2:51" s="136" customFormat="1" ht="12">
      <c r="B895" s="135"/>
      <c r="D895" s="127" t="s">
        <v>660</v>
      </c>
      <c r="E895" s="137" t="s">
        <v>20</v>
      </c>
      <c r="F895" s="138" t="s">
        <v>830</v>
      </c>
      <c r="H895" s="137" t="s">
        <v>20</v>
      </c>
      <c r="L895" s="135"/>
      <c r="M895" s="139"/>
      <c r="N895" s="140"/>
      <c r="O895" s="140"/>
      <c r="P895" s="140"/>
      <c r="Q895" s="140"/>
      <c r="R895" s="140"/>
      <c r="S895" s="140"/>
      <c r="T895" s="141"/>
      <c r="AT895" s="137" t="s">
        <v>660</v>
      </c>
      <c r="AU895" s="137" t="s">
        <v>22</v>
      </c>
      <c r="AV895" s="136" t="s">
        <v>22</v>
      </c>
      <c r="AW895" s="136" t="s">
        <v>38</v>
      </c>
      <c r="AX895" s="136" t="s">
        <v>75</v>
      </c>
      <c r="AY895" s="137" t="s">
        <v>130</v>
      </c>
    </row>
    <row r="896" spans="2:51" s="143" customFormat="1" ht="12">
      <c r="B896" s="142"/>
      <c r="D896" s="127" t="s">
        <v>660</v>
      </c>
      <c r="E896" s="144" t="s">
        <v>20</v>
      </c>
      <c r="F896" s="145" t="s">
        <v>831</v>
      </c>
      <c r="H896" s="146">
        <v>11.07</v>
      </c>
      <c r="L896" s="142"/>
      <c r="M896" s="147"/>
      <c r="N896" s="148"/>
      <c r="O896" s="148"/>
      <c r="P896" s="148"/>
      <c r="Q896" s="148"/>
      <c r="R896" s="148"/>
      <c r="S896" s="148"/>
      <c r="T896" s="149"/>
      <c r="AT896" s="144" t="s">
        <v>660</v>
      </c>
      <c r="AU896" s="144" t="s">
        <v>22</v>
      </c>
      <c r="AV896" s="143" t="s">
        <v>84</v>
      </c>
      <c r="AW896" s="143" t="s">
        <v>38</v>
      </c>
      <c r="AX896" s="143" t="s">
        <v>75</v>
      </c>
      <c r="AY896" s="144" t="s">
        <v>130</v>
      </c>
    </row>
    <row r="897" spans="2:51" s="143" customFormat="1" ht="12">
      <c r="B897" s="142"/>
      <c r="D897" s="127" t="s">
        <v>660</v>
      </c>
      <c r="E897" s="144" t="s">
        <v>20</v>
      </c>
      <c r="F897" s="145" t="s">
        <v>832</v>
      </c>
      <c r="H897" s="146">
        <v>1.425</v>
      </c>
      <c r="L897" s="142"/>
      <c r="M897" s="147"/>
      <c r="N897" s="148"/>
      <c r="O897" s="148"/>
      <c r="P897" s="148"/>
      <c r="Q897" s="148"/>
      <c r="R897" s="148"/>
      <c r="S897" s="148"/>
      <c r="T897" s="149"/>
      <c r="AT897" s="144" t="s">
        <v>660</v>
      </c>
      <c r="AU897" s="144" t="s">
        <v>22</v>
      </c>
      <c r="AV897" s="143" t="s">
        <v>84</v>
      </c>
      <c r="AW897" s="143" t="s">
        <v>38</v>
      </c>
      <c r="AX897" s="143" t="s">
        <v>75</v>
      </c>
      <c r="AY897" s="144" t="s">
        <v>130</v>
      </c>
    </row>
    <row r="898" spans="2:51" s="143" customFormat="1" ht="12">
      <c r="B898" s="142"/>
      <c r="D898" s="127" t="s">
        <v>660</v>
      </c>
      <c r="E898" s="144" t="s">
        <v>20</v>
      </c>
      <c r="F898" s="145" t="s">
        <v>833</v>
      </c>
      <c r="H898" s="146">
        <v>1.314</v>
      </c>
      <c r="L898" s="142"/>
      <c r="M898" s="147"/>
      <c r="N898" s="148"/>
      <c r="O898" s="148"/>
      <c r="P898" s="148"/>
      <c r="Q898" s="148"/>
      <c r="R898" s="148"/>
      <c r="S898" s="148"/>
      <c r="T898" s="149"/>
      <c r="AT898" s="144" t="s">
        <v>660</v>
      </c>
      <c r="AU898" s="144" t="s">
        <v>22</v>
      </c>
      <c r="AV898" s="143" t="s">
        <v>84</v>
      </c>
      <c r="AW898" s="143" t="s">
        <v>38</v>
      </c>
      <c r="AX898" s="143" t="s">
        <v>75</v>
      </c>
      <c r="AY898" s="144" t="s">
        <v>130</v>
      </c>
    </row>
    <row r="899" spans="2:51" s="143" customFormat="1" ht="12">
      <c r="B899" s="142"/>
      <c r="D899" s="127" t="s">
        <v>660</v>
      </c>
      <c r="E899" s="144" t="s">
        <v>20</v>
      </c>
      <c r="F899" s="145" t="s">
        <v>834</v>
      </c>
      <c r="H899" s="146">
        <v>1.275</v>
      </c>
      <c r="L899" s="142"/>
      <c r="M899" s="147"/>
      <c r="N899" s="148"/>
      <c r="O899" s="148"/>
      <c r="P899" s="148"/>
      <c r="Q899" s="148"/>
      <c r="R899" s="148"/>
      <c r="S899" s="148"/>
      <c r="T899" s="149"/>
      <c r="AT899" s="144" t="s">
        <v>660</v>
      </c>
      <c r="AU899" s="144" t="s">
        <v>22</v>
      </c>
      <c r="AV899" s="143" t="s">
        <v>84</v>
      </c>
      <c r="AW899" s="143" t="s">
        <v>38</v>
      </c>
      <c r="AX899" s="143" t="s">
        <v>75</v>
      </c>
      <c r="AY899" s="144" t="s">
        <v>130</v>
      </c>
    </row>
    <row r="900" spans="2:51" s="143" customFormat="1" ht="12">
      <c r="B900" s="142"/>
      <c r="D900" s="127" t="s">
        <v>660</v>
      </c>
      <c r="E900" s="144" t="s">
        <v>20</v>
      </c>
      <c r="F900" s="145" t="s">
        <v>839</v>
      </c>
      <c r="H900" s="146">
        <v>282.381</v>
      </c>
      <c r="L900" s="142"/>
      <c r="M900" s="147"/>
      <c r="N900" s="148"/>
      <c r="O900" s="148"/>
      <c r="P900" s="148"/>
      <c r="Q900" s="148"/>
      <c r="R900" s="148"/>
      <c r="S900" s="148"/>
      <c r="T900" s="149"/>
      <c r="AT900" s="144" t="s">
        <v>660</v>
      </c>
      <c r="AU900" s="144" t="s">
        <v>22</v>
      </c>
      <c r="AV900" s="143" t="s">
        <v>84</v>
      </c>
      <c r="AW900" s="143" t="s">
        <v>38</v>
      </c>
      <c r="AX900" s="143" t="s">
        <v>75</v>
      </c>
      <c r="AY900" s="144" t="s">
        <v>130</v>
      </c>
    </row>
    <row r="901" spans="2:51" s="143" customFormat="1" ht="12">
      <c r="B901" s="142"/>
      <c r="D901" s="127" t="s">
        <v>660</v>
      </c>
      <c r="E901" s="144" t="s">
        <v>20</v>
      </c>
      <c r="F901" s="145" t="s">
        <v>841</v>
      </c>
      <c r="H901" s="146">
        <v>3.12</v>
      </c>
      <c r="L901" s="142"/>
      <c r="M901" s="147"/>
      <c r="N901" s="148"/>
      <c r="O901" s="148"/>
      <c r="P901" s="148"/>
      <c r="Q901" s="148"/>
      <c r="R901" s="148"/>
      <c r="S901" s="148"/>
      <c r="T901" s="149"/>
      <c r="AT901" s="144" t="s">
        <v>660</v>
      </c>
      <c r="AU901" s="144" t="s">
        <v>22</v>
      </c>
      <c r="AV901" s="143" t="s">
        <v>84</v>
      </c>
      <c r="AW901" s="143" t="s">
        <v>38</v>
      </c>
      <c r="AX901" s="143" t="s">
        <v>75</v>
      </c>
      <c r="AY901" s="144" t="s">
        <v>130</v>
      </c>
    </row>
    <row r="902" spans="2:51" s="136" customFormat="1" ht="12">
      <c r="B902" s="135"/>
      <c r="D902" s="127" t="s">
        <v>660</v>
      </c>
      <c r="E902" s="137" t="s">
        <v>20</v>
      </c>
      <c r="F902" s="138" t="s">
        <v>825</v>
      </c>
      <c r="H902" s="137" t="s">
        <v>20</v>
      </c>
      <c r="L902" s="135"/>
      <c r="M902" s="139"/>
      <c r="N902" s="140"/>
      <c r="O902" s="140"/>
      <c r="P902" s="140"/>
      <c r="Q902" s="140"/>
      <c r="R902" s="140"/>
      <c r="S902" s="140"/>
      <c r="T902" s="141"/>
      <c r="AT902" s="137" t="s">
        <v>660</v>
      </c>
      <c r="AU902" s="137" t="s">
        <v>22</v>
      </c>
      <c r="AV902" s="136" t="s">
        <v>22</v>
      </c>
      <c r="AW902" s="136" t="s">
        <v>38</v>
      </c>
      <c r="AX902" s="136" t="s">
        <v>75</v>
      </c>
      <c r="AY902" s="137" t="s">
        <v>130</v>
      </c>
    </row>
    <row r="903" spans="2:51" s="143" customFormat="1" ht="12">
      <c r="B903" s="142"/>
      <c r="D903" s="127" t="s">
        <v>660</v>
      </c>
      <c r="E903" s="144" t="s">
        <v>20</v>
      </c>
      <c r="F903" s="145" t="s">
        <v>753</v>
      </c>
      <c r="H903" s="146">
        <v>12.96</v>
      </c>
      <c r="L903" s="142"/>
      <c r="M903" s="147"/>
      <c r="N903" s="148"/>
      <c r="O903" s="148"/>
      <c r="P903" s="148"/>
      <c r="Q903" s="148"/>
      <c r="R903" s="148"/>
      <c r="S903" s="148"/>
      <c r="T903" s="149"/>
      <c r="AT903" s="144" t="s">
        <v>660</v>
      </c>
      <c r="AU903" s="144" t="s">
        <v>22</v>
      </c>
      <c r="AV903" s="143" t="s">
        <v>84</v>
      </c>
      <c r="AW903" s="143" t="s">
        <v>38</v>
      </c>
      <c r="AX903" s="143" t="s">
        <v>75</v>
      </c>
      <c r="AY903" s="144" t="s">
        <v>130</v>
      </c>
    </row>
    <row r="904" spans="2:51" s="136" customFormat="1" ht="12">
      <c r="B904" s="135"/>
      <c r="D904" s="127" t="s">
        <v>660</v>
      </c>
      <c r="E904" s="137" t="s">
        <v>20</v>
      </c>
      <c r="F904" s="138" t="s">
        <v>830</v>
      </c>
      <c r="H904" s="137" t="s">
        <v>20</v>
      </c>
      <c r="L904" s="135"/>
      <c r="M904" s="139"/>
      <c r="N904" s="140"/>
      <c r="O904" s="140"/>
      <c r="P904" s="140"/>
      <c r="Q904" s="140"/>
      <c r="R904" s="140"/>
      <c r="S904" s="140"/>
      <c r="T904" s="141"/>
      <c r="AT904" s="137" t="s">
        <v>660</v>
      </c>
      <c r="AU904" s="137" t="s">
        <v>22</v>
      </c>
      <c r="AV904" s="136" t="s">
        <v>22</v>
      </c>
      <c r="AW904" s="136" t="s">
        <v>38</v>
      </c>
      <c r="AX904" s="136" t="s">
        <v>75</v>
      </c>
      <c r="AY904" s="137" t="s">
        <v>130</v>
      </c>
    </row>
    <row r="905" spans="2:51" s="143" customFormat="1" ht="12">
      <c r="B905" s="142"/>
      <c r="D905" s="127" t="s">
        <v>660</v>
      </c>
      <c r="E905" s="144" t="s">
        <v>20</v>
      </c>
      <c r="F905" s="145" t="s">
        <v>831</v>
      </c>
      <c r="H905" s="146">
        <v>11.07</v>
      </c>
      <c r="L905" s="142"/>
      <c r="M905" s="147"/>
      <c r="N905" s="148"/>
      <c r="O905" s="148"/>
      <c r="P905" s="148"/>
      <c r="Q905" s="148"/>
      <c r="R905" s="148"/>
      <c r="S905" s="148"/>
      <c r="T905" s="149"/>
      <c r="AT905" s="144" t="s">
        <v>660</v>
      </c>
      <c r="AU905" s="144" t="s">
        <v>22</v>
      </c>
      <c r="AV905" s="143" t="s">
        <v>84</v>
      </c>
      <c r="AW905" s="143" t="s">
        <v>38</v>
      </c>
      <c r="AX905" s="143" t="s">
        <v>75</v>
      </c>
      <c r="AY905" s="144" t="s">
        <v>130</v>
      </c>
    </row>
    <row r="906" spans="2:51" s="136" customFormat="1" ht="12">
      <c r="B906" s="135"/>
      <c r="D906" s="127" t="s">
        <v>660</v>
      </c>
      <c r="E906" s="137" t="s">
        <v>20</v>
      </c>
      <c r="F906" s="138" t="s">
        <v>795</v>
      </c>
      <c r="H906" s="137" t="s">
        <v>20</v>
      </c>
      <c r="L906" s="135"/>
      <c r="M906" s="139"/>
      <c r="N906" s="140"/>
      <c r="O906" s="140"/>
      <c r="P906" s="140"/>
      <c r="Q906" s="140"/>
      <c r="R906" s="140"/>
      <c r="S906" s="140"/>
      <c r="T906" s="141"/>
      <c r="AT906" s="137" t="s">
        <v>660</v>
      </c>
      <c r="AU906" s="137" t="s">
        <v>22</v>
      </c>
      <c r="AV906" s="136" t="s">
        <v>22</v>
      </c>
      <c r="AW906" s="136" t="s">
        <v>38</v>
      </c>
      <c r="AX906" s="136" t="s">
        <v>75</v>
      </c>
      <c r="AY906" s="137" t="s">
        <v>130</v>
      </c>
    </row>
    <row r="907" spans="2:51" s="143" customFormat="1" ht="12">
      <c r="B907" s="142"/>
      <c r="D907" s="127" t="s">
        <v>660</v>
      </c>
      <c r="E907" s="144" t="s">
        <v>20</v>
      </c>
      <c r="F907" s="145" t="s">
        <v>796</v>
      </c>
      <c r="H907" s="146">
        <v>9.8</v>
      </c>
      <c r="L907" s="142"/>
      <c r="M907" s="147"/>
      <c r="N907" s="148"/>
      <c r="O907" s="148"/>
      <c r="P907" s="148"/>
      <c r="Q907" s="148"/>
      <c r="R907" s="148"/>
      <c r="S907" s="148"/>
      <c r="T907" s="149"/>
      <c r="AT907" s="144" t="s">
        <v>660</v>
      </c>
      <c r="AU907" s="144" t="s">
        <v>22</v>
      </c>
      <c r="AV907" s="143" t="s">
        <v>84</v>
      </c>
      <c r="AW907" s="143" t="s">
        <v>38</v>
      </c>
      <c r="AX907" s="143" t="s">
        <v>75</v>
      </c>
      <c r="AY907" s="144" t="s">
        <v>130</v>
      </c>
    </row>
    <row r="908" spans="2:51" s="136" customFormat="1" ht="12">
      <c r="B908" s="135"/>
      <c r="D908" s="127" t="s">
        <v>660</v>
      </c>
      <c r="E908" s="137" t="s">
        <v>20</v>
      </c>
      <c r="F908" s="138" t="s">
        <v>797</v>
      </c>
      <c r="H908" s="137" t="s">
        <v>20</v>
      </c>
      <c r="L908" s="135"/>
      <c r="M908" s="139"/>
      <c r="N908" s="140"/>
      <c r="O908" s="140"/>
      <c r="P908" s="140"/>
      <c r="Q908" s="140"/>
      <c r="R908" s="140"/>
      <c r="S908" s="140"/>
      <c r="T908" s="141"/>
      <c r="AT908" s="137" t="s">
        <v>660</v>
      </c>
      <c r="AU908" s="137" t="s">
        <v>22</v>
      </c>
      <c r="AV908" s="136" t="s">
        <v>22</v>
      </c>
      <c r="AW908" s="136" t="s">
        <v>38</v>
      </c>
      <c r="AX908" s="136" t="s">
        <v>75</v>
      </c>
      <c r="AY908" s="137" t="s">
        <v>130</v>
      </c>
    </row>
    <row r="909" spans="2:51" s="143" customFormat="1" ht="12">
      <c r="B909" s="142"/>
      <c r="D909" s="127" t="s">
        <v>660</v>
      </c>
      <c r="E909" s="144" t="s">
        <v>20</v>
      </c>
      <c r="F909" s="145" t="s">
        <v>798</v>
      </c>
      <c r="H909" s="146">
        <v>48.51</v>
      </c>
      <c r="L909" s="142"/>
      <c r="M909" s="147"/>
      <c r="N909" s="148"/>
      <c r="O909" s="148"/>
      <c r="P909" s="148"/>
      <c r="Q909" s="148"/>
      <c r="R909" s="148"/>
      <c r="S909" s="148"/>
      <c r="T909" s="149"/>
      <c r="AT909" s="144" t="s">
        <v>660</v>
      </c>
      <c r="AU909" s="144" t="s">
        <v>22</v>
      </c>
      <c r="AV909" s="143" t="s">
        <v>84</v>
      </c>
      <c r="AW909" s="143" t="s">
        <v>38</v>
      </c>
      <c r="AX909" s="143" t="s">
        <v>75</v>
      </c>
      <c r="AY909" s="144" t="s">
        <v>130</v>
      </c>
    </row>
    <row r="910" spans="2:51" s="151" customFormat="1" ht="12">
      <c r="B910" s="150"/>
      <c r="D910" s="127" t="s">
        <v>660</v>
      </c>
      <c r="E910" s="152" t="s">
        <v>20</v>
      </c>
      <c r="F910" s="153" t="s">
        <v>663</v>
      </c>
      <c r="H910" s="154">
        <v>843.29715</v>
      </c>
      <c r="L910" s="150"/>
      <c r="M910" s="155"/>
      <c r="N910" s="156"/>
      <c r="O910" s="156"/>
      <c r="P910" s="156"/>
      <c r="Q910" s="156"/>
      <c r="R910" s="156"/>
      <c r="S910" s="156"/>
      <c r="T910" s="157"/>
      <c r="AT910" s="152" t="s">
        <v>660</v>
      </c>
      <c r="AU910" s="152" t="s">
        <v>22</v>
      </c>
      <c r="AV910" s="151" t="s">
        <v>136</v>
      </c>
      <c r="AW910" s="151" t="s">
        <v>38</v>
      </c>
      <c r="AX910" s="151" t="s">
        <v>22</v>
      </c>
      <c r="AY910" s="152" t="s">
        <v>130</v>
      </c>
    </row>
    <row r="911" spans="1:65" s="307" customFormat="1" ht="16.5" customHeight="1">
      <c r="A911" s="251"/>
      <c r="B911" s="27"/>
      <c r="C911" s="117" t="s">
        <v>368</v>
      </c>
      <c r="D911" s="117" t="s">
        <v>131</v>
      </c>
      <c r="E911" s="118" t="s">
        <v>1212</v>
      </c>
      <c r="F911" s="119" t="s">
        <v>1213</v>
      </c>
      <c r="G911" s="120" t="s">
        <v>185</v>
      </c>
      <c r="H911" s="121">
        <v>96.26</v>
      </c>
      <c r="I911" s="122"/>
      <c r="J911" s="123">
        <f>ROUND(I911*H911,2)</f>
        <v>0</v>
      </c>
      <c r="K911" s="119" t="s">
        <v>135</v>
      </c>
      <c r="L911" s="27"/>
      <c r="M911" s="329" t="s">
        <v>20</v>
      </c>
      <c r="N911" s="124" t="s">
        <v>46</v>
      </c>
      <c r="O911" s="55"/>
      <c r="P911" s="125">
        <f>O911*H911</f>
        <v>0</v>
      </c>
      <c r="Q911" s="125">
        <v>0</v>
      </c>
      <c r="R911" s="125">
        <f>Q911*H911</f>
        <v>0</v>
      </c>
      <c r="S911" s="125">
        <v>0</v>
      </c>
      <c r="T911" s="126">
        <f>S911*H911</f>
        <v>0</v>
      </c>
      <c r="U911" s="251"/>
      <c r="V911" s="251"/>
      <c r="W911" s="251"/>
      <c r="X911" s="251"/>
      <c r="Y911" s="251"/>
      <c r="Z911" s="251"/>
      <c r="AA911" s="251"/>
      <c r="AB911" s="251"/>
      <c r="AC911" s="251"/>
      <c r="AD911" s="251"/>
      <c r="AE911" s="251"/>
      <c r="AR911" s="330" t="s">
        <v>163</v>
      </c>
      <c r="AT911" s="330" t="s">
        <v>131</v>
      </c>
      <c r="AU911" s="330" t="s">
        <v>22</v>
      </c>
      <c r="AY911" s="304" t="s">
        <v>130</v>
      </c>
      <c r="BE911" s="331">
        <f>IF(N911="základní",J911,0)</f>
        <v>0</v>
      </c>
      <c r="BF911" s="331">
        <f>IF(N911="snížená",J911,0)</f>
        <v>0</v>
      </c>
      <c r="BG911" s="331">
        <f>IF(N911="zákl. přenesená",J911,0)</f>
        <v>0</v>
      </c>
      <c r="BH911" s="331">
        <f>IF(N911="sníž. přenesená",J911,0)</f>
        <v>0</v>
      </c>
      <c r="BI911" s="331">
        <f>IF(N911="nulová",J911,0)</f>
        <v>0</v>
      </c>
      <c r="BJ911" s="304" t="s">
        <v>22</v>
      </c>
      <c r="BK911" s="331">
        <f>ROUND(I911*H911,2)</f>
        <v>0</v>
      </c>
      <c r="BL911" s="304" t="s">
        <v>163</v>
      </c>
      <c r="BM911" s="330" t="s">
        <v>553</v>
      </c>
    </row>
    <row r="912" spans="1:47" s="307" customFormat="1" ht="12">
      <c r="A912" s="251"/>
      <c r="B912" s="27"/>
      <c r="C912" s="251"/>
      <c r="D912" s="127" t="s">
        <v>137</v>
      </c>
      <c r="E912" s="251"/>
      <c r="F912" s="128" t="s">
        <v>1213</v>
      </c>
      <c r="G912" s="251"/>
      <c r="H912" s="251"/>
      <c r="I912" s="251"/>
      <c r="J912" s="251"/>
      <c r="K912" s="251"/>
      <c r="L912" s="27"/>
      <c r="M912" s="129"/>
      <c r="N912" s="130"/>
      <c r="O912" s="55"/>
      <c r="P912" s="55"/>
      <c r="Q912" s="55"/>
      <c r="R912" s="55"/>
      <c r="S912" s="55"/>
      <c r="T912" s="56"/>
      <c r="U912" s="251"/>
      <c r="V912" s="251"/>
      <c r="W912" s="251"/>
      <c r="X912" s="251"/>
      <c r="Y912" s="251"/>
      <c r="Z912" s="251"/>
      <c r="AA912" s="251"/>
      <c r="AB912" s="251"/>
      <c r="AC912" s="251"/>
      <c r="AD912" s="251"/>
      <c r="AE912" s="251"/>
      <c r="AT912" s="304" t="s">
        <v>137</v>
      </c>
      <c r="AU912" s="304" t="s">
        <v>22</v>
      </c>
    </row>
    <row r="913" spans="2:51" s="136" customFormat="1" ht="12">
      <c r="B913" s="135"/>
      <c r="D913" s="127" t="s">
        <v>660</v>
      </c>
      <c r="E913" s="137" t="s">
        <v>20</v>
      </c>
      <c r="F913" s="138" t="s">
        <v>786</v>
      </c>
      <c r="H913" s="137" t="s">
        <v>20</v>
      </c>
      <c r="L913" s="135"/>
      <c r="M913" s="139"/>
      <c r="N913" s="140"/>
      <c r="O913" s="140"/>
      <c r="P913" s="140"/>
      <c r="Q913" s="140"/>
      <c r="R913" s="140"/>
      <c r="S913" s="140"/>
      <c r="T913" s="141"/>
      <c r="AT913" s="137" t="s">
        <v>660</v>
      </c>
      <c r="AU913" s="137" t="s">
        <v>22</v>
      </c>
      <c r="AV913" s="136" t="s">
        <v>22</v>
      </c>
      <c r="AW913" s="136" t="s">
        <v>38</v>
      </c>
      <c r="AX913" s="136" t="s">
        <v>75</v>
      </c>
      <c r="AY913" s="137" t="s">
        <v>130</v>
      </c>
    </row>
    <row r="914" spans="2:51" s="143" customFormat="1" ht="12">
      <c r="B914" s="142"/>
      <c r="D914" s="127" t="s">
        <v>660</v>
      </c>
      <c r="E914" s="144" t="s">
        <v>20</v>
      </c>
      <c r="F914" s="145" t="s">
        <v>787</v>
      </c>
      <c r="H914" s="146">
        <v>13.26</v>
      </c>
      <c r="L914" s="142"/>
      <c r="M914" s="147"/>
      <c r="N914" s="148"/>
      <c r="O914" s="148"/>
      <c r="P914" s="148"/>
      <c r="Q914" s="148"/>
      <c r="R914" s="148"/>
      <c r="S914" s="148"/>
      <c r="T914" s="149"/>
      <c r="AT914" s="144" t="s">
        <v>660</v>
      </c>
      <c r="AU914" s="144" t="s">
        <v>22</v>
      </c>
      <c r="AV914" s="143" t="s">
        <v>84</v>
      </c>
      <c r="AW914" s="143" t="s">
        <v>38</v>
      </c>
      <c r="AX914" s="143" t="s">
        <v>75</v>
      </c>
      <c r="AY914" s="144" t="s">
        <v>130</v>
      </c>
    </row>
    <row r="915" spans="2:51" s="143" customFormat="1" ht="12">
      <c r="B915" s="142"/>
      <c r="D915" s="127" t="s">
        <v>660</v>
      </c>
      <c r="E915" s="144" t="s">
        <v>20</v>
      </c>
      <c r="F915" s="145" t="s">
        <v>788</v>
      </c>
      <c r="H915" s="146">
        <v>69.66</v>
      </c>
      <c r="L915" s="142"/>
      <c r="M915" s="147"/>
      <c r="N915" s="148"/>
      <c r="O915" s="148"/>
      <c r="P915" s="148"/>
      <c r="Q915" s="148"/>
      <c r="R915" s="148"/>
      <c r="S915" s="148"/>
      <c r="T915" s="149"/>
      <c r="AT915" s="144" t="s">
        <v>660</v>
      </c>
      <c r="AU915" s="144" t="s">
        <v>22</v>
      </c>
      <c r="AV915" s="143" t="s">
        <v>84</v>
      </c>
      <c r="AW915" s="143" t="s">
        <v>38</v>
      </c>
      <c r="AX915" s="143" t="s">
        <v>75</v>
      </c>
      <c r="AY915" s="144" t="s">
        <v>130</v>
      </c>
    </row>
    <row r="916" spans="2:51" s="136" customFormat="1" ht="12">
      <c r="B916" s="135"/>
      <c r="D916" s="127" t="s">
        <v>660</v>
      </c>
      <c r="E916" s="137" t="s">
        <v>20</v>
      </c>
      <c r="F916" s="138" t="s">
        <v>789</v>
      </c>
      <c r="H916" s="137" t="s">
        <v>20</v>
      </c>
      <c r="L916" s="135"/>
      <c r="M916" s="139"/>
      <c r="N916" s="140"/>
      <c r="O916" s="140"/>
      <c r="P916" s="140"/>
      <c r="Q916" s="140"/>
      <c r="R916" s="140"/>
      <c r="S916" s="140"/>
      <c r="T916" s="141"/>
      <c r="AT916" s="137" t="s">
        <v>660</v>
      </c>
      <c r="AU916" s="137" t="s">
        <v>22</v>
      </c>
      <c r="AV916" s="136" t="s">
        <v>22</v>
      </c>
      <c r="AW916" s="136" t="s">
        <v>38</v>
      </c>
      <c r="AX916" s="136" t="s">
        <v>75</v>
      </c>
      <c r="AY916" s="137" t="s">
        <v>130</v>
      </c>
    </row>
    <row r="917" spans="2:51" s="143" customFormat="1" ht="12">
      <c r="B917" s="142"/>
      <c r="D917" s="127" t="s">
        <v>660</v>
      </c>
      <c r="E917" s="144" t="s">
        <v>20</v>
      </c>
      <c r="F917" s="145" t="s">
        <v>790</v>
      </c>
      <c r="H917" s="146">
        <v>7.245</v>
      </c>
      <c r="L917" s="142"/>
      <c r="M917" s="147"/>
      <c r="N917" s="148"/>
      <c r="O917" s="148"/>
      <c r="P917" s="148"/>
      <c r="Q917" s="148"/>
      <c r="R917" s="148"/>
      <c r="S917" s="148"/>
      <c r="T917" s="149"/>
      <c r="AT917" s="144" t="s">
        <v>660</v>
      </c>
      <c r="AU917" s="144" t="s">
        <v>22</v>
      </c>
      <c r="AV917" s="143" t="s">
        <v>84</v>
      </c>
      <c r="AW917" s="143" t="s">
        <v>38</v>
      </c>
      <c r="AX917" s="143" t="s">
        <v>75</v>
      </c>
      <c r="AY917" s="144" t="s">
        <v>130</v>
      </c>
    </row>
    <row r="918" spans="2:51" s="136" customFormat="1" ht="12">
      <c r="B918" s="135"/>
      <c r="D918" s="127" t="s">
        <v>660</v>
      </c>
      <c r="E918" s="137" t="s">
        <v>20</v>
      </c>
      <c r="F918" s="138" t="s">
        <v>791</v>
      </c>
      <c r="H918" s="137" t="s">
        <v>20</v>
      </c>
      <c r="L918" s="135"/>
      <c r="M918" s="139"/>
      <c r="N918" s="140"/>
      <c r="O918" s="140"/>
      <c r="P918" s="140"/>
      <c r="Q918" s="140"/>
      <c r="R918" s="140"/>
      <c r="S918" s="140"/>
      <c r="T918" s="141"/>
      <c r="AT918" s="137" t="s">
        <v>660</v>
      </c>
      <c r="AU918" s="137" t="s">
        <v>22</v>
      </c>
      <c r="AV918" s="136" t="s">
        <v>22</v>
      </c>
      <c r="AW918" s="136" t="s">
        <v>38</v>
      </c>
      <c r="AX918" s="136" t="s">
        <v>75</v>
      </c>
      <c r="AY918" s="137" t="s">
        <v>130</v>
      </c>
    </row>
    <row r="919" spans="2:51" s="143" customFormat="1" ht="12">
      <c r="B919" s="142"/>
      <c r="D919" s="127" t="s">
        <v>660</v>
      </c>
      <c r="E919" s="144" t="s">
        <v>20</v>
      </c>
      <c r="F919" s="145" t="s">
        <v>792</v>
      </c>
      <c r="H919" s="146">
        <v>6.095</v>
      </c>
      <c r="L919" s="142"/>
      <c r="M919" s="147"/>
      <c r="N919" s="148"/>
      <c r="O919" s="148"/>
      <c r="P919" s="148"/>
      <c r="Q919" s="148"/>
      <c r="R919" s="148"/>
      <c r="S919" s="148"/>
      <c r="T919" s="149"/>
      <c r="AT919" s="144" t="s">
        <v>660</v>
      </c>
      <c r="AU919" s="144" t="s">
        <v>22</v>
      </c>
      <c r="AV919" s="143" t="s">
        <v>84</v>
      </c>
      <c r="AW919" s="143" t="s">
        <v>38</v>
      </c>
      <c r="AX919" s="143" t="s">
        <v>75</v>
      </c>
      <c r="AY919" s="144" t="s">
        <v>130</v>
      </c>
    </row>
    <row r="920" spans="2:51" s="151" customFormat="1" ht="12">
      <c r="B920" s="150"/>
      <c r="D920" s="127" t="s">
        <v>660</v>
      </c>
      <c r="E920" s="152" t="s">
        <v>20</v>
      </c>
      <c r="F920" s="153" t="s">
        <v>663</v>
      </c>
      <c r="H920" s="154">
        <v>96.26</v>
      </c>
      <c r="L920" s="150"/>
      <c r="M920" s="155"/>
      <c r="N920" s="156"/>
      <c r="O920" s="156"/>
      <c r="P920" s="156"/>
      <c r="Q920" s="156"/>
      <c r="R920" s="156"/>
      <c r="S920" s="156"/>
      <c r="T920" s="157"/>
      <c r="AT920" s="152" t="s">
        <v>660</v>
      </c>
      <c r="AU920" s="152" t="s">
        <v>22</v>
      </c>
      <c r="AV920" s="151" t="s">
        <v>136</v>
      </c>
      <c r="AW920" s="151" t="s">
        <v>38</v>
      </c>
      <c r="AX920" s="151" t="s">
        <v>22</v>
      </c>
      <c r="AY920" s="152" t="s">
        <v>130</v>
      </c>
    </row>
    <row r="921" spans="1:65" s="307" customFormat="1" ht="16.5" customHeight="1">
      <c r="A921" s="251"/>
      <c r="B921" s="27"/>
      <c r="C921" s="117" t="s">
        <v>550</v>
      </c>
      <c r="D921" s="117" t="s">
        <v>131</v>
      </c>
      <c r="E921" s="118" t="s">
        <v>1214</v>
      </c>
      <c r="F921" s="119" t="s">
        <v>1215</v>
      </c>
      <c r="G921" s="120" t="s">
        <v>185</v>
      </c>
      <c r="H921" s="121">
        <v>58.31</v>
      </c>
      <c r="I921" s="122"/>
      <c r="J921" s="123">
        <f>ROUND(I921*H921,2)</f>
        <v>0</v>
      </c>
      <c r="K921" s="119" t="s">
        <v>135</v>
      </c>
      <c r="L921" s="27"/>
      <c r="M921" s="329" t="s">
        <v>20</v>
      </c>
      <c r="N921" s="124" t="s">
        <v>46</v>
      </c>
      <c r="O921" s="55"/>
      <c r="P921" s="125">
        <f>O921*H921</f>
        <v>0</v>
      </c>
      <c r="Q921" s="125">
        <v>0</v>
      </c>
      <c r="R921" s="125">
        <f>Q921*H921</f>
        <v>0</v>
      </c>
      <c r="S921" s="125">
        <v>0</v>
      </c>
      <c r="T921" s="126">
        <f>S921*H921</f>
        <v>0</v>
      </c>
      <c r="U921" s="251"/>
      <c r="V921" s="251"/>
      <c r="W921" s="251"/>
      <c r="X921" s="251"/>
      <c r="Y921" s="251"/>
      <c r="Z921" s="251"/>
      <c r="AA921" s="251"/>
      <c r="AB921" s="251"/>
      <c r="AC921" s="251"/>
      <c r="AD921" s="251"/>
      <c r="AE921" s="251"/>
      <c r="AR921" s="330" t="s">
        <v>163</v>
      </c>
      <c r="AT921" s="330" t="s">
        <v>131</v>
      </c>
      <c r="AU921" s="330" t="s">
        <v>22</v>
      </c>
      <c r="AY921" s="304" t="s">
        <v>130</v>
      </c>
      <c r="BE921" s="331">
        <f>IF(N921="základní",J921,0)</f>
        <v>0</v>
      </c>
      <c r="BF921" s="331">
        <f>IF(N921="snížená",J921,0)</f>
        <v>0</v>
      </c>
      <c r="BG921" s="331">
        <f>IF(N921="zákl. přenesená",J921,0)</f>
        <v>0</v>
      </c>
      <c r="BH921" s="331">
        <f>IF(N921="sníž. přenesená",J921,0)</f>
        <v>0</v>
      </c>
      <c r="BI921" s="331">
        <f>IF(N921="nulová",J921,0)</f>
        <v>0</v>
      </c>
      <c r="BJ921" s="304" t="s">
        <v>22</v>
      </c>
      <c r="BK921" s="331">
        <f>ROUND(I921*H921,2)</f>
        <v>0</v>
      </c>
      <c r="BL921" s="304" t="s">
        <v>163</v>
      </c>
      <c r="BM921" s="330" t="s">
        <v>554</v>
      </c>
    </row>
    <row r="922" spans="1:47" s="307" customFormat="1" ht="12">
      <c r="A922" s="251"/>
      <c r="B922" s="27"/>
      <c r="C922" s="251"/>
      <c r="D922" s="127" t="s">
        <v>137</v>
      </c>
      <c r="E922" s="251"/>
      <c r="F922" s="128" t="s">
        <v>1215</v>
      </c>
      <c r="G922" s="251"/>
      <c r="H922" s="251"/>
      <c r="I922" s="251"/>
      <c r="J922" s="251"/>
      <c r="K922" s="251"/>
      <c r="L922" s="27"/>
      <c r="M922" s="129"/>
      <c r="N922" s="130"/>
      <c r="O922" s="55"/>
      <c r="P922" s="55"/>
      <c r="Q922" s="55"/>
      <c r="R922" s="55"/>
      <c r="S922" s="55"/>
      <c r="T922" s="56"/>
      <c r="U922" s="251"/>
      <c r="V922" s="251"/>
      <c r="W922" s="251"/>
      <c r="X922" s="251"/>
      <c r="Y922" s="251"/>
      <c r="Z922" s="251"/>
      <c r="AA922" s="251"/>
      <c r="AB922" s="251"/>
      <c r="AC922" s="251"/>
      <c r="AD922" s="251"/>
      <c r="AE922" s="251"/>
      <c r="AT922" s="304" t="s">
        <v>137</v>
      </c>
      <c r="AU922" s="304" t="s">
        <v>22</v>
      </c>
    </row>
    <row r="923" spans="2:51" s="136" customFormat="1" ht="12">
      <c r="B923" s="135"/>
      <c r="D923" s="127" t="s">
        <v>660</v>
      </c>
      <c r="E923" s="137" t="s">
        <v>20</v>
      </c>
      <c r="F923" s="138" t="s">
        <v>795</v>
      </c>
      <c r="H923" s="137" t="s">
        <v>20</v>
      </c>
      <c r="L923" s="135"/>
      <c r="M923" s="139"/>
      <c r="N923" s="140"/>
      <c r="O923" s="140"/>
      <c r="P923" s="140"/>
      <c r="Q923" s="140"/>
      <c r="R923" s="140"/>
      <c r="S923" s="140"/>
      <c r="T923" s="141"/>
      <c r="AT923" s="137" t="s">
        <v>660</v>
      </c>
      <c r="AU923" s="137" t="s">
        <v>22</v>
      </c>
      <c r="AV923" s="136" t="s">
        <v>22</v>
      </c>
      <c r="AW923" s="136" t="s">
        <v>38</v>
      </c>
      <c r="AX923" s="136" t="s">
        <v>75</v>
      </c>
      <c r="AY923" s="137" t="s">
        <v>130</v>
      </c>
    </row>
    <row r="924" spans="2:51" s="143" customFormat="1" ht="12">
      <c r="B924" s="142"/>
      <c r="D924" s="127" t="s">
        <v>660</v>
      </c>
      <c r="E924" s="144" t="s">
        <v>20</v>
      </c>
      <c r="F924" s="145" t="s">
        <v>796</v>
      </c>
      <c r="H924" s="146">
        <v>9.8</v>
      </c>
      <c r="L924" s="142"/>
      <c r="M924" s="147"/>
      <c r="N924" s="148"/>
      <c r="O924" s="148"/>
      <c r="P924" s="148"/>
      <c r="Q924" s="148"/>
      <c r="R924" s="148"/>
      <c r="S924" s="148"/>
      <c r="T924" s="149"/>
      <c r="AT924" s="144" t="s">
        <v>660</v>
      </c>
      <c r="AU924" s="144" t="s">
        <v>22</v>
      </c>
      <c r="AV924" s="143" t="s">
        <v>84</v>
      </c>
      <c r="AW924" s="143" t="s">
        <v>38</v>
      </c>
      <c r="AX924" s="143" t="s">
        <v>75</v>
      </c>
      <c r="AY924" s="144" t="s">
        <v>130</v>
      </c>
    </row>
    <row r="925" spans="2:51" s="136" customFormat="1" ht="12">
      <c r="B925" s="135"/>
      <c r="D925" s="127" t="s">
        <v>660</v>
      </c>
      <c r="E925" s="137" t="s">
        <v>20</v>
      </c>
      <c r="F925" s="138" t="s">
        <v>797</v>
      </c>
      <c r="H925" s="137" t="s">
        <v>20</v>
      </c>
      <c r="L925" s="135"/>
      <c r="M925" s="139"/>
      <c r="N925" s="140"/>
      <c r="O925" s="140"/>
      <c r="P925" s="140"/>
      <c r="Q925" s="140"/>
      <c r="R925" s="140"/>
      <c r="S925" s="140"/>
      <c r="T925" s="141"/>
      <c r="AT925" s="137" t="s">
        <v>660</v>
      </c>
      <c r="AU925" s="137" t="s">
        <v>22</v>
      </c>
      <c r="AV925" s="136" t="s">
        <v>22</v>
      </c>
      <c r="AW925" s="136" t="s">
        <v>38</v>
      </c>
      <c r="AX925" s="136" t="s">
        <v>75</v>
      </c>
      <c r="AY925" s="137" t="s">
        <v>130</v>
      </c>
    </row>
    <row r="926" spans="2:51" s="143" customFormat="1" ht="12">
      <c r="B926" s="142"/>
      <c r="D926" s="127" t="s">
        <v>660</v>
      </c>
      <c r="E926" s="144" t="s">
        <v>20</v>
      </c>
      <c r="F926" s="145" t="s">
        <v>798</v>
      </c>
      <c r="H926" s="146">
        <v>48.51</v>
      </c>
      <c r="L926" s="142"/>
      <c r="M926" s="147"/>
      <c r="N926" s="148"/>
      <c r="O926" s="148"/>
      <c r="P926" s="148"/>
      <c r="Q926" s="148"/>
      <c r="R926" s="148"/>
      <c r="S926" s="148"/>
      <c r="T926" s="149"/>
      <c r="AT926" s="144" t="s">
        <v>660</v>
      </c>
      <c r="AU926" s="144" t="s">
        <v>22</v>
      </c>
      <c r="AV926" s="143" t="s">
        <v>84</v>
      </c>
      <c r="AW926" s="143" t="s">
        <v>38</v>
      </c>
      <c r="AX926" s="143" t="s">
        <v>75</v>
      </c>
      <c r="AY926" s="144" t="s">
        <v>130</v>
      </c>
    </row>
    <row r="927" spans="2:51" s="151" customFormat="1" ht="12">
      <c r="B927" s="150"/>
      <c r="D927" s="127" t="s">
        <v>660</v>
      </c>
      <c r="E927" s="152" t="s">
        <v>20</v>
      </c>
      <c r="F927" s="153" t="s">
        <v>663</v>
      </c>
      <c r="H927" s="154">
        <v>58.31</v>
      </c>
      <c r="L927" s="150"/>
      <c r="M927" s="155"/>
      <c r="N927" s="156"/>
      <c r="O927" s="156"/>
      <c r="P927" s="156"/>
      <c r="Q927" s="156"/>
      <c r="R927" s="156"/>
      <c r="S927" s="156"/>
      <c r="T927" s="157"/>
      <c r="AT927" s="152" t="s">
        <v>660</v>
      </c>
      <c r="AU927" s="152" t="s">
        <v>22</v>
      </c>
      <c r="AV927" s="151" t="s">
        <v>136</v>
      </c>
      <c r="AW927" s="151" t="s">
        <v>38</v>
      </c>
      <c r="AX927" s="151" t="s">
        <v>22</v>
      </c>
      <c r="AY927" s="152" t="s">
        <v>130</v>
      </c>
    </row>
    <row r="928" spans="1:65" s="307" customFormat="1" ht="16.5" customHeight="1">
      <c r="A928" s="251"/>
      <c r="B928" s="27"/>
      <c r="C928" s="117" t="s">
        <v>372</v>
      </c>
      <c r="D928" s="117" t="s">
        <v>131</v>
      </c>
      <c r="E928" s="118" t="s">
        <v>1216</v>
      </c>
      <c r="F928" s="119" t="s">
        <v>1217</v>
      </c>
      <c r="G928" s="120" t="s">
        <v>185</v>
      </c>
      <c r="H928" s="121">
        <v>96.26</v>
      </c>
      <c r="I928" s="122"/>
      <c r="J928" s="123">
        <f>ROUND(I928*H928,2)</f>
        <v>0</v>
      </c>
      <c r="K928" s="119" t="s">
        <v>135</v>
      </c>
      <c r="L928" s="27"/>
      <c r="M928" s="329" t="s">
        <v>20</v>
      </c>
      <c r="N928" s="124" t="s">
        <v>46</v>
      </c>
      <c r="O928" s="55"/>
      <c r="P928" s="125">
        <f>O928*H928</f>
        <v>0</v>
      </c>
      <c r="Q928" s="125">
        <v>0</v>
      </c>
      <c r="R928" s="125">
        <f>Q928*H928</f>
        <v>0</v>
      </c>
      <c r="S928" s="125">
        <v>0</v>
      </c>
      <c r="T928" s="126">
        <f>S928*H928</f>
        <v>0</v>
      </c>
      <c r="U928" s="251"/>
      <c r="V928" s="251"/>
      <c r="W928" s="251"/>
      <c r="X928" s="251"/>
      <c r="Y928" s="251"/>
      <c r="Z928" s="251"/>
      <c r="AA928" s="251"/>
      <c r="AB928" s="251"/>
      <c r="AC928" s="251"/>
      <c r="AD928" s="251"/>
      <c r="AE928" s="251"/>
      <c r="AR928" s="330" t="s">
        <v>163</v>
      </c>
      <c r="AT928" s="330" t="s">
        <v>131</v>
      </c>
      <c r="AU928" s="330" t="s">
        <v>22</v>
      </c>
      <c r="AY928" s="304" t="s">
        <v>130</v>
      </c>
      <c r="BE928" s="331">
        <f>IF(N928="základní",J928,0)</f>
        <v>0</v>
      </c>
      <c r="BF928" s="331">
        <f>IF(N928="snížená",J928,0)</f>
        <v>0</v>
      </c>
      <c r="BG928" s="331">
        <f>IF(N928="zákl. přenesená",J928,0)</f>
        <v>0</v>
      </c>
      <c r="BH928" s="331">
        <f>IF(N928="sníž. přenesená",J928,0)</f>
        <v>0</v>
      </c>
      <c r="BI928" s="331">
        <f>IF(N928="nulová",J928,0)</f>
        <v>0</v>
      </c>
      <c r="BJ928" s="304" t="s">
        <v>22</v>
      </c>
      <c r="BK928" s="331">
        <f>ROUND(I928*H928,2)</f>
        <v>0</v>
      </c>
      <c r="BL928" s="304" t="s">
        <v>163</v>
      </c>
      <c r="BM928" s="330" t="s">
        <v>556</v>
      </c>
    </row>
    <row r="929" spans="1:47" s="307" customFormat="1" ht="12">
      <c r="A929" s="251"/>
      <c r="B929" s="27"/>
      <c r="C929" s="251"/>
      <c r="D929" s="127" t="s">
        <v>137</v>
      </c>
      <c r="E929" s="251"/>
      <c r="F929" s="128" t="s">
        <v>1217</v>
      </c>
      <c r="G929" s="251"/>
      <c r="H929" s="251"/>
      <c r="I929" s="251"/>
      <c r="J929" s="251"/>
      <c r="K929" s="251"/>
      <c r="L929" s="27"/>
      <c r="M929" s="129"/>
      <c r="N929" s="130"/>
      <c r="O929" s="55"/>
      <c r="P929" s="55"/>
      <c r="Q929" s="55"/>
      <c r="R929" s="55"/>
      <c r="S929" s="55"/>
      <c r="T929" s="56"/>
      <c r="U929" s="251"/>
      <c r="V929" s="251"/>
      <c r="W929" s="251"/>
      <c r="X929" s="251"/>
      <c r="Y929" s="251"/>
      <c r="Z929" s="251"/>
      <c r="AA929" s="251"/>
      <c r="AB929" s="251"/>
      <c r="AC929" s="251"/>
      <c r="AD929" s="251"/>
      <c r="AE929" s="251"/>
      <c r="AT929" s="304" t="s">
        <v>137</v>
      </c>
      <c r="AU929" s="304" t="s">
        <v>22</v>
      </c>
    </row>
    <row r="930" spans="2:51" s="136" customFormat="1" ht="12">
      <c r="B930" s="135"/>
      <c r="D930" s="127" t="s">
        <v>660</v>
      </c>
      <c r="E930" s="137" t="s">
        <v>20</v>
      </c>
      <c r="F930" s="138" t="s">
        <v>786</v>
      </c>
      <c r="H930" s="137" t="s">
        <v>20</v>
      </c>
      <c r="L930" s="135"/>
      <c r="M930" s="139"/>
      <c r="N930" s="140"/>
      <c r="O930" s="140"/>
      <c r="P930" s="140"/>
      <c r="Q930" s="140"/>
      <c r="R930" s="140"/>
      <c r="S930" s="140"/>
      <c r="T930" s="141"/>
      <c r="AT930" s="137" t="s">
        <v>660</v>
      </c>
      <c r="AU930" s="137" t="s">
        <v>22</v>
      </c>
      <c r="AV930" s="136" t="s">
        <v>22</v>
      </c>
      <c r="AW930" s="136" t="s">
        <v>38</v>
      </c>
      <c r="AX930" s="136" t="s">
        <v>75</v>
      </c>
      <c r="AY930" s="137" t="s">
        <v>130</v>
      </c>
    </row>
    <row r="931" spans="2:51" s="143" customFormat="1" ht="12">
      <c r="B931" s="142"/>
      <c r="D931" s="127" t="s">
        <v>660</v>
      </c>
      <c r="E931" s="144" t="s">
        <v>20</v>
      </c>
      <c r="F931" s="145" t="s">
        <v>787</v>
      </c>
      <c r="H931" s="146">
        <v>13.26</v>
      </c>
      <c r="L931" s="142"/>
      <c r="M931" s="147"/>
      <c r="N931" s="148"/>
      <c r="O931" s="148"/>
      <c r="P931" s="148"/>
      <c r="Q931" s="148"/>
      <c r="R931" s="148"/>
      <c r="S931" s="148"/>
      <c r="T931" s="149"/>
      <c r="AT931" s="144" t="s">
        <v>660</v>
      </c>
      <c r="AU931" s="144" t="s">
        <v>22</v>
      </c>
      <c r="AV931" s="143" t="s">
        <v>84</v>
      </c>
      <c r="AW931" s="143" t="s">
        <v>38</v>
      </c>
      <c r="AX931" s="143" t="s">
        <v>75</v>
      </c>
      <c r="AY931" s="144" t="s">
        <v>130</v>
      </c>
    </row>
    <row r="932" spans="2:51" s="143" customFormat="1" ht="12">
      <c r="B932" s="142"/>
      <c r="D932" s="127" t="s">
        <v>660</v>
      </c>
      <c r="E932" s="144" t="s">
        <v>20</v>
      </c>
      <c r="F932" s="145" t="s">
        <v>788</v>
      </c>
      <c r="H932" s="146">
        <v>69.66</v>
      </c>
      <c r="L932" s="142"/>
      <c r="M932" s="147"/>
      <c r="N932" s="148"/>
      <c r="O932" s="148"/>
      <c r="P932" s="148"/>
      <c r="Q932" s="148"/>
      <c r="R932" s="148"/>
      <c r="S932" s="148"/>
      <c r="T932" s="149"/>
      <c r="AT932" s="144" t="s">
        <v>660</v>
      </c>
      <c r="AU932" s="144" t="s">
        <v>22</v>
      </c>
      <c r="AV932" s="143" t="s">
        <v>84</v>
      </c>
      <c r="AW932" s="143" t="s">
        <v>38</v>
      </c>
      <c r="AX932" s="143" t="s">
        <v>75</v>
      </c>
      <c r="AY932" s="144" t="s">
        <v>130</v>
      </c>
    </row>
    <row r="933" spans="2:51" s="136" customFormat="1" ht="12">
      <c r="B933" s="135"/>
      <c r="D933" s="127" t="s">
        <v>660</v>
      </c>
      <c r="E933" s="137" t="s">
        <v>20</v>
      </c>
      <c r="F933" s="138" t="s">
        <v>789</v>
      </c>
      <c r="H933" s="137" t="s">
        <v>20</v>
      </c>
      <c r="L933" s="135"/>
      <c r="M933" s="139"/>
      <c r="N933" s="140"/>
      <c r="O933" s="140"/>
      <c r="P933" s="140"/>
      <c r="Q933" s="140"/>
      <c r="R933" s="140"/>
      <c r="S933" s="140"/>
      <c r="T933" s="141"/>
      <c r="AT933" s="137" t="s">
        <v>660</v>
      </c>
      <c r="AU933" s="137" t="s">
        <v>22</v>
      </c>
      <c r="AV933" s="136" t="s">
        <v>22</v>
      </c>
      <c r="AW933" s="136" t="s">
        <v>38</v>
      </c>
      <c r="AX933" s="136" t="s">
        <v>75</v>
      </c>
      <c r="AY933" s="137" t="s">
        <v>130</v>
      </c>
    </row>
    <row r="934" spans="2:51" s="143" customFormat="1" ht="12">
      <c r="B934" s="142"/>
      <c r="D934" s="127" t="s">
        <v>660</v>
      </c>
      <c r="E934" s="144" t="s">
        <v>20</v>
      </c>
      <c r="F934" s="145" t="s">
        <v>790</v>
      </c>
      <c r="H934" s="146">
        <v>7.245</v>
      </c>
      <c r="L934" s="142"/>
      <c r="M934" s="147"/>
      <c r="N934" s="148"/>
      <c r="O934" s="148"/>
      <c r="P934" s="148"/>
      <c r="Q934" s="148"/>
      <c r="R934" s="148"/>
      <c r="S934" s="148"/>
      <c r="T934" s="149"/>
      <c r="AT934" s="144" t="s">
        <v>660</v>
      </c>
      <c r="AU934" s="144" t="s">
        <v>22</v>
      </c>
      <c r="AV934" s="143" t="s">
        <v>84</v>
      </c>
      <c r="AW934" s="143" t="s">
        <v>38</v>
      </c>
      <c r="AX934" s="143" t="s">
        <v>75</v>
      </c>
      <c r="AY934" s="144" t="s">
        <v>130</v>
      </c>
    </row>
    <row r="935" spans="2:51" s="136" customFormat="1" ht="12">
      <c r="B935" s="135"/>
      <c r="D935" s="127" t="s">
        <v>660</v>
      </c>
      <c r="E935" s="137" t="s">
        <v>20</v>
      </c>
      <c r="F935" s="138" t="s">
        <v>791</v>
      </c>
      <c r="H935" s="137" t="s">
        <v>20</v>
      </c>
      <c r="L935" s="135"/>
      <c r="M935" s="139"/>
      <c r="N935" s="140"/>
      <c r="O935" s="140"/>
      <c r="P935" s="140"/>
      <c r="Q935" s="140"/>
      <c r="R935" s="140"/>
      <c r="S935" s="140"/>
      <c r="T935" s="141"/>
      <c r="AT935" s="137" t="s">
        <v>660</v>
      </c>
      <c r="AU935" s="137" t="s">
        <v>22</v>
      </c>
      <c r="AV935" s="136" t="s">
        <v>22</v>
      </c>
      <c r="AW935" s="136" t="s">
        <v>38</v>
      </c>
      <c r="AX935" s="136" t="s">
        <v>75</v>
      </c>
      <c r="AY935" s="137" t="s">
        <v>130</v>
      </c>
    </row>
    <row r="936" spans="2:51" s="143" customFormat="1" ht="12">
      <c r="B936" s="142"/>
      <c r="D936" s="127" t="s">
        <v>660</v>
      </c>
      <c r="E936" s="144" t="s">
        <v>20</v>
      </c>
      <c r="F936" s="145" t="s">
        <v>792</v>
      </c>
      <c r="H936" s="146">
        <v>6.095</v>
      </c>
      <c r="L936" s="142"/>
      <c r="M936" s="147"/>
      <c r="N936" s="148"/>
      <c r="O936" s="148"/>
      <c r="P936" s="148"/>
      <c r="Q936" s="148"/>
      <c r="R936" s="148"/>
      <c r="S936" s="148"/>
      <c r="T936" s="149"/>
      <c r="AT936" s="144" t="s">
        <v>660</v>
      </c>
      <c r="AU936" s="144" t="s">
        <v>22</v>
      </c>
      <c r="AV936" s="143" t="s">
        <v>84</v>
      </c>
      <c r="AW936" s="143" t="s">
        <v>38</v>
      </c>
      <c r="AX936" s="143" t="s">
        <v>75</v>
      </c>
      <c r="AY936" s="144" t="s">
        <v>130</v>
      </c>
    </row>
    <row r="937" spans="2:51" s="151" customFormat="1" ht="12">
      <c r="B937" s="150"/>
      <c r="D937" s="127" t="s">
        <v>660</v>
      </c>
      <c r="E937" s="152" t="s">
        <v>20</v>
      </c>
      <c r="F937" s="153" t="s">
        <v>663</v>
      </c>
      <c r="H937" s="154">
        <v>96.26</v>
      </c>
      <c r="L937" s="150"/>
      <c r="M937" s="155"/>
      <c r="N937" s="156"/>
      <c r="O937" s="156"/>
      <c r="P937" s="156"/>
      <c r="Q937" s="156"/>
      <c r="R937" s="156"/>
      <c r="S937" s="156"/>
      <c r="T937" s="157"/>
      <c r="AT937" s="152" t="s">
        <v>660</v>
      </c>
      <c r="AU937" s="152" t="s">
        <v>22</v>
      </c>
      <c r="AV937" s="151" t="s">
        <v>136</v>
      </c>
      <c r="AW937" s="151" t="s">
        <v>38</v>
      </c>
      <c r="AX937" s="151" t="s">
        <v>22</v>
      </c>
      <c r="AY937" s="152" t="s">
        <v>130</v>
      </c>
    </row>
    <row r="938" spans="1:65" s="307" customFormat="1" ht="16.5" customHeight="1">
      <c r="A938" s="251"/>
      <c r="B938" s="27"/>
      <c r="C938" s="117" t="s">
        <v>555</v>
      </c>
      <c r="D938" s="117" t="s">
        <v>131</v>
      </c>
      <c r="E938" s="118" t="s">
        <v>1218</v>
      </c>
      <c r="F938" s="119" t="s">
        <v>1219</v>
      </c>
      <c r="G938" s="120" t="s">
        <v>185</v>
      </c>
      <c r="H938" s="121">
        <v>1040.907</v>
      </c>
      <c r="I938" s="122"/>
      <c r="J938" s="123">
        <f>ROUND(I938*H938,2)</f>
        <v>0</v>
      </c>
      <c r="K938" s="119" t="s">
        <v>135</v>
      </c>
      <c r="L938" s="27"/>
      <c r="M938" s="329" t="s">
        <v>20</v>
      </c>
      <c r="N938" s="124" t="s">
        <v>46</v>
      </c>
      <c r="O938" s="55"/>
      <c r="P938" s="125">
        <f>O938*H938</f>
        <v>0</v>
      </c>
      <c r="Q938" s="125">
        <v>6.72490336914296E-05</v>
      </c>
      <c r="R938" s="125">
        <f>Q938*H938</f>
        <v>0.0699999899126449</v>
      </c>
      <c r="S938" s="125">
        <v>0</v>
      </c>
      <c r="T938" s="126">
        <f>S938*H938</f>
        <v>0</v>
      </c>
      <c r="U938" s="251"/>
      <c r="V938" s="251"/>
      <c r="W938" s="251"/>
      <c r="X938" s="251"/>
      <c r="Y938" s="251"/>
      <c r="Z938" s="251"/>
      <c r="AA938" s="251"/>
      <c r="AB938" s="251"/>
      <c r="AC938" s="251"/>
      <c r="AD938" s="251"/>
      <c r="AE938" s="251"/>
      <c r="AR938" s="330" t="s">
        <v>163</v>
      </c>
      <c r="AT938" s="330" t="s">
        <v>131</v>
      </c>
      <c r="AU938" s="330" t="s">
        <v>22</v>
      </c>
      <c r="AY938" s="304" t="s">
        <v>130</v>
      </c>
      <c r="BE938" s="331">
        <f>IF(N938="základní",J938,0)</f>
        <v>0</v>
      </c>
      <c r="BF938" s="331">
        <f>IF(N938="snížená",J938,0)</f>
        <v>0</v>
      </c>
      <c r="BG938" s="331">
        <f>IF(N938="zákl. přenesená",J938,0)</f>
        <v>0</v>
      </c>
      <c r="BH938" s="331">
        <f>IF(N938="sníž. přenesená",J938,0)</f>
        <v>0</v>
      </c>
      <c r="BI938" s="331">
        <f>IF(N938="nulová",J938,0)</f>
        <v>0</v>
      </c>
      <c r="BJ938" s="304" t="s">
        <v>22</v>
      </c>
      <c r="BK938" s="331">
        <f>ROUND(I938*H938,2)</f>
        <v>0</v>
      </c>
      <c r="BL938" s="304" t="s">
        <v>163</v>
      </c>
      <c r="BM938" s="330" t="s">
        <v>557</v>
      </c>
    </row>
    <row r="939" spans="1:47" s="307" customFormat="1" ht="12">
      <c r="A939" s="251"/>
      <c r="B939" s="27"/>
      <c r="C939" s="251"/>
      <c r="D939" s="127" t="s">
        <v>137</v>
      </c>
      <c r="E939" s="251"/>
      <c r="F939" s="128" t="s">
        <v>1219</v>
      </c>
      <c r="G939" s="251"/>
      <c r="H939" s="251"/>
      <c r="I939" s="251"/>
      <c r="J939" s="251"/>
      <c r="K939" s="251"/>
      <c r="L939" s="27"/>
      <c r="M939" s="129"/>
      <c r="N939" s="130"/>
      <c r="O939" s="55"/>
      <c r="P939" s="55"/>
      <c r="Q939" s="55"/>
      <c r="R939" s="55"/>
      <c r="S939" s="55"/>
      <c r="T939" s="56"/>
      <c r="U939" s="251"/>
      <c r="V939" s="251"/>
      <c r="W939" s="251"/>
      <c r="X939" s="251"/>
      <c r="Y939" s="251"/>
      <c r="Z939" s="251"/>
      <c r="AA939" s="251"/>
      <c r="AB939" s="251"/>
      <c r="AC939" s="251"/>
      <c r="AD939" s="251"/>
      <c r="AE939" s="251"/>
      <c r="AT939" s="304" t="s">
        <v>137</v>
      </c>
      <c r="AU939" s="304" t="s">
        <v>22</v>
      </c>
    </row>
    <row r="940" spans="2:51" s="136" customFormat="1" ht="12">
      <c r="B940" s="135"/>
      <c r="D940" s="127" t="s">
        <v>660</v>
      </c>
      <c r="E940" s="137" t="s">
        <v>20</v>
      </c>
      <c r="F940" s="138" t="s">
        <v>1220</v>
      </c>
      <c r="H940" s="137" t="s">
        <v>20</v>
      </c>
      <c r="L940" s="135"/>
      <c r="M940" s="139"/>
      <c r="N940" s="140"/>
      <c r="O940" s="140"/>
      <c r="P940" s="140"/>
      <c r="Q940" s="140"/>
      <c r="R940" s="140"/>
      <c r="S940" s="140"/>
      <c r="T940" s="141"/>
      <c r="AT940" s="137" t="s">
        <v>660</v>
      </c>
      <c r="AU940" s="137" t="s">
        <v>22</v>
      </c>
      <c r="AV940" s="136" t="s">
        <v>22</v>
      </c>
      <c r="AW940" s="136" t="s">
        <v>38</v>
      </c>
      <c r="AX940" s="136" t="s">
        <v>75</v>
      </c>
      <c r="AY940" s="137" t="s">
        <v>130</v>
      </c>
    </row>
    <row r="941" spans="2:51" s="143" customFormat="1" ht="12">
      <c r="B941" s="142"/>
      <c r="D941" s="127" t="s">
        <v>660</v>
      </c>
      <c r="E941" s="144" t="s">
        <v>20</v>
      </c>
      <c r="F941" s="145" t="s">
        <v>729</v>
      </c>
      <c r="H941" s="146">
        <v>58.31</v>
      </c>
      <c r="L941" s="142"/>
      <c r="M941" s="147"/>
      <c r="N941" s="148"/>
      <c r="O941" s="148"/>
      <c r="P941" s="148"/>
      <c r="Q941" s="148"/>
      <c r="R941" s="148"/>
      <c r="S941" s="148"/>
      <c r="T941" s="149"/>
      <c r="AT941" s="144" t="s">
        <v>660</v>
      </c>
      <c r="AU941" s="144" t="s">
        <v>22</v>
      </c>
      <c r="AV941" s="143" t="s">
        <v>84</v>
      </c>
      <c r="AW941" s="143" t="s">
        <v>38</v>
      </c>
      <c r="AX941" s="143" t="s">
        <v>75</v>
      </c>
      <c r="AY941" s="144" t="s">
        <v>130</v>
      </c>
    </row>
    <row r="942" spans="2:51" s="136" customFormat="1" ht="12">
      <c r="B942" s="135"/>
      <c r="D942" s="127" t="s">
        <v>660</v>
      </c>
      <c r="E942" s="137" t="s">
        <v>20</v>
      </c>
      <c r="F942" s="138" t="s">
        <v>1221</v>
      </c>
      <c r="H942" s="137" t="s">
        <v>20</v>
      </c>
      <c r="L942" s="135"/>
      <c r="M942" s="139"/>
      <c r="N942" s="140"/>
      <c r="O942" s="140"/>
      <c r="P942" s="140"/>
      <c r="Q942" s="140"/>
      <c r="R942" s="140"/>
      <c r="S942" s="140"/>
      <c r="T942" s="141"/>
      <c r="AT942" s="137" t="s">
        <v>660</v>
      </c>
      <c r="AU942" s="137" t="s">
        <v>22</v>
      </c>
      <c r="AV942" s="136" t="s">
        <v>22</v>
      </c>
      <c r="AW942" s="136" t="s">
        <v>38</v>
      </c>
      <c r="AX942" s="136" t="s">
        <v>75</v>
      </c>
      <c r="AY942" s="137" t="s">
        <v>130</v>
      </c>
    </row>
    <row r="943" spans="2:51" s="143" customFormat="1" ht="12">
      <c r="B943" s="142"/>
      <c r="D943" s="127" t="s">
        <v>660</v>
      </c>
      <c r="E943" s="144" t="s">
        <v>20</v>
      </c>
      <c r="F943" s="145" t="s">
        <v>731</v>
      </c>
      <c r="H943" s="146">
        <v>96.26</v>
      </c>
      <c r="L943" s="142"/>
      <c r="M943" s="147"/>
      <c r="N943" s="148"/>
      <c r="O943" s="148"/>
      <c r="P943" s="148"/>
      <c r="Q943" s="148"/>
      <c r="R943" s="148"/>
      <c r="S943" s="148"/>
      <c r="T943" s="149"/>
      <c r="AT943" s="144" t="s">
        <v>660</v>
      </c>
      <c r="AU943" s="144" t="s">
        <v>22</v>
      </c>
      <c r="AV943" s="143" t="s">
        <v>84</v>
      </c>
      <c r="AW943" s="143" t="s">
        <v>38</v>
      </c>
      <c r="AX943" s="143" t="s">
        <v>75</v>
      </c>
      <c r="AY943" s="144" t="s">
        <v>130</v>
      </c>
    </row>
    <row r="944" spans="2:51" s="136" customFormat="1" ht="12">
      <c r="B944" s="135"/>
      <c r="D944" s="127" t="s">
        <v>660</v>
      </c>
      <c r="E944" s="137" t="s">
        <v>20</v>
      </c>
      <c r="F944" s="138" t="s">
        <v>1222</v>
      </c>
      <c r="H944" s="137" t="s">
        <v>20</v>
      </c>
      <c r="L944" s="135"/>
      <c r="M944" s="139"/>
      <c r="N944" s="140"/>
      <c r="O944" s="140"/>
      <c r="P944" s="140"/>
      <c r="Q944" s="140"/>
      <c r="R944" s="140"/>
      <c r="S944" s="140"/>
      <c r="T944" s="141"/>
      <c r="AT944" s="137" t="s">
        <v>660</v>
      </c>
      <c r="AU944" s="137" t="s">
        <v>22</v>
      </c>
      <c r="AV944" s="136" t="s">
        <v>22</v>
      </c>
      <c r="AW944" s="136" t="s">
        <v>38</v>
      </c>
      <c r="AX944" s="136" t="s">
        <v>75</v>
      </c>
      <c r="AY944" s="137" t="s">
        <v>130</v>
      </c>
    </row>
    <row r="945" spans="2:51" s="136" customFormat="1" ht="12">
      <c r="B945" s="135"/>
      <c r="D945" s="127" t="s">
        <v>660</v>
      </c>
      <c r="E945" s="137" t="s">
        <v>20</v>
      </c>
      <c r="F945" s="138" t="s">
        <v>1223</v>
      </c>
      <c r="H945" s="137" t="s">
        <v>20</v>
      </c>
      <c r="L945" s="135"/>
      <c r="M945" s="139"/>
      <c r="N945" s="140"/>
      <c r="O945" s="140"/>
      <c r="P945" s="140"/>
      <c r="Q945" s="140"/>
      <c r="R945" s="140"/>
      <c r="S945" s="140"/>
      <c r="T945" s="141"/>
      <c r="AT945" s="137" t="s">
        <v>660</v>
      </c>
      <c r="AU945" s="137" t="s">
        <v>22</v>
      </c>
      <c r="AV945" s="136" t="s">
        <v>22</v>
      </c>
      <c r="AW945" s="136" t="s">
        <v>38</v>
      </c>
      <c r="AX945" s="136" t="s">
        <v>75</v>
      </c>
      <c r="AY945" s="137" t="s">
        <v>130</v>
      </c>
    </row>
    <row r="946" spans="2:51" s="143" customFormat="1" ht="12">
      <c r="B946" s="142"/>
      <c r="D946" s="127" t="s">
        <v>660</v>
      </c>
      <c r="E946" s="144" t="s">
        <v>20</v>
      </c>
      <c r="F946" s="145" t="s">
        <v>1224</v>
      </c>
      <c r="H946" s="146">
        <v>-39.52</v>
      </c>
      <c r="L946" s="142"/>
      <c r="M946" s="147"/>
      <c r="N946" s="148"/>
      <c r="O946" s="148"/>
      <c r="P946" s="148"/>
      <c r="Q946" s="148"/>
      <c r="R946" s="148"/>
      <c r="S946" s="148"/>
      <c r="T946" s="149"/>
      <c r="AT946" s="144" t="s">
        <v>660</v>
      </c>
      <c r="AU946" s="144" t="s">
        <v>22</v>
      </c>
      <c r="AV946" s="143" t="s">
        <v>84</v>
      </c>
      <c r="AW946" s="143" t="s">
        <v>38</v>
      </c>
      <c r="AX946" s="143" t="s">
        <v>75</v>
      </c>
      <c r="AY946" s="144" t="s">
        <v>130</v>
      </c>
    </row>
    <row r="947" spans="2:51" s="136" customFormat="1" ht="12">
      <c r="B947" s="135"/>
      <c r="D947" s="127" t="s">
        <v>660</v>
      </c>
      <c r="E947" s="137" t="s">
        <v>20</v>
      </c>
      <c r="F947" s="138" t="s">
        <v>1225</v>
      </c>
      <c r="H947" s="137" t="s">
        <v>20</v>
      </c>
      <c r="L947" s="135"/>
      <c r="M947" s="139"/>
      <c r="N947" s="140"/>
      <c r="O947" s="140"/>
      <c r="P947" s="140"/>
      <c r="Q947" s="140"/>
      <c r="R947" s="140"/>
      <c r="S947" s="140"/>
      <c r="T947" s="141"/>
      <c r="AT947" s="137" t="s">
        <v>660</v>
      </c>
      <c r="AU947" s="137" t="s">
        <v>22</v>
      </c>
      <c r="AV947" s="136" t="s">
        <v>22</v>
      </c>
      <c r="AW947" s="136" t="s">
        <v>38</v>
      </c>
      <c r="AX947" s="136" t="s">
        <v>75</v>
      </c>
      <c r="AY947" s="137" t="s">
        <v>130</v>
      </c>
    </row>
    <row r="948" spans="2:51" s="143" customFormat="1" ht="12">
      <c r="B948" s="142"/>
      <c r="D948" s="127" t="s">
        <v>660</v>
      </c>
      <c r="E948" s="144" t="s">
        <v>20</v>
      </c>
      <c r="F948" s="145" t="s">
        <v>1226</v>
      </c>
      <c r="H948" s="146">
        <v>843.29715</v>
      </c>
      <c r="L948" s="142"/>
      <c r="M948" s="147"/>
      <c r="N948" s="148"/>
      <c r="O948" s="148"/>
      <c r="P948" s="148"/>
      <c r="Q948" s="148"/>
      <c r="R948" s="148"/>
      <c r="S948" s="148"/>
      <c r="T948" s="149"/>
      <c r="AT948" s="144" t="s">
        <v>660</v>
      </c>
      <c r="AU948" s="144" t="s">
        <v>22</v>
      </c>
      <c r="AV948" s="143" t="s">
        <v>84</v>
      </c>
      <c r="AW948" s="143" t="s">
        <v>38</v>
      </c>
      <c r="AX948" s="143" t="s">
        <v>75</v>
      </c>
      <c r="AY948" s="144" t="s">
        <v>130</v>
      </c>
    </row>
    <row r="949" spans="2:51" s="136" customFormat="1" ht="12">
      <c r="B949" s="135"/>
      <c r="D949" s="127" t="s">
        <v>660</v>
      </c>
      <c r="E949" s="137" t="s">
        <v>20</v>
      </c>
      <c r="F949" s="138" t="s">
        <v>1227</v>
      </c>
      <c r="H949" s="137" t="s">
        <v>20</v>
      </c>
      <c r="L949" s="135"/>
      <c r="M949" s="139"/>
      <c r="N949" s="140"/>
      <c r="O949" s="140"/>
      <c r="P949" s="140"/>
      <c r="Q949" s="140"/>
      <c r="R949" s="140"/>
      <c r="S949" s="140"/>
      <c r="T949" s="141"/>
      <c r="AT949" s="137" t="s">
        <v>660</v>
      </c>
      <c r="AU949" s="137" t="s">
        <v>22</v>
      </c>
      <c r="AV949" s="136" t="s">
        <v>22</v>
      </c>
      <c r="AW949" s="136" t="s">
        <v>38</v>
      </c>
      <c r="AX949" s="136" t="s">
        <v>75</v>
      </c>
      <c r="AY949" s="137" t="s">
        <v>130</v>
      </c>
    </row>
    <row r="950" spans="2:51" s="136" customFormat="1" ht="12">
      <c r="B950" s="135"/>
      <c r="D950" s="127" t="s">
        <v>660</v>
      </c>
      <c r="E950" s="137" t="s">
        <v>20</v>
      </c>
      <c r="F950" s="138" t="s">
        <v>722</v>
      </c>
      <c r="H950" s="137" t="s">
        <v>20</v>
      </c>
      <c r="L950" s="135"/>
      <c r="M950" s="139"/>
      <c r="N950" s="140"/>
      <c r="O950" s="140"/>
      <c r="P950" s="140"/>
      <c r="Q950" s="140"/>
      <c r="R950" s="140"/>
      <c r="S950" s="140"/>
      <c r="T950" s="141"/>
      <c r="AT950" s="137" t="s">
        <v>660</v>
      </c>
      <c r="AU950" s="137" t="s">
        <v>22</v>
      </c>
      <c r="AV950" s="136" t="s">
        <v>22</v>
      </c>
      <c r="AW950" s="136" t="s">
        <v>38</v>
      </c>
      <c r="AX950" s="136" t="s">
        <v>75</v>
      </c>
      <c r="AY950" s="137" t="s">
        <v>130</v>
      </c>
    </row>
    <row r="951" spans="2:51" s="143" customFormat="1" ht="12">
      <c r="B951" s="142"/>
      <c r="D951" s="127" t="s">
        <v>660</v>
      </c>
      <c r="E951" s="144" t="s">
        <v>20</v>
      </c>
      <c r="F951" s="145" t="s">
        <v>1228</v>
      </c>
      <c r="H951" s="146">
        <v>31</v>
      </c>
      <c r="L951" s="142"/>
      <c r="M951" s="147"/>
      <c r="N951" s="148"/>
      <c r="O951" s="148"/>
      <c r="P951" s="148"/>
      <c r="Q951" s="148"/>
      <c r="R951" s="148"/>
      <c r="S951" s="148"/>
      <c r="T951" s="149"/>
      <c r="AT951" s="144" t="s">
        <v>660</v>
      </c>
      <c r="AU951" s="144" t="s">
        <v>22</v>
      </c>
      <c r="AV951" s="143" t="s">
        <v>84</v>
      </c>
      <c r="AW951" s="143" t="s">
        <v>38</v>
      </c>
      <c r="AX951" s="143" t="s">
        <v>75</v>
      </c>
      <c r="AY951" s="144" t="s">
        <v>130</v>
      </c>
    </row>
    <row r="952" spans="2:51" s="136" customFormat="1" ht="12">
      <c r="B952" s="135"/>
      <c r="D952" s="127" t="s">
        <v>660</v>
      </c>
      <c r="E952" s="137" t="s">
        <v>20</v>
      </c>
      <c r="F952" s="138" t="s">
        <v>1229</v>
      </c>
      <c r="H952" s="137" t="s">
        <v>20</v>
      </c>
      <c r="L952" s="135"/>
      <c r="M952" s="139"/>
      <c r="N952" s="140"/>
      <c r="O952" s="140"/>
      <c r="P952" s="140"/>
      <c r="Q952" s="140"/>
      <c r="R952" s="140"/>
      <c r="S952" s="140"/>
      <c r="T952" s="141"/>
      <c r="AT952" s="137" t="s">
        <v>660</v>
      </c>
      <c r="AU952" s="137" t="s">
        <v>22</v>
      </c>
      <c r="AV952" s="136" t="s">
        <v>22</v>
      </c>
      <c r="AW952" s="136" t="s">
        <v>38</v>
      </c>
      <c r="AX952" s="136" t="s">
        <v>75</v>
      </c>
      <c r="AY952" s="137" t="s">
        <v>130</v>
      </c>
    </row>
    <row r="953" spans="2:51" s="136" customFormat="1" ht="12">
      <c r="B953" s="135"/>
      <c r="D953" s="127" t="s">
        <v>660</v>
      </c>
      <c r="E953" s="137" t="s">
        <v>20</v>
      </c>
      <c r="F953" s="138" t="s">
        <v>701</v>
      </c>
      <c r="H953" s="137" t="s">
        <v>20</v>
      </c>
      <c r="L953" s="135"/>
      <c r="M953" s="139"/>
      <c r="N953" s="140"/>
      <c r="O953" s="140"/>
      <c r="P953" s="140"/>
      <c r="Q953" s="140"/>
      <c r="R953" s="140"/>
      <c r="S953" s="140"/>
      <c r="T953" s="141"/>
      <c r="AT953" s="137" t="s">
        <v>660</v>
      </c>
      <c r="AU953" s="137" t="s">
        <v>22</v>
      </c>
      <c r="AV953" s="136" t="s">
        <v>22</v>
      </c>
      <c r="AW953" s="136" t="s">
        <v>38</v>
      </c>
      <c r="AX953" s="136" t="s">
        <v>75</v>
      </c>
      <c r="AY953" s="137" t="s">
        <v>130</v>
      </c>
    </row>
    <row r="954" spans="2:51" s="136" customFormat="1" ht="12">
      <c r="B954" s="135"/>
      <c r="D954" s="127" t="s">
        <v>660</v>
      </c>
      <c r="E954" s="137" t="s">
        <v>20</v>
      </c>
      <c r="F954" s="138" t="s">
        <v>1230</v>
      </c>
      <c r="H954" s="137" t="s">
        <v>20</v>
      </c>
      <c r="L954" s="135"/>
      <c r="M954" s="139"/>
      <c r="N954" s="140"/>
      <c r="O954" s="140"/>
      <c r="P954" s="140"/>
      <c r="Q954" s="140"/>
      <c r="R954" s="140"/>
      <c r="S954" s="140"/>
      <c r="T954" s="141"/>
      <c r="AT954" s="137" t="s">
        <v>660</v>
      </c>
      <c r="AU954" s="137" t="s">
        <v>22</v>
      </c>
      <c r="AV954" s="136" t="s">
        <v>22</v>
      </c>
      <c r="AW954" s="136" t="s">
        <v>38</v>
      </c>
      <c r="AX954" s="136" t="s">
        <v>75</v>
      </c>
      <c r="AY954" s="137" t="s">
        <v>130</v>
      </c>
    </row>
    <row r="955" spans="2:51" s="136" customFormat="1" ht="12">
      <c r="B955" s="135"/>
      <c r="D955" s="127" t="s">
        <v>660</v>
      </c>
      <c r="E955" s="137" t="s">
        <v>20</v>
      </c>
      <c r="F955" s="138" t="s">
        <v>1231</v>
      </c>
      <c r="H955" s="137" t="s">
        <v>20</v>
      </c>
      <c r="L955" s="135"/>
      <c r="M955" s="139"/>
      <c r="N955" s="140"/>
      <c r="O955" s="140"/>
      <c r="P955" s="140"/>
      <c r="Q955" s="140"/>
      <c r="R955" s="140"/>
      <c r="S955" s="140"/>
      <c r="T955" s="141"/>
      <c r="AT955" s="137" t="s">
        <v>660</v>
      </c>
      <c r="AU955" s="137" t="s">
        <v>22</v>
      </c>
      <c r="AV955" s="136" t="s">
        <v>22</v>
      </c>
      <c r="AW955" s="136" t="s">
        <v>38</v>
      </c>
      <c r="AX955" s="136" t="s">
        <v>75</v>
      </c>
      <c r="AY955" s="137" t="s">
        <v>130</v>
      </c>
    </row>
    <row r="956" spans="2:51" s="136" customFormat="1" ht="12">
      <c r="B956" s="135"/>
      <c r="D956" s="127" t="s">
        <v>660</v>
      </c>
      <c r="E956" s="137" t="s">
        <v>20</v>
      </c>
      <c r="F956" s="138" t="s">
        <v>1232</v>
      </c>
      <c r="H956" s="137" t="s">
        <v>20</v>
      </c>
      <c r="L956" s="135"/>
      <c r="M956" s="139"/>
      <c r="N956" s="140"/>
      <c r="O956" s="140"/>
      <c r="P956" s="140"/>
      <c r="Q956" s="140"/>
      <c r="R956" s="140"/>
      <c r="S956" s="140"/>
      <c r="T956" s="141"/>
      <c r="AT956" s="137" t="s">
        <v>660</v>
      </c>
      <c r="AU956" s="137" t="s">
        <v>22</v>
      </c>
      <c r="AV956" s="136" t="s">
        <v>22</v>
      </c>
      <c r="AW956" s="136" t="s">
        <v>38</v>
      </c>
      <c r="AX956" s="136" t="s">
        <v>75</v>
      </c>
      <c r="AY956" s="137" t="s">
        <v>130</v>
      </c>
    </row>
    <row r="957" spans="2:51" s="136" customFormat="1" ht="12">
      <c r="B957" s="135"/>
      <c r="D957" s="127" t="s">
        <v>660</v>
      </c>
      <c r="E957" s="137" t="s">
        <v>20</v>
      </c>
      <c r="F957" s="138" t="s">
        <v>1233</v>
      </c>
      <c r="H957" s="137" t="s">
        <v>20</v>
      </c>
      <c r="L957" s="135"/>
      <c r="M957" s="139"/>
      <c r="N957" s="140"/>
      <c r="O957" s="140"/>
      <c r="P957" s="140"/>
      <c r="Q957" s="140"/>
      <c r="R957" s="140"/>
      <c r="S957" s="140"/>
      <c r="T957" s="141"/>
      <c r="AT957" s="137" t="s">
        <v>660</v>
      </c>
      <c r="AU957" s="137" t="s">
        <v>22</v>
      </c>
      <c r="AV957" s="136" t="s">
        <v>22</v>
      </c>
      <c r="AW957" s="136" t="s">
        <v>38</v>
      </c>
      <c r="AX957" s="136" t="s">
        <v>75</v>
      </c>
      <c r="AY957" s="137" t="s">
        <v>130</v>
      </c>
    </row>
    <row r="958" spans="2:51" s="136" customFormat="1" ht="12">
      <c r="B958" s="135"/>
      <c r="D958" s="127" t="s">
        <v>660</v>
      </c>
      <c r="E958" s="137" t="s">
        <v>20</v>
      </c>
      <c r="F958" s="138" t="s">
        <v>704</v>
      </c>
      <c r="H958" s="137" t="s">
        <v>20</v>
      </c>
      <c r="L958" s="135"/>
      <c r="M958" s="139"/>
      <c r="N958" s="140"/>
      <c r="O958" s="140"/>
      <c r="P958" s="140"/>
      <c r="Q958" s="140"/>
      <c r="R958" s="140"/>
      <c r="S958" s="140"/>
      <c r="T958" s="141"/>
      <c r="AT958" s="137" t="s">
        <v>660</v>
      </c>
      <c r="AU958" s="137" t="s">
        <v>22</v>
      </c>
      <c r="AV958" s="136" t="s">
        <v>22</v>
      </c>
      <c r="AW958" s="136" t="s">
        <v>38</v>
      </c>
      <c r="AX958" s="136" t="s">
        <v>75</v>
      </c>
      <c r="AY958" s="137" t="s">
        <v>130</v>
      </c>
    </row>
    <row r="959" spans="2:51" s="136" customFormat="1" ht="12">
      <c r="B959" s="135"/>
      <c r="D959" s="127" t="s">
        <v>660</v>
      </c>
      <c r="E959" s="137" t="s">
        <v>20</v>
      </c>
      <c r="F959" s="138" t="s">
        <v>705</v>
      </c>
      <c r="H959" s="137" t="s">
        <v>20</v>
      </c>
      <c r="L959" s="135"/>
      <c r="M959" s="139"/>
      <c r="N959" s="140"/>
      <c r="O959" s="140"/>
      <c r="P959" s="140"/>
      <c r="Q959" s="140"/>
      <c r="R959" s="140"/>
      <c r="S959" s="140"/>
      <c r="T959" s="141"/>
      <c r="AT959" s="137" t="s">
        <v>660</v>
      </c>
      <c r="AU959" s="137" t="s">
        <v>22</v>
      </c>
      <c r="AV959" s="136" t="s">
        <v>22</v>
      </c>
      <c r="AW959" s="136" t="s">
        <v>38</v>
      </c>
      <c r="AX959" s="136" t="s">
        <v>75</v>
      </c>
      <c r="AY959" s="137" t="s">
        <v>130</v>
      </c>
    </row>
    <row r="960" spans="2:51" s="143" customFormat="1" ht="12">
      <c r="B960" s="142"/>
      <c r="D960" s="127" t="s">
        <v>660</v>
      </c>
      <c r="E960" s="144" t="s">
        <v>20</v>
      </c>
      <c r="F960" s="145" t="s">
        <v>1234</v>
      </c>
      <c r="H960" s="146">
        <v>157.66</v>
      </c>
      <c r="L960" s="142"/>
      <c r="M960" s="147"/>
      <c r="N960" s="148"/>
      <c r="O960" s="148"/>
      <c r="P960" s="148"/>
      <c r="Q960" s="148"/>
      <c r="R960" s="148"/>
      <c r="S960" s="148"/>
      <c r="T960" s="149"/>
      <c r="AT960" s="144" t="s">
        <v>660</v>
      </c>
      <c r="AU960" s="144" t="s">
        <v>22</v>
      </c>
      <c r="AV960" s="143" t="s">
        <v>84</v>
      </c>
      <c r="AW960" s="143" t="s">
        <v>38</v>
      </c>
      <c r="AX960" s="143" t="s">
        <v>75</v>
      </c>
      <c r="AY960" s="144" t="s">
        <v>130</v>
      </c>
    </row>
    <row r="961" spans="2:51" s="136" customFormat="1" ht="12">
      <c r="B961" s="135"/>
      <c r="D961" s="127" t="s">
        <v>660</v>
      </c>
      <c r="E961" s="137" t="s">
        <v>20</v>
      </c>
      <c r="F961" s="138" t="s">
        <v>1235</v>
      </c>
      <c r="H961" s="137" t="s">
        <v>20</v>
      </c>
      <c r="L961" s="135"/>
      <c r="M961" s="139"/>
      <c r="N961" s="140"/>
      <c r="O961" s="140"/>
      <c r="P961" s="140"/>
      <c r="Q961" s="140"/>
      <c r="R961" s="140"/>
      <c r="S961" s="140"/>
      <c r="T961" s="141"/>
      <c r="AT961" s="137" t="s">
        <v>660</v>
      </c>
      <c r="AU961" s="137" t="s">
        <v>22</v>
      </c>
      <c r="AV961" s="136" t="s">
        <v>22</v>
      </c>
      <c r="AW961" s="136" t="s">
        <v>38</v>
      </c>
      <c r="AX961" s="136" t="s">
        <v>75</v>
      </c>
      <c r="AY961" s="137" t="s">
        <v>130</v>
      </c>
    </row>
    <row r="962" spans="2:51" s="136" customFormat="1" ht="12">
      <c r="B962" s="135"/>
      <c r="D962" s="127" t="s">
        <v>660</v>
      </c>
      <c r="E962" s="137" t="s">
        <v>20</v>
      </c>
      <c r="F962" s="138" t="s">
        <v>701</v>
      </c>
      <c r="H962" s="137" t="s">
        <v>20</v>
      </c>
      <c r="L962" s="135"/>
      <c r="M962" s="139"/>
      <c r="N962" s="140"/>
      <c r="O962" s="140"/>
      <c r="P962" s="140"/>
      <c r="Q962" s="140"/>
      <c r="R962" s="140"/>
      <c r="S962" s="140"/>
      <c r="T962" s="141"/>
      <c r="AT962" s="137" t="s">
        <v>660</v>
      </c>
      <c r="AU962" s="137" t="s">
        <v>22</v>
      </c>
      <c r="AV962" s="136" t="s">
        <v>22</v>
      </c>
      <c r="AW962" s="136" t="s">
        <v>38</v>
      </c>
      <c r="AX962" s="136" t="s">
        <v>75</v>
      </c>
      <c r="AY962" s="137" t="s">
        <v>130</v>
      </c>
    </row>
    <row r="963" spans="2:51" s="136" customFormat="1" ht="12">
      <c r="B963" s="135"/>
      <c r="D963" s="127" t="s">
        <v>660</v>
      </c>
      <c r="E963" s="137" t="s">
        <v>20</v>
      </c>
      <c r="F963" s="138" t="s">
        <v>1236</v>
      </c>
      <c r="H963" s="137" t="s">
        <v>20</v>
      </c>
      <c r="L963" s="135"/>
      <c r="M963" s="139"/>
      <c r="N963" s="140"/>
      <c r="O963" s="140"/>
      <c r="P963" s="140"/>
      <c r="Q963" s="140"/>
      <c r="R963" s="140"/>
      <c r="S963" s="140"/>
      <c r="T963" s="141"/>
      <c r="AT963" s="137" t="s">
        <v>660</v>
      </c>
      <c r="AU963" s="137" t="s">
        <v>22</v>
      </c>
      <c r="AV963" s="136" t="s">
        <v>22</v>
      </c>
      <c r="AW963" s="136" t="s">
        <v>38</v>
      </c>
      <c r="AX963" s="136" t="s">
        <v>75</v>
      </c>
      <c r="AY963" s="137" t="s">
        <v>130</v>
      </c>
    </row>
    <row r="964" spans="2:51" s="136" customFormat="1" ht="12">
      <c r="B964" s="135"/>
      <c r="D964" s="127" t="s">
        <v>660</v>
      </c>
      <c r="E964" s="137" t="s">
        <v>20</v>
      </c>
      <c r="F964" s="138" t="s">
        <v>1237</v>
      </c>
      <c r="H964" s="137" t="s">
        <v>20</v>
      </c>
      <c r="L964" s="135"/>
      <c r="M964" s="139"/>
      <c r="N964" s="140"/>
      <c r="O964" s="140"/>
      <c r="P964" s="140"/>
      <c r="Q964" s="140"/>
      <c r="R964" s="140"/>
      <c r="S964" s="140"/>
      <c r="T964" s="141"/>
      <c r="AT964" s="137" t="s">
        <v>660</v>
      </c>
      <c r="AU964" s="137" t="s">
        <v>22</v>
      </c>
      <c r="AV964" s="136" t="s">
        <v>22</v>
      </c>
      <c r="AW964" s="136" t="s">
        <v>38</v>
      </c>
      <c r="AX964" s="136" t="s">
        <v>75</v>
      </c>
      <c r="AY964" s="137" t="s">
        <v>130</v>
      </c>
    </row>
    <row r="965" spans="2:51" s="136" customFormat="1" ht="12">
      <c r="B965" s="135"/>
      <c r="D965" s="127" t="s">
        <v>660</v>
      </c>
      <c r="E965" s="137" t="s">
        <v>20</v>
      </c>
      <c r="F965" s="138" t="s">
        <v>1163</v>
      </c>
      <c r="H965" s="137" t="s">
        <v>20</v>
      </c>
      <c r="L965" s="135"/>
      <c r="M965" s="139"/>
      <c r="N965" s="140"/>
      <c r="O965" s="140"/>
      <c r="P965" s="140"/>
      <c r="Q965" s="140"/>
      <c r="R965" s="140"/>
      <c r="S965" s="140"/>
      <c r="T965" s="141"/>
      <c r="AT965" s="137" t="s">
        <v>660</v>
      </c>
      <c r="AU965" s="137" t="s">
        <v>22</v>
      </c>
      <c r="AV965" s="136" t="s">
        <v>22</v>
      </c>
      <c r="AW965" s="136" t="s">
        <v>38</v>
      </c>
      <c r="AX965" s="136" t="s">
        <v>75</v>
      </c>
      <c r="AY965" s="137" t="s">
        <v>130</v>
      </c>
    </row>
    <row r="966" spans="2:51" s="136" customFormat="1" ht="12">
      <c r="B966" s="135"/>
      <c r="D966" s="127" t="s">
        <v>660</v>
      </c>
      <c r="E966" s="137" t="s">
        <v>20</v>
      </c>
      <c r="F966" s="138" t="s">
        <v>1164</v>
      </c>
      <c r="H966" s="137" t="s">
        <v>20</v>
      </c>
      <c r="L966" s="135"/>
      <c r="M966" s="139"/>
      <c r="N966" s="140"/>
      <c r="O966" s="140"/>
      <c r="P966" s="140"/>
      <c r="Q966" s="140"/>
      <c r="R966" s="140"/>
      <c r="S966" s="140"/>
      <c r="T966" s="141"/>
      <c r="AT966" s="137" t="s">
        <v>660</v>
      </c>
      <c r="AU966" s="137" t="s">
        <v>22</v>
      </c>
      <c r="AV966" s="136" t="s">
        <v>22</v>
      </c>
      <c r="AW966" s="136" t="s">
        <v>38</v>
      </c>
      <c r="AX966" s="136" t="s">
        <v>75</v>
      </c>
      <c r="AY966" s="137" t="s">
        <v>130</v>
      </c>
    </row>
    <row r="967" spans="2:51" s="136" customFormat="1" ht="12">
      <c r="B967" s="135"/>
      <c r="D967" s="127" t="s">
        <v>660</v>
      </c>
      <c r="E967" s="137" t="s">
        <v>20</v>
      </c>
      <c r="F967" s="138" t="s">
        <v>1238</v>
      </c>
      <c r="H967" s="137" t="s">
        <v>20</v>
      </c>
      <c r="L967" s="135"/>
      <c r="M967" s="139"/>
      <c r="N967" s="140"/>
      <c r="O967" s="140"/>
      <c r="P967" s="140"/>
      <c r="Q967" s="140"/>
      <c r="R967" s="140"/>
      <c r="S967" s="140"/>
      <c r="T967" s="141"/>
      <c r="AT967" s="137" t="s">
        <v>660</v>
      </c>
      <c r="AU967" s="137" t="s">
        <v>22</v>
      </c>
      <c r="AV967" s="136" t="s">
        <v>22</v>
      </c>
      <c r="AW967" s="136" t="s">
        <v>38</v>
      </c>
      <c r="AX967" s="136" t="s">
        <v>75</v>
      </c>
      <c r="AY967" s="137" t="s">
        <v>130</v>
      </c>
    </row>
    <row r="968" spans="2:51" s="136" customFormat="1" ht="12">
      <c r="B968" s="135"/>
      <c r="D968" s="127" t="s">
        <v>660</v>
      </c>
      <c r="E968" s="137" t="s">
        <v>20</v>
      </c>
      <c r="F968" s="138" t="s">
        <v>704</v>
      </c>
      <c r="H968" s="137" t="s">
        <v>20</v>
      </c>
      <c r="L968" s="135"/>
      <c r="M968" s="139"/>
      <c r="N968" s="140"/>
      <c r="O968" s="140"/>
      <c r="P968" s="140"/>
      <c r="Q968" s="140"/>
      <c r="R968" s="140"/>
      <c r="S968" s="140"/>
      <c r="T968" s="141"/>
      <c r="AT968" s="137" t="s">
        <v>660</v>
      </c>
      <c r="AU968" s="137" t="s">
        <v>22</v>
      </c>
      <c r="AV968" s="136" t="s">
        <v>22</v>
      </c>
      <c r="AW968" s="136" t="s">
        <v>38</v>
      </c>
      <c r="AX968" s="136" t="s">
        <v>75</v>
      </c>
      <c r="AY968" s="137" t="s">
        <v>130</v>
      </c>
    </row>
    <row r="969" spans="2:51" s="136" customFormat="1" ht="12">
      <c r="B969" s="135"/>
      <c r="D969" s="127" t="s">
        <v>660</v>
      </c>
      <c r="E969" s="137" t="s">
        <v>20</v>
      </c>
      <c r="F969" s="138" t="s">
        <v>705</v>
      </c>
      <c r="H969" s="137" t="s">
        <v>20</v>
      </c>
      <c r="L969" s="135"/>
      <c r="M969" s="139"/>
      <c r="N969" s="140"/>
      <c r="O969" s="140"/>
      <c r="P969" s="140"/>
      <c r="Q969" s="140"/>
      <c r="R969" s="140"/>
      <c r="S969" s="140"/>
      <c r="T969" s="141"/>
      <c r="AT969" s="137" t="s">
        <v>660</v>
      </c>
      <c r="AU969" s="137" t="s">
        <v>22</v>
      </c>
      <c r="AV969" s="136" t="s">
        <v>22</v>
      </c>
      <c r="AW969" s="136" t="s">
        <v>38</v>
      </c>
      <c r="AX969" s="136" t="s">
        <v>75</v>
      </c>
      <c r="AY969" s="137" t="s">
        <v>130</v>
      </c>
    </row>
    <row r="970" spans="2:51" s="143" customFormat="1" ht="12">
      <c r="B970" s="142"/>
      <c r="D970" s="127" t="s">
        <v>660</v>
      </c>
      <c r="E970" s="144" t="s">
        <v>20</v>
      </c>
      <c r="F970" s="145" t="s">
        <v>1239</v>
      </c>
      <c r="H970" s="146">
        <v>-106.1</v>
      </c>
      <c r="L970" s="142"/>
      <c r="M970" s="147"/>
      <c r="N970" s="148"/>
      <c r="O970" s="148"/>
      <c r="P970" s="148"/>
      <c r="Q970" s="148"/>
      <c r="R970" s="148"/>
      <c r="S970" s="148"/>
      <c r="T970" s="149"/>
      <c r="AT970" s="144" t="s">
        <v>660</v>
      </c>
      <c r="AU970" s="144" t="s">
        <v>22</v>
      </c>
      <c r="AV970" s="143" t="s">
        <v>84</v>
      </c>
      <c r="AW970" s="143" t="s">
        <v>38</v>
      </c>
      <c r="AX970" s="143" t="s">
        <v>75</v>
      </c>
      <c r="AY970" s="144" t="s">
        <v>130</v>
      </c>
    </row>
    <row r="971" spans="2:51" s="151" customFormat="1" ht="12">
      <c r="B971" s="150"/>
      <c r="D971" s="127" t="s">
        <v>660</v>
      </c>
      <c r="E971" s="152" t="s">
        <v>20</v>
      </c>
      <c r="F971" s="153" t="s">
        <v>663</v>
      </c>
      <c r="H971" s="154">
        <v>1040.90715</v>
      </c>
      <c r="L971" s="150"/>
      <c r="M971" s="155"/>
      <c r="N971" s="156"/>
      <c r="O971" s="156"/>
      <c r="P971" s="156"/>
      <c r="Q971" s="156"/>
      <c r="R971" s="156"/>
      <c r="S971" s="156"/>
      <c r="T971" s="157"/>
      <c r="AT971" s="152" t="s">
        <v>660</v>
      </c>
      <c r="AU971" s="152" t="s">
        <v>22</v>
      </c>
      <c r="AV971" s="151" t="s">
        <v>136</v>
      </c>
      <c r="AW971" s="151" t="s">
        <v>38</v>
      </c>
      <c r="AX971" s="151" t="s">
        <v>22</v>
      </c>
      <c r="AY971" s="152" t="s">
        <v>130</v>
      </c>
    </row>
    <row r="972" spans="1:65" s="307" customFormat="1" ht="16.5" customHeight="1">
      <c r="A972" s="251"/>
      <c r="B972" s="27"/>
      <c r="C972" s="117" t="s">
        <v>375</v>
      </c>
      <c r="D972" s="117" t="s">
        <v>131</v>
      </c>
      <c r="E972" s="118" t="s">
        <v>1240</v>
      </c>
      <c r="F972" s="119" t="s">
        <v>1241</v>
      </c>
      <c r="G972" s="120" t="s">
        <v>185</v>
      </c>
      <c r="H972" s="121">
        <v>1040.907</v>
      </c>
      <c r="I972" s="122"/>
      <c r="J972" s="123">
        <f>ROUND(I972*H972,2)</f>
        <v>0</v>
      </c>
      <c r="K972" s="119" t="s">
        <v>135</v>
      </c>
      <c r="L972" s="27"/>
      <c r="M972" s="329" t="s">
        <v>20</v>
      </c>
      <c r="N972" s="124" t="s">
        <v>46</v>
      </c>
      <c r="O972" s="55"/>
      <c r="P972" s="125">
        <f>O972*H972</f>
        <v>0</v>
      </c>
      <c r="Q972" s="125">
        <v>0.000153712077008982</v>
      </c>
      <c r="R972" s="125">
        <f>Q972*H972</f>
        <v>0.15999997694318843</v>
      </c>
      <c r="S972" s="125">
        <v>0</v>
      </c>
      <c r="T972" s="126">
        <f>S972*H972</f>
        <v>0</v>
      </c>
      <c r="U972" s="251"/>
      <c r="V972" s="251"/>
      <c r="W972" s="251"/>
      <c r="X972" s="251"/>
      <c r="Y972" s="251"/>
      <c r="Z972" s="251"/>
      <c r="AA972" s="251"/>
      <c r="AB972" s="251"/>
      <c r="AC972" s="251"/>
      <c r="AD972" s="251"/>
      <c r="AE972" s="251"/>
      <c r="AR972" s="330" t="s">
        <v>163</v>
      </c>
      <c r="AT972" s="330" t="s">
        <v>131</v>
      </c>
      <c r="AU972" s="330" t="s">
        <v>22</v>
      </c>
      <c r="AY972" s="304" t="s">
        <v>130</v>
      </c>
      <c r="BE972" s="331">
        <f>IF(N972="základní",J972,0)</f>
        <v>0</v>
      </c>
      <c r="BF972" s="331">
        <f>IF(N972="snížená",J972,0)</f>
        <v>0</v>
      </c>
      <c r="BG972" s="331">
        <f>IF(N972="zákl. přenesená",J972,0)</f>
        <v>0</v>
      </c>
      <c r="BH972" s="331">
        <f>IF(N972="sníž. přenesená",J972,0)</f>
        <v>0</v>
      </c>
      <c r="BI972" s="331">
        <f>IF(N972="nulová",J972,0)</f>
        <v>0</v>
      </c>
      <c r="BJ972" s="304" t="s">
        <v>22</v>
      </c>
      <c r="BK972" s="331">
        <f>ROUND(I972*H972,2)</f>
        <v>0</v>
      </c>
      <c r="BL972" s="304" t="s">
        <v>163</v>
      </c>
      <c r="BM972" s="330" t="s">
        <v>559</v>
      </c>
    </row>
    <row r="973" spans="1:47" s="307" customFormat="1" ht="12">
      <c r="A973" s="251"/>
      <c r="B973" s="27"/>
      <c r="C973" s="251"/>
      <c r="D973" s="127" t="s">
        <v>137</v>
      </c>
      <c r="E973" s="251"/>
      <c r="F973" s="128" t="s">
        <v>1242</v>
      </c>
      <c r="G973" s="251"/>
      <c r="H973" s="251"/>
      <c r="I973" s="251"/>
      <c r="J973" s="251"/>
      <c r="K973" s="251"/>
      <c r="L973" s="27"/>
      <c r="M973" s="129"/>
      <c r="N973" s="130"/>
      <c r="O973" s="55"/>
      <c r="P973" s="55"/>
      <c r="Q973" s="55"/>
      <c r="R973" s="55"/>
      <c r="S973" s="55"/>
      <c r="T973" s="56"/>
      <c r="U973" s="251"/>
      <c r="V973" s="251"/>
      <c r="W973" s="251"/>
      <c r="X973" s="251"/>
      <c r="Y973" s="251"/>
      <c r="Z973" s="251"/>
      <c r="AA973" s="251"/>
      <c r="AB973" s="251"/>
      <c r="AC973" s="251"/>
      <c r="AD973" s="251"/>
      <c r="AE973" s="251"/>
      <c r="AT973" s="304" t="s">
        <v>137</v>
      </c>
      <c r="AU973" s="304" t="s">
        <v>22</v>
      </c>
    </row>
    <row r="974" spans="2:51" s="136" customFormat="1" ht="12">
      <c r="B974" s="135"/>
      <c r="D974" s="127" t="s">
        <v>660</v>
      </c>
      <c r="E974" s="137" t="s">
        <v>20</v>
      </c>
      <c r="F974" s="138" t="s">
        <v>1243</v>
      </c>
      <c r="H974" s="137" t="s">
        <v>20</v>
      </c>
      <c r="L974" s="135"/>
      <c r="M974" s="139"/>
      <c r="N974" s="140"/>
      <c r="O974" s="140"/>
      <c r="P974" s="140"/>
      <c r="Q974" s="140"/>
      <c r="R974" s="140"/>
      <c r="S974" s="140"/>
      <c r="T974" s="141"/>
      <c r="AT974" s="137" t="s">
        <v>660</v>
      </c>
      <c r="AU974" s="137" t="s">
        <v>22</v>
      </c>
      <c r="AV974" s="136" t="s">
        <v>22</v>
      </c>
      <c r="AW974" s="136" t="s">
        <v>38</v>
      </c>
      <c r="AX974" s="136" t="s">
        <v>75</v>
      </c>
      <c r="AY974" s="137" t="s">
        <v>130</v>
      </c>
    </row>
    <row r="975" spans="2:51" s="143" customFormat="1" ht="12">
      <c r="B975" s="142"/>
      <c r="D975" s="127" t="s">
        <v>660</v>
      </c>
      <c r="E975" s="144" t="s">
        <v>20</v>
      </c>
      <c r="F975" s="145" t="s">
        <v>1244</v>
      </c>
      <c r="H975" s="146">
        <v>1040.90715</v>
      </c>
      <c r="L975" s="142"/>
      <c r="M975" s="147"/>
      <c r="N975" s="148"/>
      <c r="O975" s="148"/>
      <c r="P975" s="148"/>
      <c r="Q975" s="148"/>
      <c r="R975" s="148"/>
      <c r="S975" s="148"/>
      <c r="T975" s="149"/>
      <c r="AT975" s="144" t="s">
        <v>660</v>
      </c>
      <c r="AU975" s="144" t="s">
        <v>22</v>
      </c>
      <c r="AV975" s="143" t="s">
        <v>84</v>
      </c>
      <c r="AW975" s="143" t="s">
        <v>38</v>
      </c>
      <c r="AX975" s="143" t="s">
        <v>75</v>
      </c>
      <c r="AY975" s="144" t="s">
        <v>130</v>
      </c>
    </row>
    <row r="976" spans="2:51" s="151" customFormat="1" ht="12">
      <c r="B976" s="150"/>
      <c r="D976" s="127" t="s">
        <v>660</v>
      </c>
      <c r="E976" s="152" t="s">
        <v>20</v>
      </c>
      <c r="F976" s="153" t="s">
        <v>663</v>
      </c>
      <c r="H976" s="154">
        <v>1040.90715</v>
      </c>
      <c r="L976" s="150"/>
      <c r="M976" s="155"/>
      <c r="N976" s="156"/>
      <c r="O976" s="156"/>
      <c r="P976" s="156"/>
      <c r="Q976" s="156"/>
      <c r="R976" s="156"/>
      <c r="S976" s="156"/>
      <c r="T976" s="157"/>
      <c r="AT976" s="152" t="s">
        <v>660</v>
      </c>
      <c r="AU976" s="152" t="s">
        <v>22</v>
      </c>
      <c r="AV976" s="151" t="s">
        <v>136</v>
      </c>
      <c r="AW976" s="151" t="s">
        <v>38</v>
      </c>
      <c r="AX976" s="151" t="s">
        <v>22</v>
      </c>
      <c r="AY976" s="152" t="s">
        <v>130</v>
      </c>
    </row>
    <row r="977" spans="1:65" s="307" customFormat="1" ht="16.5" customHeight="1">
      <c r="A977" s="251"/>
      <c r="B977" s="27"/>
      <c r="C977" s="117" t="s">
        <v>558</v>
      </c>
      <c r="D977" s="117" t="s">
        <v>131</v>
      </c>
      <c r="E977" s="118" t="s">
        <v>1245</v>
      </c>
      <c r="F977" s="119" t="s">
        <v>1246</v>
      </c>
      <c r="G977" s="120" t="s">
        <v>185</v>
      </c>
      <c r="H977" s="121">
        <v>39.52</v>
      </c>
      <c r="I977" s="122"/>
      <c r="J977" s="123">
        <f>ROUND(I977*H977,2)</f>
        <v>0</v>
      </c>
      <c r="K977" s="119" t="s">
        <v>135</v>
      </c>
      <c r="L977" s="27"/>
      <c r="M977" s="329" t="s">
        <v>20</v>
      </c>
      <c r="N977" s="124" t="s">
        <v>46</v>
      </c>
      <c r="O977" s="55"/>
      <c r="P977" s="125">
        <f>O977*H977</f>
        <v>0</v>
      </c>
      <c r="Q977" s="125">
        <v>0.000506072874493927</v>
      </c>
      <c r="R977" s="125">
        <f>Q977*H977</f>
        <v>0.019999999999999997</v>
      </c>
      <c r="S977" s="125">
        <v>0</v>
      </c>
      <c r="T977" s="126">
        <f>S977*H977</f>
        <v>0</v>
      </c>
      <c r="U977" s="251"/>
      <c r="V977" s="251"/>
      <c r="W977" s="251"/>
      <c r="X977" s="251"/>
      <c r="Y977" s="251"/>
      <c r="Z977" s="251"/>
      <c r="AA977" s="251"/>
      <c r="AB977" s="251"/>
      <c r="AC977" s="251"/>
      <c r="AD977" s="251"/>
      <c r="AE977" s="251"/>
      <c r="AR977" s="330" t="s">
        <v>163</v>
      </c>
      <c r="AT977" s="330" t="s">
        <v>131</v>
      </c>
      <c r="AU977" s="330" t="s">
        <v>22</v>
      </c>
      <c r="AY977" s="304" t="s">
        <v>130</v>
      </c>
      <c r="BE977" s="331">
        <f>IF(N977="základní",J977,0)</f>
        <v>0</v>
      </c>
      <c r="BF977" s="331">
        <f>IF(N977="snížená",J977,0)</f>
        <v>0</v>
      </c>
      <c r="BG977" s="331">
        <f>IF(N977="zákl. přenesená",J977,0)</f>
        <v>0</v>
      </c>
      <c r="BH977" s="331">
        <f>IF(N977="sníž. přenesená",J977,0)</f>
        <v>0</v>
      </c>
      <c r="BI977" s="331">
        <f>IF(N977="nulová",J977,0)</f>
        <v>0</v>
      </c>
      <c r="BJ977" s="304" t="s">
        <v>22</v>
      </c>
      <c r="BK977" s="331">
        <f>ROUND(I977*H977,2)</f>
        <v>0</v>
      </c>
      <c r="BL977" s="304" t="s">
        <v>163</v>
      </c>
      <c r="BM977" s="330" t="s">
        <v>560</v>
      </c>
    </row>
    <row r="978" spans="1:47" s="307" customFormat="1" ht="12">
      <c r="A978" s="251"/>
      <c r="B978" s="27"/>
      <c r="C978" s="251"/>
      <c r="D978" s="127" t="s">
        <v>137</v>
      </c>
      <c r="E978" s="251"/>
      <c r="F978" s="128" t="s">
        <v>1246</v>
      </c>
      <c r="G978" s="251"/>
      <c r="H978" s="251"/>
      <c r="I978" s="251"/>
      <c r="J978" s="251"/>
      <c r="K978" s="251"/>
      <c r="L978" s="27"/>
      <c r="M978" s="129"/>
      <c r="N978" s="130"/>
      <c r="O978" s="55"/>
      <c r="P978" s="55"/>
      <c r="Q978" s="55"/>
      <c r="R978" s="55"/>
      <c r="S978" s="55"/>
      <c r="T978" s="56"/>
      <c r="U978" s="251"/>
      <c r="V978" s="251"/>
      <c r="W978" s="251"/>
      <c r="X978" s="251"/>
      <c r="Y978" s="251"/>
      <c r="Z978" s="251"/>
      <c r="AA978" s="251"/>
      <c r="AB978" s="251"/>
      <c r="AC978" s="251"/>
      <c r="AD978" s="251"/>
      <c r="AE978" s="251"/>
      <c r="AT978" s="304" t="s">
        <v>137</v>
      </c>
      <c r="AU978" s="304" t="s">
        <v>22</v>
      </c>
    </row>
    <row r="979" spans="2:51" s="136" customFormat="1" ht="12">
      <c r="B979" s="135"/>
      <c r="D979" s="127" t="s">
        <v>660</v>
      </c>
      <c r="E979" s="137" t="s">
        <v>20</v>
      </c>
      <c r="F979" s="138" t="s">
        <v>1247</v>
      </c>
      <c r="H979" s="137" t="s">
        <v>20</v>
      </c>
      <c r="L979" s="135"/>
      <c r="M979" s="139"/>
      <c r="N979" s="140"/>
      <c r="O979" s="140"/>
      <c r="P979" s="140"/>
      <c r="Q979" s="140"/>
      <c r="R979" s="140"/>
      <c r="S979" s="140"/>
      <c r="T979" s="141"/>
      <c r="AT979" s="137" t="s">
        <v>660</v>
      </c>
      <c r="AU979" s="137" t="s">
        <v>22</v>
      </c>
      <c r="AV979" s="136" t="s">
        <v>22</v>
      </c>
      <c r="AW979" s="136" t="s">
        <v>38</v>
      </c>
      <c r="AX979" s="136" t="s">
        <v>75</v>
      </c>
      <c r="AY979" s="137" t="s">
        <v>130</v>
      </c>
    </row>
    <row r="980" spans="2:51" s="136" customFormat="1" ht="12">
      <c r="B980" s="135"/>
      <c r="D980" s="127" t="s">
        <v>660</v>
      </c>
      <c r="E980" s="137" t="s">
        <v>20</v>
      </c>
      <c r="F980" s="138" t="s">
        <v>786</v>
      </c>
      <c r="H980" s="137" t="s">
        <v>20</v>
      </c>
      <c r="L980" s="135"/>
      <c r="M980" s="139"/>
      <c r="N980" s="140"/>
      <c r="O980" s="140"/>
      <c r="P980" s="140"/>
      <c r="Q980" s="140"/>
      <c r="R980" s="140"/>
      <c r="S980" s="140"/>
      <c r="T980" s="141"/>
      <c r="AT980" s="137" t="s">
        <v>660</v>
      </c>
      <c r="AU980" s="137" t="s">
        <v>22</v>
      </c>
      <c r="AV980" s="136" t="s">
        <v>22</v>
      </c>
      <c r="AW980" s="136" t="s">
        <v>38</v>
      </c>
      <c r="AX980" s="136" t="s">
        <v>75</v>
      </c>
      <c r="AY980" s="137" t="s">
        <v>130</v>
      </c>
    </row>
    <row r="981" spans="2:51" s="143" customFormat="1" ht="12">
      <c r="B981" s="142"/>
      <c r="D981" s="127" t="s">
        <v>660</v>
      </c>
      <c r="E981" s="144" t="s">
        <v>20</v>
      </c>
      <c r="F981" s="145" t="s">
        <v>1248</v>
      </c>
      <c r="H981" s="146">
        <v>6.37</v>
      </c>
      <c r="L981" s="142"/>
      <c r="M981" s="147"/>
      <c r="N981" s="148"/>
      <c r="O981" s="148"/>
      <c r="P981" s="148"/>
      <c r="Q981" s="148"/>
      <c r="R981" s="148"/>
      <c r="S981" s="148"/>
      <c r="T981" s="149"/>
      <c r="AT981" s="144" t="s">
        <v>660</v>
      </c>
      <c r="AU981" s="144" t="s">
        <v>22</v>
      </c>
      <c r="AV981" s="143" t="s">
        <v>84</v>
      </c>
      <c r="AW981" s="143" t="s">
        <v>38</v>
      </c>
      <c r="AX981" s="143" t="s">
        <v>75</v>
      </c>
      <c r="AY981" s="144" t="s">
        <v>130</v>
      </c>
    </row>
    <row r="982" spans="2:51" s="143" customFormat="1" ht="12">
      <c r="B982" s="142"/>
      <c r="D982" s="127" t="s">
        <v>660</v>
      </c>
      <c r="E982" s="144" t="s">
        <v>20</v>
      </c>
      <c r="F982" s="145" t="s">
        <v>1249</v>
      </c>
      <c r="H982" s="146">
        <v>14.04</v>
      </c>
      <c r="L982" s="142"/>
      <c r="M982" s="147"/>
      <c r="N982" s="148"/>
      <c r="O982" s="148"/>
      <c r="P982" s="148"/>
      <c r="Q982" s="148"/>
      <c r="R982" s="148"/>
      <c r="S982" s="148"/>
      <c r="T982" s="149"/>
      <c r="AT982" s="144" t="s">
        <v>660</v>
      </c>
      <c r="AU982" s="144" t="s">
        <v>22</v>
      </c>
      <c r="AV982" s="143" t="s">
        <v>84</v>
      </c>
      <c r="AW982" s="143" t="s">
        <v>38</v>
      </c>
      <c r="AX982" s="143" t="s">
        <v>75</v>
      </c>
      <c r="AY982" s="144" t="s">
        <v>130</v>
      </c>
    </row>
    <row r="983" spans="2:51" s="136" customFormat="1" ht="12">
      <c r="B983" s="135"/>
      <c r="D983" s="127" t="s">
        <v>660</v>
      </c>
      <c r="E983" s="137" t="s">
        <v>20</v>
      </c>
      <c r="F983" s="138" t="s">
        <v>797</v>
      </c>
      <c r="H983" s="137" t="s">
        <v>20</v>
      </c>
      <c r="L983" s="135"/>
      <c r="M983" s="139"/>
      <c r="N983" s="140"/>
      <c r="O983" s="140"/>
      <c r="P983" s="140"/>
      <c r="Q983" s="140"/>
      <c r="R983" s="140"/>
      <c r="S983" s="140"/>
      <c r="T983" s="141"/>
      <c r="AT983" s="137" t="s">
        <v>660</v>
      </c>
      <c r="AU983" s="137" t="s">
        <v>22</v>
      </c>
      <c r="AV983" s="136" t="s">
        <v>22</v>
      </c>
      <c r="AW983" s="136" t="s">
        <v>38</v>
      </c>
      <c r="AX983" s="136" t="s">
        <v>75</v>
      </c>
      <c r="AY983" s="137" t="s">
        <v>130</v>
      </c>
    </row>
    <row r="984" spans="2:51" s="143" customFormat="1" ht="12">
      <c r="B984" s="142"/>
      <c r="D984" s="127" t="s">
        <v>660</v>
      </c>
      <c r="E984" s="144" t="s">
        <v>20</v>
      </c>
      <c r="F984" s="145" t="s">
        <v>1250</v>
      </c>
      <c r="H984" s="146">
        <v>19.11</v>
      </c>
      <c r="L984" s="142"/>
      <c r="M984" s="147"/>
      <c r="N984" s="148"/>
      <c r="O984" s="148"/>
      <c r="P984" s="148"/>
      <c r="Q984" s="148"/>
      <c r="R984" s="148"/>
      <c r="S984" s="148"/>
      <c r="T984" s="149"/>
      <c r="AT984" s="144" t="s">
        <v>660</v>
      </c>
      <c r="AU984" s="144" t="s">
        <v>22</v>
      </c>
      <c r="AV984" s="143" t="s">
        <v>84</v>
      </c>
      <c r="AW984" s="143" t="s">
        <v>38</v>
      </c>
      <c r="AX984" s="143" t="s">
        <v>75</v>
      </c>
      <c r="AY984" s="144" t="s">
        <v>130</v>
      </c>
    </row>
    <row r="985" spans="2:51" s="151" customFormat="1" ht="12">
      <c r="B985" s="150"/>
      <c r="D985" s="127" t="s">
        <v>660</v>
      </c>
      <c r="E985" s="152" t="s">
        <v>20</v>
      </c>
      <c r="F985" s="153" t="s">
        <v>663</v>
      </c>
      <c r="H985" s="154">
        <v>39.52</v>
      </c>
      <c r="L985" s="150"/>
      <c r="M985" s="155"/>
      <c r="N985" s="156"/>
      <c r="O985" s="156"/>
      <c r="P985" s="156"/>
      <c r="Q985" s="156"/>
      <c r="R985" s="156"/>
      <c r="S985" s="156"/>
      <c r="T985" s="157"/>
      <c r="AT985" s="152" t="s">
        <v>660</v>
      </c>
      <c r="AU985" s="152" t="s">
        <v>22</v>
      </c>
      <c r="AV985" s="151" t="s">
        <v>136</v>
      </c>
      <c r="AW985" s="151" t="s">
        <v>38</v>
      </c>
      <c r="AX985" s="151" t="s">
        <v>22</v>
      </c>
      <c r="AY985" s="152" t="s">
        <v>130</v>
      </c>
    </row>
    <row r="986" spans="2:63" s="109" customFormat="1" ht="25.9" customHeight="1">
      <c r="B986" s="108"/>
      <c r="D986" s="110" t="s">
        <v>74</v>
      </c>
      <c r="E986" s="111" t="s">
        <v>1251</v>
      </c>
      <c r="F986" s="111" t="s">
        <v>1252</v>
      </c>
      <c r="J986" s="112">
        <f>BK986</f>
        <v>0</v>
      </c>
      <c r="L986" s="108"/>
      <c r="M986" s="113"/>
      <c r="N986" s="114"/>
      <c r="O986" s="114"/>
      <c r="P986" s="115">
        <f>SUM(P987:P997)</f>
        <v>0</v>
      </c>
      <c r="Q986" s="114"/>
      <c r="R986" s="115">
        <f>SUM(R987:R997)</f>
        <v>0</v>
      </c>
      <c r="S986" s="114"/>
      <c r="T986" s="116">
        <f>SUM(T987:T997)</f>
        <v>0</v>
      </c>
      <c r="AR986" s="110" t="s">
        <v>84</v>
      </c>
      <c r="AT986" s="327" t="s">
        <v>74</v>
      </c>
      <c r="AU986" s="327" t="s">
        <v>75</v>
      </c>
      <c r="AY986" s="110" t="s">
        <v>130</v>
      </c>
      <c r="BK986" s="328">
        <f>SUM(BK987:BK997)</f>
        <v>0</v>
      </c>
    </row>
    <row r="987" spans="1:65" s="307" customFormat="1" ht="16.5" customHeight="1">
      <c r="A987" s="251"/>
      <c r="B987" s="27"/>
      <c r="C987" s="117" t="s">
        <v>379</v>
      </c>
      <c r="D987" s="117" t="s">
        <v>131</v>
      </c>
      <c r="E987" s="118" t="s">
        <v>1253</v>
      </c>
      <c r="F987" s="119" t="s">
        <v>1254</v>
      </c>
      <c r="G987" s="120" t="s">
        <v>185</v>
      </c>
      <c r="H987" s="121">
        <v>11.52</v>
      </c>
      <c r="I987" s="122"/>
      <c r="J987" s="123">
        <f>ROUND(I987*H987,2)</f>
        <v>0</v>
      </c>
      <c r="K987" s="119" t="s">
        <v>135</v>
      </c>
      <c r="L987" s="27"/>
      <c r="M987" s="329" t="s">
        <v>20</v>
      </c>
      <c r="N987" s="124" t="s">
        <v>46</v>
      </c>
      <c r="O987" s="55"/>
      <c r="P987" s="125">
        <f>O987*H987</f>
        <v>0</v>
      </c>
      <c r="Q987" s="125">
        <v>0</v>
      </c>
      <c r="R987" s="125">
        <f>Q987*H987</f>
        <v>0</v>
      </c>
      <c r="S987" s="125">
        <v>0</v>
      </c>
      <c r="T987" s="126">
        <f>S987*H987</f>
        <v>0</v>
      </c>
      <c r="U987" s="251"/>
      <c r="V987" s="251"/>
      <c r="W987" s="251"/>
      <c r="X987" s="251"/>
      <c r="Y987" s="251"/>
      <c r="Z987" s="251"/>
      <c r="AA987" s="251"/>
      <c r="AB987" s="251"/>
      <c r="AC987" s="251"/>
      <c r="AD987" s="251"/>
      <c r="AE987" s="251"/>
      <c r="AR987" s="330" t="s">
        <v>163</v>
      </c>
      <c r="AT987" s="330" t="s">
        <v>131</v>
      </c>
      <c r="AU987" s="330" t="s">
        <v>22</v>
      </c>
      <c r="AY987" s="304" t="s">
        <v>130</v>
      </c>
      <c r="BE987" s="331">
        <f>IF(N987="základní",J987,0)</f>
        <v>0</v>
      </c>
      <c r="BF987" s="331">
        <f>IF(N987="snížená",J987,0)</f>
        <v>0</v>
      </c>
      <c r="BG987" s="331">
        <f>IF(N987="zákl. přenesená",J987,0)</f>
        <v>0</v>
      </c>
      <c r="BH987" s="331">
        <f>IF(N987="sníž. přenesená",J987,0)</f>
        <v>0</v>
      </c>
      <c r="BI987" s="331">
        <f>IF(N987="nulová",J987,0)</f>
        <v>0</v>
      </c>
      <c r="BJ987" s="304" t="s">
        <v>22</v>
      </c>
      <c r="BK987" s="331">
        <f>ROUND(I987*H987,2)</f>
        <v>0</v>
      </c>
      <c r="BL987" s="304" t="s">
        <v>163</v>
      </c>
      <c r="BM987" s="330" t="s">
        <v>566</v>
      </c>
    </row>
    <row r="988" spans="1:47" s="307" customFormat="1" ht="12">
      <c r="A988" s="251"/>
      <c r="B988" s="27"/>
      <c r="C988" s="251"/>
      <c r="D988" s="127" t="s">
        <v>137</v>
      </c>
      <c r="E988" s="251"/>
      <c r="F988" s="128" t="s">
        <v>1254</v>
      </c>
      <c r="G988" s="251"/>
      <c r="H988" s="251"/>
      <c r="I988" s="251"/>
      <c r="J988" s="251"/>
      <c r="K988" s="251"/>
      <c r="L988" s="27"/>
      <c r="M988" s="129"/>
      <c r="N988" s="130"/>
      <c r="O988" s="55"/>
      <c r="P988" s="55"/>
      <c r="Q988" s="55"/>
      <c r="R988" s="55"/>
      <c r="S988" s="55"/>
      <c r="T988" s="56"/>
      <c r="U988" s="251"/>
      <c r="V988" s="251"/>
      <c r="W988" s="251"/>
      <c r="X988" s="251"/>
      <c r="Y988" s="251"/>
      <c r="Z988" s="251"/>
      <c r="AA988" s="251"/>
      <c r="AB988" s="251"/>
      <c r="AC988" s="251"/>
      <c r="AD988" s="251"/>
      <c r="AE988" s="251"/>
      <c r="AT988" s="304" t="s">
        <v>137</v>
      </c>
      <c r="AU988" s="304" t="s">
        <v>22</v>
      </c>
    </row>
    <row r="989" spans="2:51" s="136" customFormat="1" ht="12">
      <c r="B989" s="135"/>
      <c r="D989" s="127" t="s">
        <v>660</v>
      </c>
      <c r="E989" s="137" t="s">
        <v>20</v>
      </c>
      <c r="F989" s="138" t="s">
        <v>1255</v>
      </c>
      <c r="H989" s="137" t="s">
        <v>20</v>
      </c>
      <c r="L989" s="135"/>
      <c r="M989" s="139"/>
      <c r="N989" s="140"/>
      <c r="O989" s="140"/>
      <c r="P989" s="140"/>
      <c r="Q989" s="140"/>
      <c r="R989" s="140"/>
      <c r="S989" s="140"/>
      <c r="T989" s="141"/>
      <c r="AT989" s="137" t="s">
        <v>660</v>
      </c>
      <c r="AU989" s="137" t="s">
        <v>22</v>
      </c>
      <c r="AV989" s="136" t="s">
        <v>22</v>
      </c>
      <c r="AW989" s="136" t="s">
        <v>38</v>
      </c>
      <c r="AX989" s="136" t="s">
        <v>75</v>
      </c>
      <c r="AY989" s="137" t="s">
        <v>130</v>
      </c>
    </row>
    <row r="990" spans="2:51" s="143" customFormat="1" ht="12">
      <c r="B990" s="142"/>
      <c r="D990" s="127" t="s">
        <v>660</v>
      </c>
      <c r="E990" s="144" t="s">
        <v>20</v>
      </c>
      <c r="F990" s="145" t="s">
        <v>1256</v>
      </c>
      <c r="H990" s="146">
        <v>4.32</v>
      </c>
      <c r="L990" s="142"/>
      <c r="M990" s="147"/>
      <c r="N990" s="148"/>
      <c r="O990" s="148"/>
      <c r="P990" s="148"/>
      <c r="Q990" s="148"/>
      <c r="R990" s="148"/>
      <c r="S990" s="148"/>
      <c r="T990" s="149"/>
      <c r="AT990" s="144" t="s">
        <v>660</v>
      </c>
      <c r="AU990" s="144" t="s">
        <v>22</v>
      </c>
      <c r="AV990" s="143" t="s">
        <v>84</v>
      </c>
      <c r="AW990" s="143" t="s">
        <v>38</v>
      </c>
      <c r="AX990" s="143" t="s">
        <v>75</v>
      </c>
      <c r="AY990" s="144" t="s">
        <v>130</v>
      </c>
    </row>
    <row r="991" spans="2:51" s="136" customFormat="1" ht="12">
      <c r="B991" s="135"/>
      <c r="D991" s="127" t="s">
        <v>660</v>
      </c>
      <c r="E991" s="137" t="s">
        <v>20</v>
      </c>
      <c r="F991" s="138" t="s">
        <v>806</v>
      </c>
      <c r="H991" s="137" t="s">
        <v>20</v>
      </c>
      <c r="L991" s="135"/>
      <c r="M991" s="139"/>
      <c r="N991" s="140"/>
      <c r="O991" s="140"/>
      <c r="P991" s="140"/>
      <c r="Q991" s="140"/>
      <c r="R991" s="140"/>
      <c r="S991" s="140"/>
      <c r="T991" s="141"/>
      <c r="AT991" s="137" t="s">
        <v>660</v>
      </c>
      <c r="AU991" s="137" t="s">
        <v>22</v>
      </c>
      <c r="AV991" s="136" t="s">
        <v>22</v>
      </c>
      <c r="AW991" s="136" t="s">
        <v>38</v>
      </c>
      <c r="AX991" s="136" t="s">
        <v>75</v>
      </c>
      <c r="AY991" s="137" t="s">
        <v>130</v>
      </c>
    </row>
    <row r="992" spans="2:51" s="143" customFormat="1" ht="12">
      <c r="B992" s="142"/>
      <c r="D992" s="127" t="s">
        <v>660</v>
      </c>
      <c r="E992" s="144" t="s">
        <v>20</v>
      </c>
      <c r="F992" s="145" t="s">
        <v>1257</v>
      </c>
      <c r="H992" s="146">
        <v>7.2</v>
      </c>
      <c r="L992" s="142"/>
      <c r="M992" s="147"/>
      <c r="N992" s="148"/>
      <c r="O992" s="148"/>
      <c r="P992" s="148"/>
      <c r="Q992" s="148"/>
      <c r="R992" s="148"/>
      <c r="S992" s="148"/>
      <c r="T992" s="149"/>
      <c r="AT992" s="144" t="s">
        <v>660</v>
      </c>
      <c r="AU992" s="144" t="s">
        <v>22</v>
      </c>
      <c r="AV992" s="143" t="s">
        <v>84</v>
      </c>
      <c r="AW992" s="143" t="s">
        <v>38</v>
      </c>
      <c r="AX992" s="143" t="s">
        <v>75</v>
      </c>
      <c r="AY992" s="144" t="s">
        <v>130</v>
      </c>
    </row>
    <row r="993" spans="2:51" s="151" customFormat="1" ht="12">
      <c r="B993" s="150"/>
      <c r="D993" s="127" t="s">
        <v>660</v>
      </c>
      <c r="E993" s="152" t="s">
        <v>20</v>
      </c>
      <c r="F993" s="153" t="s">
        <v>663</v>
      </c>
      <c r="H993" s="154">
        <v>11.52</v>
      </c>
      <c r="L993" s="150"/>
      <c r="M993" s="155"/>
      <c r="N993" s="156"/>
      <c r="O993" s="156"/>
      <c r="P993" s="156"/>
      <c r="Q993" s="156"/>
      <c r="R993" s="156"/>
      <c r="S993" s="156"/>
      <c r="T993" s="157"/>
      <c r="AT993" s="152" t="s">
        <v>660</v>
      </c>
      <c r="AU993" s="152" t="s">
        <v>22</v>
      </c>
      <c r="AV993" s="151" t="s">
        <v>136</v>
      </c>
      <c r="AW993" s="151" t="s">
        <v>38</v>
      </c>
      <c r="AX993" s="151" t="s">
        <v>22</v>
      </c>
      <c r="AY993" s="152" t="s">
        <v>130</v>
      </c>
    </row>
    <row r="994" spans="1:65" s="307" customFormat="1" ht="16.5" customHeight="1">
      <c r="A994" s="251"/>
      <c r="B994" s="27"/>
      <c r="C994" s="117" t="s">
        <v>563</v>
      </c>
      <c r="D994" s="117" t="s">
        <v>131</v>
      </c>
      <c r="E994" s="118" t="s">
        <v>1258</v>
      </c>
      <c r="F994" s="119" t="s">
        <v>1259</v>
      </c>
      <c r="G994" s="120" t="s">
        <v>1260</v>
      </c>
      <c r="H994" s="121">
        <v>8</v>
      </c>
      <c r="I994" s="122"/>
      <c r="J994" s="123">
        <f>ROUND(I994*H994,2)</f>
        <v>0</v>
      </c>
      <c r="K994" s="119" t="s">
        <v>146</v>
      </c>
      <c r="L994" s="27"/>
      <c r="M994" s="329" t="s">
        <v>20</v>
      </c>
      <c r="N994" s="124" t="s">
        <v>46</v>
      </c>
      <c r="O994" s="55"/>
      <c r="P994" s="125">
        <f>O994*H994</f>
        <v>0</v>
      </c>
      <c r="Q994" s="125">
        <v>0</v>
      </c>
      <c r="R994" s="125">
        <f>Q994*H994</f>
        <v>0</v>
      </c>
      <c r="S994" s="125">
        <v>0</v>
      </c>
      <c r="T994" s="126">
        <f>S994*H994</f>
        <v>0</v>
      </c>
      <c r="U994" s="251"/>
      <c r="V994" s="251"/>
      <c r="W994" s="251"/>
      <c r="X994" s="251"/>
      <c r="Y994" s="251"/>
      <c r="Z994" s="251"/>
      <c r="AA994" s="251"/>
      <c r="AB994" s="251"/>
      <c r="AC994" s="251"/>
      <c r="AD994" s="251"/>
      <c r="AE994" s="251"/>
      <c r="AR994" s="330" t="s">
        <v>163</v>
      </c>
      <c r="AT994" s="330" t="s">
        <v>131</v>
      </c>
      <c r="AU994" s="330" t="s">
        <v>22</v>
      </c>
      <c r="AY994" s="304" t="s">
        <v>130</v>
      </c>
      <c r="BE994" s="331">
        <f>IF(N994="základní",J994,0)</f>
        <v>0</v>
      </c>
      <c r="BF994" s="331">
        <f>IF(N994="snížená",J994,0)</f>
        <v>0</v>
      </c>
      <c r="BG994" s="331">
        <f>IF(N994="zákl. přenesená",J994,0)</f>
        <v>0</v>
      </c>
      <c r="BH994" s="331">
        <f>IF(N994="sníž. přenesená",J994,0)</f>
        <v>0</v>
      </c>
      <c r="BI994" s="331">
        <f>IF(N994="nulová",J994,0)</f>
        <v>0</v>
      </c>
      <c r="BJ994" s="304" t="s">
        <v>22</v>
      </c>
      <c r="BK994" s="331">
        <f>ROUND(I994*H994,2)</f>
        <v>0</v>
      </c>
      <c r="BL994" s="304" t="s">
        <v>163</v>
      </c>
      <c r="BM994" s="330" t="s">
        <v>569</v>
      </c>
    </row>
    <row r="995" spans="1:47" s="307" customFormat="1" ht="12">
      <c r="A995" s="251"/>
      <c r="B995" s="27"/>
      <c r="C995" s="251"/>
      <c r="D995" s="127" t="s">
        <v>137</v>
      </c>
      <c r="E995" s="251"/>
      <c r="F995" s="128" t="s">
        <v>1259</v>
      </c>
      <c r="G995" s="251"/>
      <c r="H995" s="251"/>
      <c r="I995" s="251"/>
      <c r="J995" s="251"/>
      <c r="K995" s="251"/>
      <c r="L995" s="27"/>
      <c r="M995" s="129"/>
      <c r="N995" s="130"/>
      <c r="O995" s="55"/>
      <c r="P995" s="55"/>
      <c r="Q995" s="55"/>
      <c r="R995" s="55"/>
      <c r="S995" s="55"/>
      <c r="T995" s="56"/>
      <c r="U995" s="251"/>
      <c r="V995" s="251"/>
      <c r="W995" s="251"/>
      <c r="X995" s="251"/>
      <c r="Y995" s="251"/>
      <c r="Z995" s="251"/>
      <c r="AA995" s="251"/>
      <c r="AB995" s="251"/>
      <c r="AC995" s="251"/>
      <c r="AD995" s="251"/>
      <c r="AE995" s="251"/>
      <c r="AT995" s="304" t="s">
        <v>137</v>
      </c>
      <c r="AU995" s="304" t="s">
        <v>22</v>
      </c>
    </row>
    <row r="996" spans="1:65" s="307" customFormat="1" ht="16.5" customHeight="1">
      <c r="A996" s="251"/>
      <c r="B996" s="27"/>
      <c r="C996" s="117" t="s">
        <v>382</v>
      </c>
      <c r="D996" s="117" t="s">
        <v>131</v>
      </c>
      <c r="E996" s="118" t="s">
        <v>1261</v>
      </c>
      <c r="F996" s="119" t="s">
        <v>1262</v>
      </c>
      <c r="G996" s="120" t="s">
        <v>983</v>
      </c>
      <c r="H996" s="121">
        <v>98.2528</v>
      </c>
      <c r="I996" s="122"/>
      <c r="J996" s="123">
        <f>ROUND(I996*H996,2)</f>
        <v>0</v>
      </c>
      <c r="K996" s="119" t="s">
        <v>135</v>
      </c>
      <c r="L996" s="27"/>
      <c r="M996" s="329" t="s">
        <v>20</v>
      </c>
      <c r="N996" s="124" t="s">
        <v>46</v>
      </c>
      <c r="O996" s="55"/>
      <c r="P996" s="125">
        <f>O996*H996</f>
        <v>0</v>
      </c>
      <c r="Q996" s="125">
        <v>0</v>
      </c>
      <c r="R996" s="125">
        <f>Q996*H996</f>
        <v>0</v>
      </c>
      <c r="S996" s="125">
        <v>0</v>
      </c>
      <c r="T996" s="126">
        <f>S996*H996</f>
        <v>0</v>
      </c>
      <c r="U996" s="251"/>
      <c r="V996" s="251"/>
      <c r="W996" s="251"/>
      <c r="X996" s="251"/>
      <c r="Y996" s="251"/>
      <c r="Z996" s="251"/>
      <c r="AA996" s="251"/>
      <c r="AB996" s="251"/>
      <c r="AC996" s="251"/>
      <c r="AD996" s="251"/>
      <c r="AE996" s="251"/>
      <c r="AR996" s="330" t="s">
        <v>163</v>
      </c>
      <c r="AT996" s="330" t="s">
        <v>131</v>
      </c>
      <c r="AU996" s="330" t="s">
        <v>22</v>
      </c>
      <c r="AY996" s="304" t="s">
        <v>130</v>
      </c>
      <c r="BE996" s="331">
        <f>IF(N996="základní",J996,0)</f>
        <v>0</v>
      </c>
      <c r="BF996" s="331">
        <f>IF(N996="snížená",J996,0)</f>
        <v>0</v>
      </c>
      <c r="BG996" s="331">
        <f>IF(N996="zákl. přenesená",J996,0)</f>
        <v>0</v>
      </c>
      <c r="BH996" s="331">
        <f>IF(N996="sníž. přenesená",J996,0)</f>
        <v>0</v>
      </c>
      <c r="BI996" s="331">
        <f>IF(N996="nulová",J996,0)</f>
        <v>0</v>
      </c>
      <c r="BJ996" s="304" t="s">
        <v>22</v>
      </c>
      <c r="BK996" s="331">
        <f>ROUND(I996*H996,2)</f>
        <v>0</v>
      </c>
      <c r="BL996" s="304" t="s">
        <v>163</v>
      </c>
      <c r="BM996" s="330" t="s">
        <v>573</v>
      </c>
    </row>
    <row r="997" spans="1:47" s="307" customFormat="1" ht="12">
      <c r="A997" s="251"/>
      <c r="B997" s="27"/>
      <c r="C997" s="251"/>
      <c r="D997" s="127" t="s">
        <v>137</v>
      </c>
      <c r="E997" s="251"/>
      <c r="F997" s="128" t="s">
        <v>1262</v>
      </c>
      <c r="G997" s="251"/>
      <c r="H997" s="251"/>
      <c r="I997" s="251"/>
      <c r="J997" s="251"/>
      <c r="K997" s="251"/>
      <c r="L997" s="27"/>
      <c r="M997" s="129"/>
      <c r="N997" s="130"/>
      <c r="O997" s="55"/>
      <c r="P997" s="55"/>
      <c r="Q997" s="55"/>
      <c r="R997" s="55"/>
      <c r="S997" s="55"/>
      <c r="T997" s="56"/>
      <c r="U997" s="251"/>
      <c r="V997" s="251"/>
      <c r="W997" s="251"/>
      <c r="X997" s="251"/>
      <c r="Y997" s="251"/>
      <c r="Z997" s="251"/>
      <c r="AA997" s="251"/>
      <c r="AB997" s="251"/>
      <c r="AC997" s="251"/>
      <c r="AD997" s="251"/>
      <c r="AE997" s="251"/>
      <c r="AT997" s="304" t="s">
        <v>137</v>
      </c>
      <c r="AU997" s="304" t="s">
        <v>22</v>
      </c>
    </row>
    <row r="998" spans="2:63" s="109" customFormat="1" ht="25.9" customHeight="1">
      <c r="B998" s="108"/>
      <c r="D998" s="110" t="s">
        <v>74</v>
      </c>
      <c r="E998" s="111" t="s">
        <v>1263</v>
      </c>
      <c r="F998" s="111" t="s">
        <v>1264</v>
      </c>
      <c r="J998" s="112">
        <f>BK998</f>
        <v>0</v>
      </c>
      <c r="L998" s="108"/>
      <c r="M998" s="113"/>
      <c r="N998" s="114"/>
      <c r="O998" s="114"/>
      <c r="P998" s="115">
        <f>SUM(P999:P1016)</f>
        <v>0</v>
      </c>
      <c r="Q998" s="114"/>
      <c r="R998" s="115">
        <f>SUM(R999:R1016)</f>
        <v>0</v>
      </c>
      <c r="S998" s="114"/>
      <c r="T998" s="116">
        <f>SUM(T999:T1016)</f>
        <v>0</v>
      </c>
      <c r="AR998" s="110" t="s">
        <v>22</v>
      </c>
      <c r="AT998" s="327" t="s">
        <v>74</v>
      </c>
      <c r="AU998" s="327" t="s">
        <v>75</v>
      </c>
      <c r="AY998" s="110" t="s">
        <v>130</v>
      </c>
      <c r="BK998" s="328">
        <f>SUM(BK999:BK1016)</f>
        <v>0</v>
      </c>
    </row>
    <row r="999" spans="1:65" s="307" customFormat="1" ht="16.5" customHeight="1">
      <c r="A999" s="251"/>
      <c r="B999" s="27"/>
      <c r="C999" s="117" t="s">
        <v>570</v>
      </c>
      <c r="D999" s="117" t="s">
        <v>131</v>
      </c>
      <c r="E999" s="118" t="s">
        <v>1265</v>
      </c>
      <c r="F999" s="119" t="s">
        <v>1266</v>
      </c>
      <c r="G999" s="120" t="s">
        <v>231</v>
      </c>
      <c r="H999" s="121">
        <v>0.08</v>
      </c>
      <c r="I999" s="122"/>
      <c r="J999" s="123">
        <f>ROUND(I999*H999,2)</f>
        <v>0</v>
      </c>
      <c r="K999" s="119" t="s">
        <v>135</v>
      </c>
      <c r="L999" s="27"/>
      <c r="M999" s="329" t="s">
        <v>20</v>
      </c>
      <c r="N999" s="124" t="s">
        <v>46</v>
      </c>
      <c r="O999" s="55"/>
      <c r="P999" s="125">
        <f>O999*H999</f>
        <v>0</v>
      </c>
      <c r="Q999" s="125">
        <v>0</v>
      </c>
      <c r="R999" s="125">
        <f>Q999*H999</f>
        <v>0</v>
      </c>
      <c r="S999" s="125">
        <v>0</v>
      </c>
      <c r="T999" s="126">
        <f>S999*H999</f>
        <v>0</v>
      </c>
      <c r="U999" s="251"/>
      <c r="V999" s="251"/>
      <c r="W999" s="251"/>
      <c r="X999" s="251"/>
      <c r="Y999" s="251"/>
      <c r="Z999" s="251"/>
      <c r="AA999" s="251"/>
      <c r="AB999" s="251"/>
      <c r="AC999" s="251"/>
      <c r="AD999" s="251"/>
      <c r="AE999" s="251"/>
      <c r="AR999" s="330" t="s">
        <v>136</v>
      </c>
      <c r="AT999" s="330" t="s">
        <v>131</v>
      </c>
      <c r="AU999" s="330" t="s">
        <v>22</v>
      </c>
      <c r="AY999" s="304" t="s">
        <v>130</v>
      </c>
      <c r="BE999" s="331">
        <f>IF(N999="základní",J999,0)</f>
        <v>0</v>
      </c>
      <c r="BF999" s="331">
        <f>IF(N999="snížená",J999,0)</f>
        <v>0</v>
      </c>
      <c r="BG999" s="331">
        <f>IF(N999="zákl. přenesená",J999,0)</f>
        <v>0</v>
      </c>
      <c r="BH999" s="331">
        <f>IF(N999="sníž. přenesená",J999,0)</f>
        <v>0</v>
      </c>
      <c r="BI999" s="331">
        <f>IF(N999="nulová",J999,0)</f>
        <v>0</v>
      </c>
      <c r="BJ999" s="304" t="s">
        <v>22</v>
      </c>
      <c r="BK999" s="331">
        <f>ROUND(I999*H999,2)</f>
        <v>0</v>
      </c>
      <c r="BL999" s="304" t="s">
        <v>136</v>
      </c>
      <c r="BM999" s="330" t="s">
        <v>576</v>
      </c>
    </row>
    <row r="1000" spans="1:47" s="307" customFormat="1" ht="12">
      <c r="A1000" s="251"/>
      <c r="B1000" s="27"/>
      <c r="C1000" s="251"/>
      <c r="D1000" s="127" t="s">
        <v>137</v>
      </c>
      <c r="E1000" s="251"/>
      <c r="F1000" s="128" t="s">
        <v>1266</v>
      </c>
      <c r="G1000" s="251"/>
      <c r="H1000" s="251"/>
      <c r="I1000" s="251"/>
      <c r="J1000" s="251"/>
      <c r="K1000" s="251"/>
      <c r="L1000" s="27"/>
      <c r="M1000" s="129"/>
      <c r="N1000" s="130"/>
      <c r="O1000" s="55"/>
      <c r="P1000" s="55"/>
      <c r="Q1000" s="55"/>
      <c r="R1000" s="55"/>
      <c r="S1000" s="55"/>
      <c r="T1000" s="56"/>
      <c r="U1000" s="251"/>
      <c r="V1000" s="251"/>
      <c r="W1000" s="251"/>
      <c r="X1000" s="251"/>
      <c r="Y1000" s="251"/>
      <c r="Z1000" s="251"/>
      <c r="AA1000" s="251"/>
      <c r="AB1000" s="251"/>
      <c r="AC1000" s="251"/>
      <c r="AD1000" s="251"/>
      <c r="AE1000" s="251"/>
      <c r="AT1000" s="304" t="s">
        <v>137</v>
      </c>
      <c r="AU1000" s="304" t="s">
        <v>22</v>
      </c>
    </row>
    <row r="1001" spans="2:51" s="136" customFormat="1" ht="12">
      <c r="B1001" s="135"/>
      <c r="D1001" s="127" t="s">
        <v>660</v>
      </c>
      <c r="E1001" s="137" t="s">
        <v>20</v>
      </c>
      <c r="F1001" s="138" t="s">
        <v>1267</v>
      </c>
      <c r="H1001" s="137" t="s">
        <v>20</v>
      </c>
      <c r="L1001" s="135"/>
      <c r="M1001" s="139"/>
      <c r="N1001" s="140"/>
      <c r="O1001" s="140"/>
      <c r="P1001" s="140"/>
      <c r="Q1001" s="140"/>
      <c r="R1001" s="140"/>
      <c r="S1001" s="140"/>
      <c r="T1001" s="141"/>
      <c r="AT1001" s="137" t="s">
        <v>660</v>
      </c>
      <c r="AU1001" s="137" t="s">
        <v>22</v>
      </c>
      <c r="AV1001" s="136" t="s">
        <v>22</v>
      </c>
      <c r="AW1001" s="136" t="s">
        <v>38</v>
      </c>
      <c r="AX1001" s="136" t="s">
        <v>75</v>
      </c>
      <c r="AY1001" s="137" t="s">
        <v>130</v>
      </c>
    </row>
    <row r="1002" spans="2:51" s="136" customFormat="1" ht="12">
      <c r="B1002" s="135"/>
      <c r="D1002" s="127" t="s">
        <v>660</v>
      </c>
      <c r="E1002" s="137" t="s">
        <v>20</v>
      </c>
      <c r="F1002" s="138" t="s">
        <v>1268</v>
      </c>
      <c r="H1002" s="137" t="s">
        <v>20</v>
      </c>
      <c r="L1002" s="135"/>
      <c r="M1002" s="139"/>
      <c r="N1002" s="140"/>
      <c r="O1002" s="140"/>
      <c r="P1002" s="140"/>
      <c r="Q1002" s="140"/>
      <c r="R1002" s="140"/>
      <c r="S1002" s="140"/>
      <c r="T1002" s="141"/>
      <c r="AT1002" s="137" t="s">
        <v>660</v>
      </c>
      <c r="AU1002" s="137" t="s">
        <v>22</v>
      </c>
      <c r="AV1002" s="136" t="s">
        <v>22</v>
      </c>
      <c r="AW1002" s="136" t="s">
        <v>38</v>
      </c>
      <c r="AX1002" s="136" t="s">
        <v>75</v>
      </c>
      <c r="AY1002" s="137" t="s">
        <v>130</v>
      </c>
    </row>
    <row r="1003" spans="2:51" s="143" customFormat="1" ht="12">
      <c r="B1003" s="142"/>
      <c r="D1003" s="127" t="s">
        <v>660</v>
      </c>
      <c r="E1003" s="144" t="s">
        <v>20</v>
      </c>
      <c r="F1003" s="145" t="s">
        <v>1269</v>
      </c>
      <c r="H1003" s="146">
        <v>0</v>
      </c>
      <c r="L1003" s="142"/>
      <c r="M1003" s="147"/>
      <c r="N1003" s="148"/>
      <c r="O1003" s="148"/>
      <c r="P1003" s="148"/>
      <c r="Q1003" s="148"/>
      <c r="R1003" s="148"/>
      <c r="S1003" s="148"/>
      <c r="T1003" s="149"/>
      <c r="AT1003" s="144" t="s">
        <v>660</v>
      </c>
      <c r="AU1003" s="144" t="s">
        <v>22</v>
      </c>
      <c r="AV1003" s="143" t="s">
        <v>84</v>
      </c>
      <c r="AW1003" s="143" t="s">
        <v>38</v>
      </c>
      <c r="AX1003" s="143" t="s">
        <v>75</v>
      </c>
      <c r="AY1003" s="144" t="s">
        <v>130</v>
      </c>
    </row>
    <row r="1004" spans="2:51" s="136" customFormat="1" ht="12">
      <c r="B1004" s="135"/>
      <c r="D1004" s="127" t="s">
        <v>660</v>
      </c>
      <c r="E1004" s="137" t="s">
        <v>20</v>
      </c>
      <c r="F1004" s="138" t="s">
        <v>1270</v>
      </c>
      <c r="H1004" s="137" t="s">
        <v>20</v>
      </c>
      <c r="L1004" s="135"/>
      <c r="M1004" s="139"/>
      <c r="N1004" s="140"/>
      <c r="O1004" s="140"/>
      <c r="P1004" s="140"/>
      <c r="Q1004" s="140"/>
      <c r="R1004" s="140"/>
      <c r="S1004" s="140"/>
      <c r="T1004" s="141"/>
      <c r="AT1004" s="137" t="s">
        <v>660</v>
      </c>
      <c r="AU1004" s="137" t="s">
        <v>22</v>
      </c>
      <c r="AV1004" s="136" t="s">
        <v>22</v>
      </c>
      <c r="AW1004" s="136" t="s">
        <v>38</v>
      </c>
      <c r="AX1004" s="136" t="s">
        <v>75</v>
      </c>
      <c r="AY1004" s="137" t="s">
        <v>130</v>
      </c>
    </row>
    <row r="1005" spans="2:51" s="143" customFormat="1" ht="12">
      <c r="B1005" s="142"/>
      <c r="D1005" s="127" t="s">
        <v>660</v>
      </c>
      <c r="E1005" s="144" t="s">
        <v>20</v>
      </c>
      <c r="F1005" s="145" t="s">
        <v>1271</v>
      </c>
      <c r="H1005" s="146">
        <v>0.08012</v>
      </c>
      <c r="L1005" s="142"/>
      <c r="M1005" s="147"/>
      <c r="N1005" s="148"/>
      <c r="O1005" s="148"/>
      <c r="P1005" s="148"/>
      <c r="Q1005" s="148"/>
      <c r="R1005" s="148"/>
      <c r="S1005" s="148"/>
      <c r="T1005" s="149"/>
      <c r="AT1005" s="144" t="s">
        <v>660</v>
      </c>
      <c r="AU1005" s="144" t="s">
        <v>22</v>
      </c>
      <c r="AV1005" s="143" t="s">
        <v>84</v>
      </c>
      <c r="AW1005" s="143" t="s">
        <v>38</v>
      </c>
      <c r="AX1005" s="143" t="s">
        <v>75</v>
      </c>
      <c r="AY1005" s="144" t="s">
        <v>130</v>
      </c>
    </row>
    <row r="1006" spans="2:51" s="151" customFormat="1" ht="12">
      <c r="B1006" s="150"/>
      <c r="D1006" s="127" t="s">
        <v>660</v>
      </c>
      <c r="E1006" s="152" t="s">
        <v>20</v>
      </c>
      <c r="F1006" s="153" t="s">
        <v>663</v>
      </c>
      <c r="H1006" s="154">
        <v>0.08012</v>
      </c>
      <c r="L1006" s="150"/>
      <c r="M1006" s="155"/>
      <c r="N1006" s="156"/>
      <c r="O1006" s="156"/>
      <c r="P1006" s="156"/>
      <c r="Q1006" s="156"/>
      <c r="R1006" s="156"/>
      <c r="S1006" s="156"/>
      <c r="T1006" s="157"/>
      <c r="AT1006" s="152" t="s">
        <v>660</v>
      </c>
      <c r="AU1006" s="152" t="s">
        <v>22</v>
      </c>
      <c r="AV1006" s="151" t="s">
        <v>136</v>
      </c>
      <c r="AW1006" s="151" t="s">
        <v>38</v>
      </c>
      <c r="AX1006" s="151" t="s">
        <v>22</v>
      </c>
      <c r="AY1006" s="152" t="s">
        <v>130</v>
      </c>
    </row>
    <row r="1007" spans="1:65" s="307" customFormat="1" ht="21.75" customHeight="1">
      <c r="A1007" s="251"/>
      <c r="B1007" s="27"/>
      <c r="C1007" s="117" t="s">
        <v>386</v>
      </c>
      <c r="D1007" s="117" t="s">
        <v>131</v>
      </c>
      <c r="E1007" s="118" t="s">
        <v>1272</v>
      </c>
      <c r="F1007" s="119" t="s">
        <v>1273</v>
      </c>
      <c r="G1007" s="120" t="s">
        <v>231</v>
      </c>
      <c r="H1007" s="121">
        <v>22.624</v>
      </c>
      <c r="I1007" s="122"/>
      <c r="J1007" s="123">
        <f>ROUND(I1007*H1007,2)</f>
        <v>0</v>
      </c>
      <c r="K1007" s="119" t="s">
        <v>135</v>
      </c>
      <c r="L1007" s="27"/>
      <c r="M1007" s="329" t="s">
        <v>20</v>
      </c>
      <c r="N1007" s="124" t="s">
        <v>46</v>
      </c>
      <c r="O1007" s="55"/>
      <c r="P1007" s="125">
        <f>O1007*H1007</f>
        <v>0</v>
      </c>
      <c r="Q1007" s="125">
        <v>0</v>
      </c>
      <c r="R1007" s="125">
        <f>Q1007*H1007</f>
        <v>0</v>
      </c>
      <c r="S1007" s="125">
        <v>0</v>
      </c>
      <c r="T1007" s="126">
        <f>S1007*H1007</f>
        <v>0</v>
      </c>
      <c r="U1007" s="251"/>
      <c r="V1007" s="251"/>
      <c r="W1007" s="251"/>
      <c r="X1007" s="251"/>
      <c r="Y1007" s="251"/>
      <c r="Z1007" s="251"/>
      <c r="AA1007" s="251"/>
      <c r="AB1007" s="251"/>
      <c r="AC1007" s="251"/>
      <c r="AD1007" s="251"/>
      <c r="AE1007" s="251"/>
      <c r="AR1007" s="330" t="s">
        <v>136</v>
      </c>
      <c r="AT1007" s="330" t="s">
        <v>131</v>
      </c>
      <c r="AU1007" s="330" t="s">
        <v>22</v>
      </c>
      <c r="AY1007" s="304" t="s">
        <v>130</v>
      </c>
      <c r="BE1007" s="331">
        <f>IF(N1007="základní",J1007,0)</f>
        <v>0</v>
      </c>
      <c r="BF1007" s="331">
        <f>IF(N1007="snížená",J1007,0)</f>
        <v>0</v>
      </c>
      <c r="BG1007" s="331">
        <f>IF(N1007="zákl. přenesená",J1007,0)</f>
        <v>0</v>
      </c>
      <c r="BH1007" s="331">
        <f>IF(N1007="sníž. přenesená",J1007,0)</f>
        <v>0</v>
      </c>
      <c r="BI1007" s="331">
        <f>IF(N1007="nulová",J1007,0)</f>
        <v>0</v>
      </c>
      <c r="BJ1007" s="304" t="s">
        <v>22</v>
      </c>
      <c r="BK1007" s="331">
        <f>ROUND(I1007*H1007,2)</f>
        <v>0</v>
      </c>
      <c r="BL1007" s="304" t="s">
        <v>136</v>
      </c>
      <c r="BM1007" s="330" t="s">
        <v>581</v>
      </c>
    </row>
    <row r="1008" spans="1:47" s="307" customFormat="1" ht="19.5">
      <c r="A1008" s="251"/>
      <c r="B1008" s="27"/>
      <c r="C1008" s="251"/>
      <c r="D1008" s="127" t="s">
        <v>137</v>
      </c>
      <c r="E1008" s="251"/>
      <c r="F1008" s="128" t="s">
        <v>1273</v>
      </c>
      <c r="G1008" s="251"/>
      <c r="H1008" s="251"/>
      <c r="I1008" s="251"/>
      <c r="J1008" s="251"/>
      <c r="K1008" s="251"/>
      <c r="L1008" s="27"/>
      <c r="M1008" s="129"/>
      <c r="N1008" s="130"/>
      <c r="O1008" s="55"/>
      <c r="P1008" s="55"/>
      <c r="Q1008" s="55"/>
      <c r="R1008" s="55"/>
      <c r="S1008" s="55"/>
      <c r="T1008" s="56"/>
      <c r="U1008" s="251"/>
      <c r="V1008" s="251"/>
      <c r="W1008" s="251"/>
      <c r="X1008" s="251"/>
      <c r="Y1008" s="251"/>
      <c r="Z1008" s="251"/>
      <c r="AA1008" s="251"/>
      <c r="AB1008" s="251"/>
      <c r="AC1008" s="251"/>
      <c r="AD1008" s="251"/>
      <c r="AE1008" s="251"/>
      <c r="AT1008" s="304" t="s">
        <v>137</v>
      </c>
      <c r="AU1008" s="304" t="s">
        <v>22</v>
      </c>
    </row>
    <row r="1009" spans="1:65" s="307" customFormat="1" ht="16.5" customHeight="1">
      <c r="A1009" s="251"/>
      <c r="B1009" s="27"/>
      <c r="C1009" s="117" t="s">
        <v>578</v>
      </c>
      <c r="D1009" s="117" t="s">
        <v>131</v>
      </c>
      <c r="E1009" s="118" t="s">
        <v>1274</v>
      </c>
      <c r="F1009" s="119" t="s">
        <v>1275</v>
      </c>
      <c r="G1009" s="120" t="s">
        <v>231</v>
      </c>
      <c r="H1009" s="121">
        <v>316.739</v>
      </c>
      <c r="I1009" s="122"/>
      <c r="J1009" s="123">
        <f>ROUND(I1009*H1009,2)</f>
        <v>0</v>
      </c>
      <c r="K1009" s="119" t="s">
        <v>135</v>
      </c>
      <c r="L1009" s="27"/>
      <c r="M1009" s="329" t="s">
        <v>20</v>
      </c>
      <c r="N1009" s="124" t="s">
        <v>46</v>
      </c>
      <c r="O1009" s="55"/>
      <c r="P1009" s="125">
        <f>O1009*H1009</f>
        <v>0</v>
      </c>
      <c r="Q1009" s="125">
        <v>0</v>
      </c>
      <c r="R1009" s="125">
        <f>Q1009*H1009</f>
        <v>0</v>
      </c>
      <c r="S1009" s="125">
        <v>0</v>
      </c>
      <c r="T1009" s="126">
        <f>S1009*H1009</f>
        <v>0</v>
      </c>
      <c r="U1009" s="251"/>
      <c r="V1009" s="251"/>
      <c r="W1009" s="251"/>
      <c r="X1009" s="251"/>
      <c r="Y1009" s="251"/>
      <c r="Z1009" s="251"/>
      <c r="AA1009" s="251"/>
      <c r="AB1009" s="251"/>
      <c r="AC1009" s="251"/>
      <c r="AD1009" s="251"/>
      <c r="AE1009" s="251"/>
      <c r="AR1009" s="330" t="s">
        <v>136</v>
      </c>
      <c r="AT1009" s="330" t="s">
        <v>131</v>
      </c>
      <c r="AU1009" s="330" t="s">
        <v>22</v>
      </c>
      <c r="AY1009" s="304" t="s">
        <v>130</v>
      </c>
      <c r="BE1009" s="331">
        <f>IF(N1009="základní",J1009,0)</f>
        <v>0</v>
      </c>
      <c r="BF1009" s="331">
        <f>IF(N1009="snížená",J1009,0)</f>
        <v>0</v>
      </c>
      <c r="BG1009" s="331">
        <f>IF(N1009="zákl. přenesená",J1009,0)</f>
        <v>0</v>
      </c>
      <c r="BH1009" s="331">
        <f>IF(N1009="sníž. přenesená",J1009,0)</f>
        <v>0</v>
      </c>
      <c r="BI1009" s="331">
        <f>IF(N1009="nulová",J1009,0)</f>
        <v>0</v>
      </c>
      <c r="BJ1009" s="304" t="s">
        <v>22</v>
      </c>
      <c r="BK1009" s="331">
        <f>ROUND(I1009*H1009,2)</f>
        <v>0</v>
      </c>
      <c r="BL1009" s="304" t="s">
        <v>136</v>
      </c>
      <c r="BM1009" s="330" t="s">
        <v>584</v>
      </c>
    </row>
    <row r="1010" spans="1:47" s="307" customFormat="1" ht="12">
      <c r="A1010" s="251"/>
      <c r="B1010" s="27"/>
      <c r="C1010" s="251"/>
      <c r="D1010" s="127" t="s">
        <v>137</v>
      </c>
      <c r="E1010" s="251"/>
      <c r="F1010" s="128" t="s">
        <v>1275</v>
      </c>
      <c r="G1010" s="251"/>
      <c r="H1010" s="251"/>
      <c r="I1010" s="251"/>
      <c r="J1010" s="251"/>
      <c r="K1010" s="251"/>
      <c r="L1010" s="27"/>
      <c r="M1010" s="129"/>
      <c r="N1010" s="130"/>
      <c r="O1010" s="55"/>
      <c r="P1010" s="55"/>
      <c r="Q1010" s="55"/>
      <c r="R1010" s="55"/>
      <c r="S1010" s="55"/>
      <c r="T1010" s="56"/>
      <c r="U1010" s="251"/>
      <c r="V1010" s="251"/>
      <c r="W1010" s="251"/>
      <c r="X1010" s="251"/>
      <c r="Y1010" s="251"/>
      <c r="Z1010" s="251"/>
      <c r="AA1010" s="251"/>
      <c r="AB1010" s="251"/>
      <c r="AC1010" s="251"/>
      <c r="AD1010" s="251"/>
      <c r="AE1010" s="251"/>
      <c r="AT1010" s="304" t="s">
        <v>137</v>
      </c>
      <c r="AU1010" s="304" t="s">
        <v>22</v>
      </c>
    </row>
    <row r="1011" spans="1:65" s="307" customFormat="1" ht="16.5" customHeight="1">
      <c r="A1011" s="251"/>
      <c r="B1011" s="27"/>
      <c r="C1011" s="117" t="s">
        <v>389</v>
      </c>
      <c r="D1011" s="117" t="s">
        <v>131</v>
      </c>
      <c r="E1011" s="118" t="s">
        <v>1276</v>
      </c>
      <c r="F1011" s="119" t="s">
        <v>1277</v>
      </c>
      <c r="G1011" s="120" t="s">
        <v>231</v>
      </c>
      <c r="H1011" s="121">
        <v>22.624</v>
      </c>
      <c r="I1011" s="122"/>
      <c r="J1011" s="123">
        <f>ROUND(I1011*H1011,2)</f>
        <v>0</v>
      </c>
      <c r="K1011" s="119" t="s">
        <v>135</v>
      </c>
      <c r="L1011" s="27"/>
      <c r="M1011" s="329" t="s">
        <v>20</v>
      </c>
      <c r="N1011" s="124" t="s">
        <v>46</v>
      </c>
      <c r="O1011" s="55"/>
      <c r="P1011" s="125">
        <f>O1011*H1011</f>
        <v>0</v>
      </c>
      <c r="Q1011" s="125">
        <v>0</v>
      </c>
      <c r="R1011" s="125">
        <f>Q1011*H1011</f>
        <v>0</v>
      </c>
      <c r="S1011" s="125">
        <v>0</v>
      </c>
      <c r="T1011" s="126">
        <f>S1011*H1011</f>
        <v>0</v>
      </c>
      <c r="U1011" s="251"/>
      <c r="V1011" s="251"/>
      <c r="W1011" s="251"/>
      <c r="X1011" s="251"/>
      <c r="Y1011" s="251"/>
      <c r="Z1011" s="251"/>
      <c r="AA1011" s="251"/>
      <c r="AB1011" s="251"/>
      <c r="AC1011" s="251"/>
      <c r="AD1011" s="251"/>
      <c r="AE1011" s="251"/>
      <c r="AR1011" s="330" t="s">
        <v>136</v>
      </c>
      <c r="AT1011" s="330" t="s">
        <v>131</v>
      </c>
      <c r="AU1011" s="330" t="s">
        <v>22</v>
      </c>
      <c r="AY1011" s="304" t="s">
        <v>130</v>
      </c>
      <c r="BE1011" s="331">
        <f>IF(N1011="základní",J1011,0)</f>
        <v>0</v>
      </c>
      <c r="BF1011" s="331">
        <f>IF(N1011="snížená",J1011,0)</f>
        <v>0</v>
      </c>
      <c r="BG1011" s="331">
        <f>IF(N1011="zákl. přenesená",J1011,0)</f>
        <v>0</v>
      </c>
      <c r="BH1011" s="331">
        <f>IF(N1011="sníž. přenesená",J1011,0)</f>
        <v>0</v>
      </c>
      <c r="BI1011" s="331">
        <f>IF(N1011="nulová",J1011,0)</f>
        <v>0</v>
      </c>
      <c r="BJ1011" s="304" t="s">
        <v>22</v>
      </c>
      <c r="BK1011" s="331">
        <f>ROUND(I1011*H1011,2)</f>
        <v>0</v>
      </c>
      <c r="BL1011" s="304" t="s">
        <v>136</v>
      </c>
      <c r="BM1011" s="330" t="s">
        <v>586</v>
      </c>
    </row>
    <row r="1012" spans="1:47" s="307" customFormat="1" ht="12">
      <c r="A1012" s="251"/>
      <c r="B1012" s="27"/>
      <c r="C1012" s="251"/>
      <c r="D1012" s="127" t="s">
        <v>137</v>
      </c>
      <c r="E1012" s="251"/>
      <c r="F1012" s="128" t="s">
        <v>1277</v>
      </c>
      <c r="G1012" s="251"/>
      <c r="H1012" s="251"/>
      <c r="I1012" s="251"/>
      <c r="J1012" s="251"/>
      <c r="K1012" s="251"/>
      <c r="L1012" s="27"/>
      <c r="M1012" s="129"/>
      <c r="N1012" s="130"/>
      <c r="O1012" s="55"/>
      <c r="P1012" s="55"/>
      <c r="Q1012" s="55"/>
      <c r="R1012" s="55"/>
      <c r="S1012" s="55"/>
      <c r="T1012" s="56"/>
      <c r="U1012" s="251"/>
      <c r="V1012" s="251"/>
      <c r="W1012" s="251"/>
      <c r="X1012" s="251"/>
      <c r="Y1012" s="251"/>
      <c r="Z1012" s="251"/>
      <c r="AA1012" s="251"/>
      <c r="AB1012" s="251"/>
      <c r="AC1012" s="251"/>
      <c r="AD1012" s="251"/>
      <c r="AE1012" s="251"/>
      <c r="AT1012" s="304" t="s">
        <v>137</v>
      </c>
      <c r="AU1012" s="304" t="s">
        <v>22</v>
      </c>
    </row>
    <row r="1013" spans="1:65" s="307" customFormat="1" ht="16.5" customHeight="1">
      <c r="A1013" s="251"/>
      <c r="B1013" s="27"/>
      <c r="C1013" s="117" t="s">
        <v>585</v>
      </c>
      <c r="D1013" s="117" t="s">
        <v>131</v>
      </c>
      <c r="E1013" s="118" t="s">
        <v>1278</v>
      </c>
      <c r="F1013" s="119" t="s">
        <v>1279</v>
      </c>
      <c r="G1013" s="120" t="s">
        <v>231</v>
      </c>
      <c r="H1013" s="121">
        <v>135.745</v>
      </c>
      <c r="I1013" s="122"/>
      <c r="J1013" s="123">
        <f>ROUND(I1013*H1013,2)</f>
        <v>0</v>
      </c>
      <c r="K1013" s="119" t="s">
        <v>135</v>
      </c>
      <c r="L1013" s="27"/>
      <c r="M1013" s="329" t="s">
        <v>20</v>
      </c>
      <c r="N1013" s="124" t="s">
        <v>46</v>
      </c>
      <c r="O1013" s="55"/>
      <c r="P1013" s="125">
        <f>O1013*H1013</f>
        <v>0</v>
      </c>
      <c r="Q1013" s="125">
        <v>0</v>
      </c>
      <c r="R1013" s="125">
        <f>Q1013*H1013</f>
        <v>0</v>
      </c>
      <c r="S1013" s="125">
        <v>0</v>
      </c>
      <c r="T1013" s="126">
        <f>S1013*H1013</f>
        <v>0</v>
      </c>
      <c r="U1013" s="251"/>
      <c r="V1013" s="251"/>
      <c r="W1013" s="251"/>
      <c r="X1013" s="251"/>
      <c r="Y1013" s="251"/>
      <c r="Z1013" s="251"/>
      <c r="AA1013" s="251"/>
      <c r="AB1013" s="251"/>
      <c r="AC1013" s="251"/>
      <c r="AD1013" s="251"/>
      <c r="AE1013" s="251"/>
      <c r="AR1013" s="330" t="s">
        <v>136</v>
      </c>
      <c r="AT1013" s="330" t="s">
        <v>131</v>
      </c>
      <c r="AU1013" s="330" t="s">
        <v>22</v>
      </c>
      <c r="AY1013" s="304" t="s">
        <v>130</v>
      </c>
      <c r="BE1013" s="331">
        <f>IF(N1013="základní",J1013,0)</f>
        <v>0</v>
      </c>
      <c r="BF1013" s="331">
        <f>IF(N1013="snížená",J1013,0)</f>
        <v>0</v>
      </c>
      <c r="BG1013" s="331">
        <f>IF(N1013="zákl. přenesená",J1013,0)</f>
        <v>0</v>
      </c>
      <c r="BH1013" s="331">
        <f>IF(N1013="sníž. přenesená",J1013,0)</f>
        <v>0</v>
      </c>
      <c r="BI1013" s="331">
        <f>IF(N1013="nulová",J1013,0)</f>
        <v>0</v>
      </c>
      <c r="BJ1013" s="304" t="s">
        <v>22</v>
      </c>
      <c r="BK1013" s="331">
        <f>ROUND(I1013*H1013,2)</f>
        <v>0</v>
      </c>
      <c r="BL1013" s="304" t="s">
        <v>136</v>
      </c>
      <c r="BM1013" s="330" t="s">
        <v>589</v>
      </c>
    </row>
    <row r="1014" spans="1:47" s="307" customFormat="1" ht="12">
      <c r="A1014" s="251"/>
      <c r="B1014" s="27"/>
      <c r="C1014" s="251"/>
      <c r="D1014" s="127" t="s">
        <v>137</v>
      </c>
      <c r="E1014" s="251"/>
      <c r="F1014" s="128" t="s">
        <v>1279</v>
      </c>
      <c r="G1014" s="251"/>
      <c r="H1014" s="251"/>
      <c r="I1014" s="251"/>
      <c r="J1014" s="251"/>
      <c r="K1014" s="251"/>
      <c r="L1014" s="27"/>
      <c r="M1014" s="129"/>
      <c r="N1014" s="130"/>
      <c r="O1014" s="55"/>
      <c r="P1014" s="55"/>
      <c r="Q1014" s="55"/>
      <c r="R1014" s="55"/>
      <c r="S1014" s="55"/>
      <c r="T1014" s="56"/>
      <c r="U1014" s="251"/>
      <c r="V1014" s="251"/>
      <c r="W1014" s="251"/>
      <c r="X1014" s="251"/>
      <c r="Y1014" s="251"/>
      <c r="Z1014" s="251"/>
      <c r="AA1014" s="251"/>
      <c r="AB1014" s="251"/>
      <c r="AC1014" s="251"/>
      <c r="AD1014" s="251"/>
      <c r="AE1014" s="251"/>
      <c r="AT1014" s="304" t="s">
        <v>137</v>
      </c>
      <c r="AU1014" s="304" t="s">
        <v>22</v>
      </c>
    </row>
    <row r="1015" spans="1:65" s="307" customFormat="1" ht="16.5" customHeight="1">
      <c r="A1015" s="251"/>
      <c r="B1015" s="27"/>
      <c r="C1015" s="117" t="s">
        <v>393</v>
      </c>
      <c r="D1015" s="117" t="s">
        <v>131</v>
      </c>
      <c r="E1015" s="118" t="s">
        <v>1280</v>
      </c>
      <c r="F1015" s="119" t="s">
        <v>1281</v>
      </c>
      <c r="G1015" s="120" t="s">
        <v>231</v>
      </c>
      <c r="H1015" s="121">
        <v>22.624</v>
      </c>
      <c r="I1015" s="122"/>
      <c r="J1015" s="123">
        <f>ROUND(I1015*H1015,2)</f>
        <v>0</v>
      </c>
      <c r="K1015" s="119" t="s">
        <v>135</v>
      </c>
      <c r="L1015" s="27"/>
      <c r="M1015" s="329" t="s">
        <v>20</v>
      </c>
      <c r="N1015" s="124" t="s">
        <v>46</v>
      </c>
      <c r="O1015" s="55"/>
      <c r="P1015" s="125">
        <f>O1015*H1015</f>
        <v>0</v>
      </c>
      <c r="Q1015" s="125">
        <v>0</v>
      </c>
      <c r="R1015" s="125">
        <f>Q1015*H1015</f>
        <v>0</v>
      </c>
      <c r="S1015" s="125">
        <v>0</v>
      </c>
      <c r="T1015" s="126">
        <f>S1015*H1015</f>
        <v>0</v>
      </c>
      <c r="U1015" s="251"/>
      <c r="V1015" s="251"/>
      <c r="W1015" s="251"/>
      <c r="X1015" s="251"/>
      <c r="Y1015" s="251"/>
      <c r="Z1015" s="251"/>
      <c r="AA1015" s="251"/>
      <c r="AB1015" s="251"/>
      <c r="AC1015" s="251"/>
      <c r="AD1015" s="251"/>
      <c r="AE1015" s="251"/>
      <c r="AR1015" s="330" t="s">
        <v>136</v>
      </c>
      <c r="AT1015" s="330" t="s">
        <v>131</v>
      </c>
      <c r="AU1015" s="330" t="s">
        <v>22</v>
      </c>
      <c r="AY1015" s="304" t="s">
        <v>130</v>
      </c>
      <c r="BE1015" s="331">
        <f>IF(N1015="základní",J1015,0)</f>
        <v>0</v>
      </c>
      <c r="BF1015" s="331">
        <f>IF(N1015="snížená",J1015,0)</f>
        <v>0</v>
      </c>
      <c r="BG1015" s="331">
        <f>IF(N1015="zákl. přenesená",J1015,0)</f>
        <v>0</v>
      </c>
      <c r="BH1015" s="331">
        <f>IF(N1015="sníž. přenesená",J1015,0)</f>
        <v>0</v>
      </c>
      <c r="BI1015" s="331">
        <f>IF(N1015="nulová",J1015,0)</f>
        <v>0</v>
      </c>
      <c r="BJ1015" s="304" t="s">
        <v>22</v>
      </c>
      <c r="BK1015" s="331">
        <f>ROUND(I1015*H1015,2)</f>
        <v>0</v>
      </c>
      <c r="BL1015" s="304" t="s">
        <v>136</v>
      </c>
      <c r="BM1015" s="330" t="s">
        <v>593</v>
      </c>
    </row>
    <row r="1016" spans="1:47" s="307" customFormat="1" ht="12">
      <c r="A1016" s="251"/>
      <c r="B1016" s="27"/>
      <c r="C1016" s="251"/>
      <c r="D1016" s="127" t="s">
        <v>137</v>
      </c>
      <c r="E1016" s="251"/>
      <c r="F1016" s="128" t="s">
        <v>1281</v>
      </c>
      <c r="G1016" s="251"/>
      <c r="H1016" s="251"/>
      <c r="I1016" s="251"/>
      <c r="J1016" s="251"/>
      <c r="K1016" s="251"/>
      <c r="L1016" s="27"/>
      <c r="M1016" s="131"/>
      <c r="N1016" s="132"/>
      <c r="O1016" s="133"/>
      <c r="P1016" s="133"/>
      <c r="Q1016" s="133"/>
      <c r="R1016" s="133"/>
      <c r="S1016" s="133"/>
      <c r="T1016" s="134"/>
      <c r="U1016" s="251"/>
      <c r="V1016" s="251"/>
      <c r="W1016" s="251"/>
      <c r="X1016" s="251"/>
      <c r="Y1016" s="251"/>
      <c r="Z1016" s="251"/>
      <c r="AA1016" s="251"/>
      <c r="AB1016" s="251"/>
      <c r="AC1016" s="251"/>
      <c r="AD1016" s="251"/>
      <c r="AE1016" s="251"/>
      <c r="AT1016" s="304" t="s">
        <v>137</v>
      </c>
      <c r="AU1016" s="304" t="s">
        <v>22</v>
      </c>
    </row>
    <row r="1017" spans="1:31" s="307" customFormat="1" ht="6.95" customHeight="1">
      <c r="A1017" s="251"/>
      <c r="B1017" s="39"/>
      <c r="C1017" s="40"/>
      <c r="D1017" s="40"/>
      <c r="E1017" s="40"/>
      <c r="F1017" s="40"/>
      <c r="G1017" s="40"/>
      <c r="H1017" s="40"/>
      <c r="I1017" s="40"/>
      <c r="J1017" s="40"/>
      <c r="K1017" s="40"/>
      <c r="L1017" s="27"/>
      <c r="M1017" s="251"/>
      <c r="O1017" s="251"/>
      <c r="P1017" s="251"/>
      <c r="Q1017" s="251"/>
      <c r="R1017" s="251"/>
      <c r="S1017" s="251"/>
      <c r="T1017" s="251"/>
      <c r="U1017" s="251"/>
      <c r="V1017" s="251"/>
      <c r="W1017" s="251"/>
      <c r="X1017" s="251"/>
      <c r="Y1017" s="251"/>
      <c r="Z1017" s="251"/>
      <c r="AA1017" s="251"/>
      <c r="AB1017" s="251"/>
      <c r="AC1017" s="251"/>
      <c r="AD1017" s="251"/>
      <c r="AE1017" s="251"/>
    </row>
  </sheetData>
  <sheetProtection password="EBF2" sheet="1" objects="1" scenarios="1"/>
  <autoFilter ref="C97:K1016"/>
  <mergeCells count="9">
    <mergeCell ref="E50:H50"/>
    <mergeCell ref="E88:H88"/>
    <mergeCell ref="E90:H9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7"/>
  <sheetViews>
    <sheetView showGridLines="0" workbookViewId="0" topLeftCell="A71">
      <selection activeCell="I102" sqref="I102"/>
    </sheetView>
  </sheetViews>
  <sheetFormatPr defaultColWidth="9.140625" defaultRowHeight="12"/>
  <cols>
    <col min="1" max="1" width="8.28125" style="247" customWidth="1"/>
    <col min="2" max="2" width="1.7109375" style="247" customWidth="1"/>
    <col min="3" max="3" width="4.140625" style="247" customWidth="1"/>
    <col min="4" max="4" width="4.28125" style="247" customWidth="1"/>
    <col min="5" max="5" width="17.140625" style="247" customWidth="1"/>
    <col min="6" max="6" width="100.8515625" style="247" customWidth="1"/>
    <col min="7" max="7" width="7.00390625" style="247" customWidth="1"/>
    <col min="8" max="8" width="11.421875" style="247" customWidth="1"/>
    <col min="9" max="11" width="20.140625" style="247" customWidth="1"/>
    <col min="12" max="12" width="9.28125" style="247" customWidth="1"/>
    <col min="13" max="13" width="10.8515625" style="247" hidden="1" customWidth="1"/>
    <col min="14" max="14" width="9.28125" style="247" hidden="1" customWidth="1"/>
    <col min="15" max="20" width="14.140625" style="247" hidden="1" customWidth="1"/>
    <col min="21" max="21" width="16.28125" style="247" hidden="1" customWidth="1"/>
    <col min="22" max="22" width="12.28125" style="247" customWidth="1"/>
    <col min="23" max="23" width="16.28125" style="247" customWidth="1"/>
    <col min="24" max="24" width="12.28125" style="247" customWidth="1"/>
    <col min="25" max="25" width="15.00390625" style="247" customWidth="1"/>
    <col min="26" max="26" width="11.00390625" style="247" customWidth="1"/>
    <col min="27" max="27" width="15.00390625" style="247" customWidth="1"/>
    <col min="28" max="28" width="16.28125" style="247" customWidth="1"/>
    <col min="29" max="29" width="11.00390625" style="247" customWidth="1"/>
    <col min="30" max="30" width="15.00390625" style="247" customWidth="1"/>
    <col min="31" max="31" width="16.28125" style="247" customWidth="1"/>
    <col min="32" max="43" width="9.28125" style="247" customWidth="1"/>
    <col min="44" max="65" width="9.28125" style="247" hidden="1" customWidth="1"/>
    <col min="66" max="16384" width="9.28125" style="247" customWidth="1"/>
  </cols>
  <sheetData>
    <row r="1" ht="12"/>
    <row r="2" spans="12:46" ht="36.95" customHeight="1">
      <c r="L2" s="264"/>
      <c r="M2" s="264"/>
      <c r="N2" s="264"/>
      <c r="O2" s="264"/>
      <c r="P2" s="264"/>
      <c r="Q2" s="264"/>
      <c r="R2" s="264"/>
      <c r="S2" s="264"/>
      <c r="T2" s="264"/>
      <c r="U2" s="264"/>
      <c r="V2" s="264"/>
      <c r="AT2" s="304" t="s">
        <v>93</v>
      </c>
    </row>
    <row r="3" spans="2:46" ht="6.95" customHeight="1">
      <c r="B3" s="11"/>
      <c r="C3" s="12"/>
      <c r="D3" s="12"/>
      <c r="E3" s="12"/>
      <c r="F3" s="12"/>
      <c r="G3" s="12"/>
      <c r="H3" s="12"/>
      <c r="I3" s="12"/>
      <c r="J3" s="12"/>
      <c r="K3" s="12"/>
      <c r="L3" s="14"/>
      <c r="AT3" s="304" t="s">
        <v>84</v>
      </c>
    </row>
    <row r="4" spans="2:46" ht="24.95" customHeight="1">
      <c r="B4" s="14"/>
      <c r="D4" s="16" t="s">
        <v>106</v>
      </c>
      <c r="L4" s="14"/>
      <c r="M4" s="305" t="s">
        <v>10</v>
      </c>
      <c r="AT4" s="304" t="s">
        <v>4</v>
      </c>
    </row>
    <row r="5" spans="2:12" ht="6.95" customHeight="1">
      <c r="B5" s="14"/>
      <c r="L5" s="14"/>
    </row>
    <row r="6" spans="2:12" ht="12" customHeight="1">
      <c r="B6" s="14"/>
      <c r="D6" s="250" t="s">
        <v>16</v>
      </c>
      <c r="L6" s="14"/>
    </row>
    <row r="7" spans="2:12" ht="16.5" customHeight="1">
      <c r="B7" s="14"/>
      <c r="E7" s="292" t="str">
        <f>'Rekapitulace stavby'!K6</f>
        <v>Rekonstrukce MŠ Srdíčko_objekt A, B</v>
      </c>
      <c r="F7" s="293"/>
      <c r="G7" s="293"/>
      <c r="H7" s="293"/>
      <c r="L7" s="14"/>
    </row>
    <row r="8" spans="1:31" s="307" customFormat="1" ht="12" customHeight="1">
      <c r="A8" s="251"/>
      <c r="B8" s="27"/>
      <c r="C8" s="251"/>
      <c r="D8" s="250" t="s">
        <v>107</v>
      </c>
      <c r="E8" s="251"/>
      <c r="F8" s="251"/>
      <c r="G8" s="251"/>
      <c r="H8" s="251"/>
      <c r="I8" s="251"/>
      <c r="J8" s="251"/>
      <c r="K8" s="251"/>
      <c r="L8" s="306"/>
      <c r="S8" s="251"/>
      <c r="T8" s="251"/>
      <c r="U8" s="251"/>
      <c r="V8" s="251"/>
      <c r="W8" s="251"/>
      <c r="X8" s="251"/>
      <c r="Y8" s="251"/>
      <c r="Z8" s="251"/>
      <c r="AA8" s="251"/>
      <c r="AB8" s="251"/>
      <c r="AC8" s="251"/>
      <c r="AD8" s="251"/>
      <c r="AE8" s="251"/>
    </row>
    <row r="9" spans="1:31" s="307" customFormat="1" ht="16.5" customHeight="1">
      <c r="A9" s="251"/>
      <c r="B9" s="27"/>
      <c r="C9" s="251"/>
      <c r="D9" s="251"/>
      <c r="E9" s="280" t="s">
        <v>1282</v>
      </c>
      <c r="F9" s="291"/>
      <c r="G9" s="291"/>
      <c r="H9" s="291"/>
      <c r="I9" s="251"/>
      <c r="J9" s="251"/>
      <c r="K9" s="251"/>
      <c r="L9" s="306"/>
      <c r="S9" s="251"/>
      <c r="T9" s="251"/>
      <c r="U9" s="251"/>
      <c r="V9" s="251"/>
      <c r="W9" s="251"/>
      <c r="X9" s="251"/>
      <c r="Y9" s="251"/>
      <c r="Z9" s="251"/>
      <c r="AA9" s="251"/>
      <c r="AB9" s="251"/>
      <c r="AC9" s="251"/>
      <c r="AD9" s="251"/>
      <c r="AE9" s="251"/>
    </row>
    <row r="10" spans="1:31" s="307" customFormat="1" ht="12">
      <c r="A10" s="251"/>
      <c r="B10" s="27"/>
      <c r="C10" s="251"/>
      <c r="D10" s="251"/>
      <c r="E10" s="251"/>
      <c r="F10" s="251"/>
      <c r="G10" s="251"/>
      <c r="H10" s="251"/>
      <c r="I10" s="251"/>
      <c r="J10" s="251"/>
      <c r="K10" s="251"/>
      <c r="L10" s="306"/>
      <c r="S10" s="251"/>
      <c r="T10" s="251"/>
      <c r="U10" s="251"/>
      <c r="V10" s="251"/>
      <c r="W10" s="251"/>
      <c r="X10" s="251"/>
      <c r="Y10" s="251"/>
      <c r="Z10" s="251"/>
      <c r="AA10" s="251"/>
      <c r="AB10" s="251"/>
      <c r="AC10" s="251"/>
      <c r="AD10" s="251"/>
      <c r="AE10" s="251"/>
    </row>
    <row r="11" spans="1:31" s="307" customFormat="1" ht="12" customHeight="1">
      <c r="A11" s="251"/>
      <c r="B11" s="27"/>
      <c r="C11" s="251"/>
      <c r="D11" s="250" t="s">
        <v>19</v>
      </c>
      <c r="E11" s="251"/>
      <c r="F11" s="246" t="s">
        <v>20</v>
      </c>
      <c r="G11" s="251"/>
      <c r="H11" s="251"/>
      <c r="I11" s="250" t="s">
        <v>21</v>
      </c>
      <c r="J11" s="246" t="s">
        <v>20</v>
      </c>
      <c r="K11" s="251"/>
      <c r="L11" s="306"/>
      <c r="S11" s="251"/>
      <c r="T11" s="251"/>
      <c r="U11" s="251"/>
      <c r="V11" s="251"/>
      <c r="W11" s="251"/>
      <c r="X11" s="251"/>
      <c r="Y11" s="251"/>
      <c r="Z11" s="251"/>
      <c r="AA11" s="251"/>
      <c r="AB11" s="251"/>
      <c r="AC11" s="251"/>
      <c r="AD11" s="251"/>
      <c r="AE11" s="251"/>
    </row>
    <row r="12" spans="1:31" s="307" customFormat="1" ht="12" customHeight="1">
      <c r="A12" s="251"/>
      <c r="B12" s="27"/>
      <c r="C12" s="251"/>
      <c r="D12" s="250" t="s">
        <v>23</v>
      </c>
      <c r="E12" s="251"/>
      <c r="F12" s="246" t="s">
        <v>36</v>
      </c>
      <c r="G12" s="251"/>
      <c r="H12" s="251"/>
      <c r="I12" s="250" t="s">
        <v>25</v>
      </c>
      <c r="J12" s="244" t="str">
        <f>'Rekapitulace stavby'!AN8</f>
        <v>19. 3. 2020</v>
      </c>
      <c r="K12" s="251"/>
      <c r="L12" s="306"/>
      <c r="S12" s="251"/>
      <c r="T12" s="251"/>
      <c r="U12" s="251"/>
      <c r="V12" s="251"/>
      <c r="W12" s="251"/>
      <c r="X12" s="251"/>
      <c r="Y12" s="251"/>
      <c r="Z12" s="251"/>
      <c r="AA12" s="251"/>
      <c r="AB12" s="251"/>
      <c r="AC12" s="251"/>
      <c r="AD12" s="251"/>
      <c r="AE12" s="251"/>
    </row>
    <row r="13" spans="1:31" s="307" customFormat="1" ht="10.9" customHeight="1">
      <c r="A13" s="251"/>
      <c r="B13" s="27"/>
      <c r="C13" s="251"/>
      <c r="D13" s="251"/>
      <c r="E13" s="251"/>
      <c r="F13" s="251"/>
      <c r="G13" s="251"/>
      <c r="H13" s="251"/>
      <c r="I13" s="251"/>
      <c r="J13" s="251"/>
      <c r="K13" s="251"/>
      <c r="L13" s="306"/>
      <c r="S13" s="251"/>
      <c r="T13" s="251"/>
      <c r="U13" s="251"/>
      <c r="V13" s="251"/>
      <c r="W13" s="251"/>
      <c r="X13" s="251"/>
      <c r="Y13" s="251"/>
      <c r="Z13" s="251"/>
      <c r="AA13" s="251"/>
      <c r="AB13" s="251"/>
      <c r="AC13" s="251"/>
      <c r="AD13" s="251"/>
      <c r="AE13" s="251"/>
    </row>
    <row r="14" spans="1:31" s="307" customFormat="1" ht="12" customHeight="1">
      <c r="A14" s="251"/>
      <c r="B14" s="27"/>
      <c r="C14" s="251"/>
      <c r="D14" s="250" t="s">
        <v>29</v>
      </c>
      <c r="E14" s="251"/>
      <c r="F14" s="251"/>
      <c r="G14" s="251"/>
      <c r="H14" s="251"/>
      <c r="I14" s="250" t="s">
        <v>30</v>
      </c>
      <c r="J14" s="246" t="str">
        <f>IF('Rekapitulace stavby'!AN10="","",'Rekapitulace stavby'!AN10)</f>
        <v/>
      </c>
      <c r="K14" s="251"/>
      <c r="L14" s="306"/>
      <c r="S14" s="251"/>
      <c r="T14" s="251"/>
      <c r="U14" s="251"/>
      <c r="V14" s="251"/>
      <c r="W14" s="251"/>
      <c r="X14" s="251"/>
      <c r="Y14" s="251"/>
      <c r="Z14" s="251"/>
      <c r="AA14" s="251"/>
      <c r="AB14" s="251"/>
      <c r="AC14" s="251"/>
      <c r="AD14" s="251"/>
      <c r="AE14" s="251"/>
    </row>
    <row r="15" spans="1:31" s="307" customFormat="1" ht="18" customHeight="1">
      <c r="A15" s="251"/>
      <c r="B15" s="27"/>
      <c r="C15" s="251"/>
      <c r="D15" s="251"/>
      <c r="E15" s="246" t="str">
        <f>IF('Rekapitulace stavby'!E11="","",'Rekapitulace stavby'!E11)</f>
        <v>Město Nový Bor</v>
      </c>
      <c r="F15" s="251"/>
      <c r="G15" s="251"/>
      <c r="H15" s="251"/>
      <c r="I15" s="250" t="s">
        <v>32</v>
      </c>
      <c r="J15" s="246" t="str">
        <f>IF('Rekapitulace stavby'!AN11="","",'Rekapitulace stavby'!AN11)</f>
        <v/>
      </c>
      <c r="K15" s="251"/>
      <c r="L15" s="306"/>
      <c r="S15" s="251"/>
      <c r="T15" s="251"/>
      <c r="U15" s="251"/>
      <c r="V15" s="251"/>
      <c r="W15" s="251"/>
      <c r="X15" s="251"/>
      <c r="Y15" s="251"/>
      <c r="Z15" s="251"/>
      <c r="AA15" s="251"/>
      <c r="AB15" s="251"/>
      <c r="AC15" s="251"/>
      <c r="AD15" s="251"/>
      <c r="AE15" s="251"/>
    </row>
    <row r="16" spans="1:31" s="307" customFormat="1" ht="6.95" customHeight="1">
      <c r="A16" s="251"/>
      <c r="B16" s="27"/>
      <c r="C16" s="251"/>
      <c r="D16" s="251"/>
      <c r="E16" s="251"/>
      <c r="F16" s="251"/>
      <c r="G16" s="251"/>
      <c r="H16" s="251"/>
      <c r="I16" s="251"/>
      <c r="J16" s="251"/>
      <c r="K16" s="251"/>
      <c r="L16" s="306"/>
      <c r="S16" s="251"/>
      <c r="T16" s="251"/>
      <c r="U16" s="251"/>
      <c r="V16" s="251"/>
      <c r="W16" s="251"/>
      <c r="X16" s="251"/>
      <c r="Y16" s="251"/>
      <c r="Z16" s="251"/>
      <c r="AA16" s="251"/>
      <c r="AB16" s="251"/>
      <c r="AC16" s="251"/>
      <c r="AD16" s="251"/>
      <c r="AE16" s="251"/>
    </row>
    <row r="17" spans="1:31" s="307" customFormat="1" ht="12" customHeight="1">
      <c r="A17" s="251"/>
      <c r="B17" s="27"/>
      <c r="C17" s="251"/>
      <c r="D17" s="250" t="s">
        <v>33</v>
      </c>
      <c r="E17" s="251"/>
      <c r="F17" s="251"/>
      <c r="G17" s="251"/>
      <c r="H17" s="251"/>
      <c r="I17" s="250" t="s">
        <v>30</v>
      </c>
      <c r="J17" s="308" t="str">
        <f>'Rekapitulace stavby'!AN13</f>
        <v>Vyplň údaj</v>
      </c>
      <c r="K17" s="251"/>
      <c r="L17" s="306"/>
      <c r="S17" s="251"/>
      <c r="T17" s="251"/>
      <c r="U17" s="251"/>
      <c r="V17" s="251"/>
      <c r="W17" s="251"/>
      <c r="X17" s="251"/>
      <c r="Y17" s="251"/>
      <c r="Z17" s="251"/>
      <c r="AA17" s="251"/>
      <c r="AB17" s="251"/>
      <c r="AC17" s="251"/>
      <c r="AD17" s="251"/>
      <c r="AE17" s="251"/>
    </row>
    <row r="18" spans="1:31" s="307" customFormat="1" ht="18" customHeight="1">
      <c r="A18" s="251"/>
      <c r="B18" s="27"/>
      <c r="C18" s="251"/>
      <c r="D18" s="251"/>
      <c r="E18" s="309" t="str">
        <f>'Rekapitulace stavby'!E14</f>
        <v>Vyplň údaj</v>
      </c>
      <c r="F18" s="263"/>
      <c r="G18" s="263"/>
      <c r="H18" s="263"/>
      <c r="I18" s="250" t="s">
        <v>32</v>
      </c>
      <c r="J18" s="308" t="str">
        <f>'Rekapitulace stavby'!AN14</f>
        <v>Vyplň údaj</v>
      </c>
      <c r="K18" s="251"/>
      <c r="L18" s="306"/>
      <c r="S18" s="251"/>
      <c r="T18" s="251"/>
      <c r="U18" s="251"/>
      <c r="V18" s="251"/>
      <c r="W18" s="251"/>
      <c r="X18" s="251"/>
      <c r="Y18" s="251"/>
      <c r="Z18" s="251"/>
      <c r="AA18" s="251"/>
      <c r="AB18" s="251"/>
      <c r="AC18" s="251"/>
      <c r="AD18" s="251"/>
      <c r="AE18" s="251"/>
    </row>
    <row r="19" spans="1:31" s="307" customFormat="1" ht="6.95" customHeight="1">
      <c r="A19" s="251"/>
      <c r="B19" s="27"/>
      <c r="C19" s="251"/>
      <c r="D19" s="251"/>
      <c r="E19" s="251"/>
      <c r="F19" s="251"/>
      <c r="G19" s="251"/>
      <c r="H19" s="251"/>
      <c r="I19" s="251"/>
      <c r="J19" s="251"/>
      <c r="K19" s="251"/>
      <c r="L19" s="306"/>
      <c r="S19" s="251"/>
      <c r="T19" s="251"/>
      <c r="U19" s="251"/>
      <c r="V19" s="251"/>
      <c r="W19" s="251"/>
      <c r="X19" s="251"/>
      <c r="Y19" s="251"/>
      <c r="Z19" s="251"/>
      <c r="AA19" s="251"/>
      <c r="AB19" s="251"/>
      <c r="AC19" s="251"/>
      <c r="AD19" s="251"/>
      <c r="AE19" s="251"/>
    </row>
    <row r="20" spans="1:31" s="307" customFormat="1" ht="12" customHeight="1">
      <c r="A20" s="251"/>
      <c r="B20" s="27"/>
      <c r="C20" s="251"/>
      <c r="D20" s="250" t="s">
        <v>35</v>
      </c>
      <c r="E20" s="251"/>
      <c r="F20" s="251"/>
      <c r="G20" s="251"/>
      <c r="H20" s="251"/>
      <c r="I20" s="250" t="s">
        <v>30</v>
      </c>
      <c r="J20" s="246" t="str">
        <f>IF('Rekapitulace stavby'!AN16="","",'Rekapitulace stavby'!AN16)</f>
        <v/>
      </c>
      <c r="K20" s="251"/>
      <c r="L20" s="306"/>
      <c r="S20" s="251"/>
      <c r="T20" s="251"/>
      <c r="U20" s="251"/>
      <c r="V20" s="251"/>
      <c r="W20" s="251"/>
      <c r="X20" s="251"/>
      <c r="Y20" s="251"/>
      <c r="Z20" s="251"/>
      <c r="AA20" s="251"/>
      <c r="AB20" s="251"/>
      <c r="AC20" s="251"/>
      <c r="AD20" s="251"/>
      <c r="AE20" s="251"/>
    </row>
    <row r="21" spans="1:31" s="307" customFormat="1" ht="18" customHeight="1">
      <c r="A21" s="251"/>
      <c r="B21" s="27"/>
      <c r="C21" s="251"/>
      <c r="D21" s="251"/>
      <c r="E21" s="246" t="str">
        <f>IF('Rekapitulace stavby'!E17="","",'Rekapitulace stavby'!E17)</f>
        <v xml:space="preserve"> </v>
      </c>
      <c r="F21" s="251"/>
      <c r="G21" s="251"/>
      <c r="H21" s="251"/>
      <c r="I21" s="250" t="s">
        <v>32</v>
      </c>
      <c r="J21" s="246" t="str">
        <f>IF('Rekapitulace stavby'!AN17="","",'Rekapitulace stavby'!AN17)</f>
        <v/>
      </c>
      <c r="K21" s="251"/>
      <c r="L21" s="306"/>
      <c r="S21" s="251"/>
      <c r="T21" s="251"/>
      <c r="U21" s="251"/>
      <c r="V21" s="251"/>
      <c r="W21" s="251"/>
      <c r="X21" s="251"/>
      <c r="Y21" s="251"/>
      <c r="Z21" s="251"/>
      <c r="AA21" s="251"/>
      <c r="AB21" s="251"/>
      <c r="AC21" s="251"/>
      <c r="AD21" s="251"/>
      <c r="AE21" s="251"/>
    </row>
    <row r="22" spans="1:31" s="307" customFormat="1" ht="6.95" customHeight="1">
      <c r="A22" s="251"/>
      <c r="B22" s="27"/>
      <c r="C22" s="251"/>
      <c r="D22" s="251"/>
      <c r="E22" s="251"/>
      <c r="F22" s="251"/>
      <c r="G22" s="251"/>
      <c r="H22" s="251"/>
      <c r="I22" s="251"/>
      <c r="J22" s="251"/>
      <c r="K22" s="251"/>
      <c r="L22" s="306"/>
      <c r="S22" s="251"/>
      <c r="T22" s="251"/>
      <c r="U22" s="251"/>
      <c r="V22" s="251"/>
      <c r="W22" s="251"/>
      <c r="X22" s="251"/>
      <c r="Y22" s="251"/>
      <c r="Z22" s="251"/>
      <c r="AA22" s="251"/>
      <c r="AB22" s="251"/>
      <c r="AC22" s="251"/>
      <c r="AD22" s="251"/>
      <c r="AE22" s="251"/>
    </row>
    <row r="23" spans="1:31" s="307" customFormat="1" ht="12" customHeight="1">
      <c r="A23" s="251"/>
      <c r="B23" s="27"/>
      <c r="C23" s="251"/>
      <c r="D23" s="250" t="s">
        <v>37</v>
      </c>
      <c r="E23" s="251"/>
      <c r="F23" s="251"/>
      <c r="G23" s="251"/>
      <c r="H23" s="251"/>
      <c r="I23" s="250" t="s">
        <v>30</v>
      </c>
      <c r="J23" s="246" t="str">
        <f>IF('Rekapitulace stavby'!AN19="","",'Rekapitulace stavby'!AN19)</f>
        <v/>
      </c>
      <c r="K23" s="251"/>
      <c r="L23" s="306"/>
      <c r="S23" s="251"/>
      <c r="T23" s="251"/>
      <c r="U23" s="251"/>
      <c r="V23" s="251"/>
      <c r="W23" s="251"/>
      <c r="X23" s="251"/>
      <c r="Y23" s="251"/>
      <c r="Z23" s="251"/>
      <c r="AA23" s="251"/>
      <c r="AB23" s="251"/>
      <c r="AC23" s="251"/>
      <c r="AD23" s="251"/>
      <c r="AE23" s="251"/>
    </row>
    <row r="24" spans="1:31" s="307" customFormat="1" ht="18" customHeight="1">
      <c r="A24" s="251"/>
      <c r="B24" s="27"/>
      <c r="C24" s="251"/>
      <c r="D24" s="251"/>
      <c r="E24" s="246" t="str">
        <f>IF('Rekapitulace stavby'!E20="","",'Rekapitulace stavby'!E20)</f>
        <v xml:space="preserve"> </v>
      </c>
      <c r="F24" s="251"/>
      <c r="G24" s="251"/>
      <c r="H24" s="251"/>
      <c r="I24" s="250" t="s">
        <v>32</v>
      </c>
      <c r="J24" s="246" t="str">
        <f>IF('Rekapitulace stavby'!AN20="","",'Rekapitulace stavby'!AN20)</f>
        <v/>
      </c>
      <c r="K24" s="251"/>
      <c r="L24" s="306"/>
      <c r="S24" s="251"/>
      <c r="T24" s="251"/>
      <c r="U24" s="251"/>
      <c r="V24" s="251"/>
      <c r="W24" s="251"/>
      <c r="X24" s="251"/>
      <c r="Y24" s="251"/>
      <c r="Z24" s="251"/>
      <c r="AA24" s="251"/>
      <c r="AB24" s="251"/>
      <c r="AC24" s="251"/>
      <c r="AD24" s="251"/>
      <c r="AE24" s="251"/>
    </row>
    <row r="25" spans="1:31" s="307" customFormat="1" ht="6.95" customHeight="1">
      <c r="A25" s="251"/>
      <c r="B25" s="27"/>
      <c r="C25" s="251"/>
      <c r="D25" s="251"/>
      <c r="E25" s="251"/>
      <c r="F25" s="251"/>
      <c r="G25" s="251"/>
      <c r="H25" s="251"/>
      <c r="I25" s="251"/>
      <c r="J25" s="251"/>
      <c r="K25" s="251"/>
      <c r="L25" s="306"/>
      <c r="S25" s="251"/>
      <c r="T25" s="251"/>
      <c r="U25" s="251"/>
      <c r="V25" s="251"/>
      <c r="W25" s="251"/>
      <c r="X25" s="251"/>
      <c r="Y25" s="251"/>
      <c r="Z25" s="251"/>
      <c r="AA25" s="251"/>
      <c r="AB25" s="251"/>
      <c r="AC25" s="251"/>
      <c r="AD25" s="251"/>
      <c r="AE25" s="251"/>
    </row>
    <row r="26" spans="1:31" s="307" customFormat="1" ht="12" customHeight="1">
      <c r="A26" s="251"/>
      <c r="B26" s="27"/>
      <c r="C26" s="251"/>
      <c r="D26" s="250" t="s">
        <v>39</v>
      </c>
      <c r="E26" s="251"/>
      <c r="F26" s="251"/>
      <c r="G26" s="251"/>
      <c r="H26" s="251"/>
      <c r="I26" s="251"/>
      <c r="J26" s="251"/>
      <c r="K26" s="251"/>
      <c r="L26" s="306"/>
      <c r="S26" s="251"/>
      <c r="T26" s="251"/>
      <c r="U26" s="251"/>
      <c r="V26" s="251"/>
      <c r="W26" s="251"/>
      <c r="X26" s="251"/>
      <c r="Y26" s="251"/>
      <c r="Z26" s="251"/>
      <c r="AA26" s="251"/>
      <c r="AB26" s="251"/>
      <c r="AC26" s="251"/>
      <c r="AD26" s="251"/>
      <c r="AE26" s="251"/>
    </row>
    <row r="27" spans="1:31" s="313" customFormat="1" ht="16.5" customHeight="1">
      <c r="A27" s="310"/>
      <c r="B27" s="311"/>
      <c r="C27" s="310"/>
      <c r="D27" s="310"/>
      <c r="E27" s="267" t="s">
        <v>20</v>
      </c>
      <c r="F27" s="267"/>
      <c r="G27" s="267"/>
      <c r="H27" s="267"/>
      <c r="I27" s="310"/>
      <c r="J27" s="310"/>
      <c r="K27" s="310"/>
      <c r="L27" s="312"/>
      <c r="S27" s="310"/>
      <c r="T27" s="310"/>
      <c r="U27" s="310"/>
      <c r="V27" s="310"/>
      <c r="W27" s="310"/>
      <c r="X27" s="310"/>
      <c r="Y27" s="310"/>
      <c r="Z27" s="310"/>
      <c r="AA27" s="310"/>
      <c r="AB27" s="310"/>
      <c r="AC27" s="310"/>
      <c r="AD27" s="310"/>
      <c r="AE27" s="310"/>
    </row>
    <row r="28" spans="1:31" s="307" customFormat="1" ht="6.95" customHeight="1">
      <c r="A28" s="251"/>
      <c r="B28" s="27"/>
      <c r="C28" s="251"/>
      <c r="D28" s="251"/>
      <c r="E28" s="251"/>
      <c r="F28" s="251"/>
      <c r="G28" s="251"/>
      <c r="H28" s="251"/>
      <c r="I28" s="251"/>
      <c r="J28" s="251"/>
      <c r="K28" s="251"/>
      <c r="L28" s="306"/>
      <c r="S28" s="251"/>
      <c r="T28" s="251"/>
      <c r="U28" s="251"/>
      <c r="V28" s="251"/>
      <c r="W28" s="251"/>
      <c r="X28" s="251"/>
      <c r="Y28" s="251"/>
      <c r="Z28" s="251"/>
      <c r="AA28" s="251"/>
      <c r="AB28" s="251"/>
      <c r="AC28" s="251"/>
      <c r="AD28" s="251"/>
      <c r="AE28" s="251"/>
    </row>
    <row r="29" spans="1:31" s="307" customFormat="1" ht="6.95" customHeight="1">
      <c r="A29" s="251"/>
      <c r="B29" s="27"/>
      <c r="C29" s="251"/>
      <c r="D29" s="63"/>
      <c r="E29" s="63"/>
      <c r="F29" s="63"/>
      <c r="G29" s="63"/>
      <c r="H29" s="63"/>
      <c r="I29" s="63"/>
      <c r="J29" s="63"/>
      <c r="K29" s="63"/>
      <c r="L29" s="306"/>
      <c r="S29" s="251"/>
      <c r="T29" s="251"/>
      <c r="U29" s="251"/>
      <c r="V29" s="251"/>
      <c r="W29" s="251"/>
      <c r="X29" s="251"/>
      <c r="Y29" s="251"/>
      <c r="Z29" s="251"/>
      <c r="AA29" s="251"/>
      <c r="AB29" s="251"/>
      <c r="AC29" s="251"/>
      <c r="AD29" s="251"/>
      <c r="AE29" s="251"/>
    </row>
    <row r="30" spans="1:31" s="307" customFormat="1" ht="25.35" customHeight="1">
      <c r="A30" s="251"/>
      <c r="B30" s="27"/>
      <c r="C30" s="251"/>
      <c r="D30" s="314" t="s">
        <v>41</v>
      </c>
      <c r="E30" s="251"/>
      <c r="F30" s="251"/>
      <c r="G30" s="251"/>
      <c r="H30" s="251"/>
      <c r="I30" s="251"/>
      <c r="J30" s="245">
        <f>ROUNDUP(J92,2)</f>
        <v>0</v>
      </c>
      <c r="K30" s="251"/>
      <c r="L30" s="306"/>
      <c r="S30" s="251"/>
      <c r="T30" s="251"/>
      <c r="U30" s="251"/>
      <c r="V30" s="251"/>
      <c r="W30" s="251"/>
      <c r="X30" s="251"/>
      <c r="Y30" s="251"/>
      <c r="Z30" s="251"/>
      <c r="AA30" s="251"/>
      <c r="AB30" s="251"/>
      <c r="AC30" s="251"/>
      <c r="AD30" s="251"/>
      <c r="AE30" s="251"/>
    </row>
    <row r="31" spans="1:31" s="307" customFormat="1" ht="6.95" customHeight="1">
      <c r="A31" s="251"/>
      <c r="B31" s="27"/>
      <c r="C31" s="251"/>
      <c r="D31" s="63"/>
      <c r="E31" s="63"/>
      <c r="F31" s="63"/>
      <c r="G31" s="63"/>
      <c r="H31" s="63"/>
      <c r="I31" s="63"/>
      <c r="J31" s="63"/>
      <c r="K31" s="63"/>
      <c r="L31" s="306"/>
      <c r="S31" s="251"/>
      <c r="T31" s="251"/>
      <c r="U31" s="251"/>
      <c r="V31" s="251"/>
      <c r="W31" s="251"/>
      <c r="X31" s="251"/>
      <c r="Y31" s="251"/>
      <c r="Z31" s="251"/>
      <c r="AA31" s="251"/>
      <c r="AB31" s="251"/>
      <c r="AC31" s="251"/>
      <c r="AD31" s="251"/>
      <c r="AE31" s="251"/>
    </row>
    <row r="32" spans="1:31" s="307" customFormat="1" ht="14.45" customHeight="1">
      <c r="A32" s="251"/>
      <c r="B32" s="27"/>
      <c r="C32" s="251"/>
      <c r="D32" s="251"/>
      <c r="E32" s="251"/>
      <c r="F32" s="249" t="s">
        <v>43</v>
      </c>
      <c r="G32" s="251"/>
      <c r="H32" s="251"/>
      <c r="I32" s="249" t="s">
        <v>42</v>
      </c>
      <c r="J32" s="249" t="s">
        <v>44</v>
      </c>
      <c r="K32" s="251"/>
      <c r="L32" s="306"/>
      <c r="S32" s="251"/>
      <c r="T32" s="251"/>
      <c r="U32" s="251"/>
      <c r="V32" s="251"/>
      <c r="W32" s="251"/>
      <c r="X32" s="251"/>
      <c r="Y32" s="251"/>
      <c r="Z32" s="251"/>
      <c r="AA32" s="251"/>
      <c r="AB32" s="251"/>
      <c r="AC32" s="251"/>
      <c r="AD32" s="251"/>
      <c r="AE32" s="251"/>
    </row>
    <row r="33" spans="1:31" s="307" customFormat="1" ht="14.45" customHeight="1">
      <c r="A33" s="251"/>
      <c r="B33" s="27"/>
      <c r="C33" s="251"/>
      <c r="D33" s="315" t="s">
        <v>45</v>
      </c>
      <c r="E33" s="250" t="s">
        <v>46</v>
      </c>
      <c r="F33" s="316">
        <f>ROUNDUP((SUM(BE92:BE296)),2)</f>
        <v>0</v>
      </c>
      <c r="G33" s="251"/>
      <c r="H33" s="251"/>
      <c r="I33" s="317">
        <v>0.21</v>
      </c>
      <c r="J33" s="316">
        <f>ROUNDUP(((SUM(BE92:BE296))*I33),2)</f>
        <v>0</v>
      </c>
      <c r="K33" s="251"/>
      <c r="L33" s="306"/>
      <c r="S33" s="251"/>
      <c r="T33" s="251"/>
      <c r="U33" s="251"/>
      <c r="V33" s="251"/>
      <c r="W33" s="251"/>
      <c r="X33" s="251"/>
      <c r="Y33" s="251"/>
      <c r="Z33" s="251"/>
      <c r="AA33" s="251"/>
      <c r="AB33" s="251"/>
      <c r="AC33" s="251"/>
      <c r="AD33" s="251"/>
      <c r="AE33" s="251"/>
    </row>
    <row r="34" spans="1:31" s="307" customFormat="1" ht="14.45" customHeight="1">
      <c r="A34" s="251"/>
      <c r="B34" s="27"/>
      <c r="C34" s="251"/>
      <c r="D34" s="251"/>
      <c r="E34" s="250" t="s">
        <v>47</v>
      </c>
      <c r="F34" s="316">
        <f>ROUNDUP((SUM(BF92:BF296)),2)</f>
        <v>0</v>
      </c>
      <c r="G34" s="251"/>
      <c r="H34" s="251"/>
      <c r="I34" s="317">
        <v>0.15</v>
      </c>
      <c r="J34" s="316">
        <f>ROUNDUP(((SUM(BF92:BF296))*I34),2)</f>
        <v>0</v>
      </c>
      <c r="K34" s="251"/>
      <c r="L34" s="306"/>
      <c r="S34" s="251"/>
      <c r="T34" s="251"/>
      <c r="U34" s="251"/>
      <c r="V34" s="251"/>
      <c r="W34" s="251"/>
      <c r="X34" s="251"/>
      <c r="Y34" s="251"/>
      <c r="Z34" s="251"/>
      <c r="AA34" s="251"/>
      <c r="AB34" s="251"/>
      <c r="AC34" s="251"/>
      <c r="AD34" s="251"/>
      <c r="AE34" s="251"/>
    </row>
    <row r="35" spans="1:31" s="307" customFormat="1" ht="14.45" customHeight="1" hidden="1">
      <c r="A35" s="251"/>
      <c r="B35" s="27"/>
      <c r="C35" s="251"/>
      <c r="D35" s="251"/>
      <c r="E35" s="250" t="s">
        <v>48</v>
      </c>
      <c r="F35" s="316">
        <f>ROUNDUP((SUM(BG92:BG296)),2)</f>
        <v>0</v>
      </c>
      <c r="G35" s="251"/>
      <c r="H35" s="251"/>
      <c r="I35" s="317">
        <v>0.21</v>
      </c>
      <c r="J35" s="316">
        <f>0</f>
        <v>0</v>
      </c>
      <c r="K35" s="251"/>
      <c r="L35" s="306"/>
      <c r="S35" s="251"/>
      <c r="T35" s="251"/>
      <c r="U35" s="251"/>
      <c r="V35" s="251"/>
      <c r="W35" s="251"/>
      <c r="X35" s="251"/>
      <c r="Y35" s="251"/>
      <c r="Z35" s="251"/>
      <c r="AA35" s="251"/>
      <c r="AB35" s="251"/>
      <c r="AC35" s="251"/>
      <c r="AD35" s="251"/>
      <c r="AE35" s="251"/>
    </row>
    <row r="36" spans="1:31" s="307" customFormat="1" ht="14.45" customHeight="1" hidden="1">
      <c r="A36" s="251"/>
      <c r="B36" s="27"/>
      <c r="C36" s="251"/>
      <c r="D36" s="251"/>
      <c r="E36" s="250" t="s">
        <v>49</v>
      </c>
      <c r="F36" s="316">
        <f>ROUNDUP((SUM(BH92:BH296)),2)</f>
        <v>0</v>
      </c>
      <c r="G36" s="251"/>
      <c r="H36" s="251"/>
      <c r="I36" s="317">
        <v>0.15</v>
      </c>
      <c r="J36" s="316">
        <f>0</f>
        <v>0</v>
      </c>
      <c r="K36" s="251"/>
      <c r="L36" s="306"/>
      <c r="S36" s="251"/>
      <c r="T36" s="251"/>
      <c r="U36" s="251"/>
      <c r="V36" s="251"/>
      <c r="W36" s="251"/>
      <c r="X36" s="251"/>
      <c r="Y36" s="251"/>
      <c r="Z36" s="251"/>
      <c r="AA36" s="251"/>
      <c r="AB36" s="251"/>
      <c r="AC36" s="251"/>
      <c r="AD36" s="251"/>
      <c r="AE36" s="251"/>
    </row>
    <row r="37" spans="1:31" s="307" customFormat="1" ht="14.45" customHeight="1" hidden="1">
      <c r="A37" s="251"/>
      <c r="B37" s="27"/>
      <c r="C37" s="251"/>
      <c r="D37" s="251"/>
      <c r="E37" s="250" t="s">
        <v>50</v>
      </c>
      <c r="F37" s="316">
        <f>ROUNDUP((SUM(BI92:BI296)),2)</f>
        <v>0</v>
      </c>
      <c r="G37" s="251"/>
      <c r="H37" s="251"/>
      <c r="I37" s="317">
        <v>0</v>
      </c>
      <c r="J37" s="316">
        <f>0</f>
        <v>0</v>
      </c>
      <c r="K37" s="251"/>
      <c r="L37" s="306"/>
      <c r="S37" s="251"/>
      <c r="T37" s="251"/>
      <c r="U37" s="251"/>
      <c r="V37" s="251"/>
      <c r="W37" s="251"/>
      <c r="X37" s="251"/>
      <c r="Y37" s="251"/>
      <c r="Z37" s="251"/>
      <c r="AA37" s="251"/>
      <c r="AB37" s="251"/>
      <c r="AC37" s="251"/>
      <c r="AD37" s="251"/>
      <c r="AE37" s="251"/>
    </row>
    <row r="38" spans="1:31" s="307" customFormat="1" ht="6.95" customHeight="1">
      <c r="A38" s="251"/>
      <c r="B38" s="27"/>
      <c r="C38" s="251"/>
      <c r="D38" s="251"/>
      <c r="E38" s="251"/>
      <c r="F38" s="251"/>
      <c r="G38" s="251"/>
      <c r="H38" s="251"/>
      <c r="I38" s="251"/>
      <c r="J38" s="251"/>
      <c r="K38" s="251"/>
      <c r="L38" s="306"/>
      <c r="S38" s="251"/>
      <c r="T38" s="251"/>
      <c r="U38" s="251"/>
      <c r="V38" s="251"/>
      <c r="W38" s="251"/>
      <c r="X38" s="251"/>
      <c r="Y38" s="251"/>
      <c r="Z38" s="251"/>
      <c r="AA38" s="251"/>
      <c r="AB38" s="251"/>
      <c r="AC38" s="251"/>
      <c r="AD38" s="251"/>
      <c r="AE38" s="251"/>
    </row>
    <row r="39" spans="1:31" s="307" customFormat="1" ht="25.35" customHeight="1">
      <c r="A39" s="251"/>
      <c r="B39" s="27"/>
      <c r="C39" s="92"/>
      <c r="D39" s="318" t="s">
        <v>51</v>
      </c>
      <c r="E39" s="57"/>
      <c r="F39" s="57"/>
      <c r="G39" s="319" t="s">
        <v>52</v>
      </c>
      <c r="H39" s="320" t="s">
        <v>53</v>
      </c>
      <c r="I39" s="57"/>
      <c r="J39" s="321">
        <f>SUM(J30:J37)</f>
        <v>0</v>
      </c>
      <c r="K39" s="322"/>
      <c r="L39" s="306"/>
      <c r="S39" s="251"/>
      <c r="T39" s="251"/>
      <c r="U39" s="251"/>
      <c r="V39" s="251"/>
      <c r="W39" s="251"/>
      <c r="X39" s="251"/>
      <c r="Y39" s="251"/>
      <c r="Z39" s="251"/>
      <c r="AA39" s="251"/>
      <c r="AB39" s="251"/>
      <c r="AC39" s="251"/>
      <c r="AD39" s="251"/>
      <c r="AE39" s="251"/>
    </row>
    <row r="40" spans="1:31" s="307" customFormat="1" ht="14.45" customHeight="1">
      <c r="A40" s="251"/>
      <c r="B40" s="39"/>
      <c r="C40" s="40"/>
      <c r="D40" s="40"/>
      <c r="E40" s="40"/>
      <c r="F40" s="40"/>
      <c r="G40" s="40"/>
      <c r="H40" s="40"/>
      <c r="I40" s="40"/>
      <c r="J40" s="40"/>
      <c r="K40" s="40"/>
      <c r="L40" s="306"/>
      <c r="S40" s="251"/>
      <c r="T40" s="251"/>
      <c r="U40" s="251"/>
      <c r="V40" s="251"/>
      <c r="W40" s="251"/>
      <c r="X40" s="251"/>
      <c r="Y40" s="251"/>
      <c r="Z40" s="251"/>
      <c r="AA40" s="251"/>
      <c r="AB40" s="251"/>
      <c r="AC40" s="251"/>
      <c r="AD40" s="251"/>
      <c r="AE40" s="251"/>
    </row>
    <row r="44" spans="1:31" s="307" customFormat="1" ht="6.95" customHeight="1">
      <c r="A44" s="251"/>
      <c r="B44" s="41"/>
      <c r="C44" s="42"/>
      <c r="D44" s="42"/>
      <c r="E44" s="42"/>
      <c r="F44" s="42"/>
      <c r="G44" s="42"/>
      <c r="H44" s="42"/>
      <c r="I44" s="42"/>
      <c r="J44" s="42"/>
      <c r="K44" s="42"/>
      <c r="L44" s="306"/>
      <c r="S44" s="251"/>
      <c r="T44" s="251"/>
      <c r="U44" s="251"/>
      <c r="V44" s="251"/>
      <c r="W44" s="251"/>
      <c r="X44" s="251"/>
      <c r="Y44" s="251"/>
      <c r="Z44" s="251"/>
      <c r="AA44" s="251"/>
      <c r="AB44" s="251"/>
      <c r="AC44" s="251"/>
      <c r="AD44" s="251"/>
      <c r="AE44" s="251"/>
    </row>
    <row r="45" spans="1:31" s="307" customFormat="1" ht="24.95" customHeight="1">
      <c r="A45" s="251"/>
      <c r="B45" s="27"/>
      <c r="C45" s="16" t="s">
        <v>109</v>
      </c>
      <c r="D45" s="251"/>
      <c r="E45" s="251"/>
      <c r="F45" s="251"/>
      <c r="G45" s="251"/>
      <c r="H45" s="251"/>
      <c r="I45" s="251"/>
      <c r="J45" s="251"/>
      <c r="K45" s="251"/>
      <c r="L45" s="306"/>
      <c r="S45" s="251"/>
      <c r="T45" s="251"/>
      <c r="U45" s="251"/>
      <c r="V45" s="251"/>
      <c r="W45" s="251"/>
      <c r="X45" s="251"/>
      <c r="Y45" s="251"/>
      <c r="Z45" s="251"/>
      <c r="AA45" s="251"/>
      <c r="AB45" s="251"/>
      <c r="AC45" s="251"/>
      <c r="AD45" s="251"/>
      <c r="AE45" s="251"/>
    </row>
    <row r="46" spans="1:31" s="307" customFormat="1" ht="6.95" customHeight="1">
      <c r="A46" s="251"/>
      <c r="B46" s="27"/>
      <c r="C46" s="251"/>
      <c r="D46" s="251"/>
      <c r="E46" s="251"/>
      <c r="F46" s="251"/>
      <c r="G46" s="251"/>
      <c r="H46" s="251"/>
      <c r="I46" s="251"/>
      <c r="J46" s="251"/>
      <c r="K46" s="251"/>
      <c r="L46" s="306"/>
      <c r="S46" s="251"/>
      <c r="T46" s="251"/>
      <c r="U46" s="251"/>
      <c r="V46" s="251"/>
      <c r="W46" s="251"/>
      <c r="X46" s="251"/>
      <c r="Y46" s="251"/>
      <c r="Z46" s="251"/>
      <c r="AA46" s="251"/>
      <c r="AB46" s="251"/>
      <c r="AC46" s="251"/>
      <c r="AD46" s="251"/>
      <c r="AE46" s="251"/>
    </row>
    <row r="47" spans="1:31" s="307" customFormat="1" ht="12" customHeight="1">
      <c r="A47" s="251"/>
      <c r="B47" s="27"/>
      <c r="C47" s="250" t="s">
        <v>16</v>
      </c>
      <c r="D47" s="251"/>
      <c r="E47" s="251"/>
      <c r="F47" s="251"/>
      <c r="G47" s="251"/>
      <c r="H47" s="251"/>
      <c r="I47" s="251"/>
      <c r="J47" s="251"/>
      <c r="K47" s="251"/>
      <c r="L47" s="306"/>
      <c r="S47" s="251"/>
      <c r="T47" s="251"/>
      <c r="U47" s="251"/>
      <c r="V47" s="251"/>
      <c r="W47" s="251"/>
      <c r="X47" s="251"/>
      <c r="Y47" s="251"/>
      <c r="Z47" s="251"/>
      <c r="AA47" s="251"/>
      <c r="AB47" s="251"/>
      <c r="AC47" s="251"/>
      <c r="AD47" s="251"/>
      <c r="AE47" s="251"/>
    </row>
    <row r="48" spans="1:31" s="307" customFormat="1" ht="16.5" customHeight="1">
      <c r="A48" s="251"/>
      <c r="B48" s="27"/>
      <c r="C48" s="251"/>
      <c r="D48" s="251"/>
      <c r="E48" s="292" t="str">
        <f>E7</f>
        <v>Rekonstrukce MŠ Srdíčko_objekt A, B</v>
      </c>
      <c r="F48" s="293"/>
      <c r="G48" s="293"/>
      <c r="H48" s="293"/>
      <c r="I48" s="251"/>
      <c r="J48" s="251"/>
      <c r="K48" s="251"/>
      <c r="L48" s="306"/>
      <c r="S48" s="251"/>
      <c r="T48" s="251"/>
      <c r="U48" s="251"/>
      <c r="V48" s="251"/>
      <c r="W48" s="251"/>
      <c r="X48" s="251"/>
      <c r="Y48" s="251"/>
      <c r="Z48" s="251"/>
      <c r="AA48" s="251"/>
      <c r="AB48" s="251"/>
      <c r="AC48" s="251"/>
      <c r="AD48" s="251"/>
      <c r="AE48" s="251"/>
    </row>
    <row r="49" spans="1:31" s="307" customFormat="1" ht="12" customHeight="1">
      <c r="A49" s="251"/>
      <c r="B49" s="27"/>
      <c r="C49" s="250" t="s">
        <v>107</v>
      </c>
      <c r="D49" s="251"/>
      <c r="E49" s="251"/>
      <c r="F49" s="251"/>
      <c r="G49" s="251"/>
      <c r="H49" s="251"/>
      <c r="I49" s="251"/>
      <c r="J49" s="251"/>
      <c r="K49" s="251"/>
      <c r="L49" s="306"/>
      <c r="S49" s="251"/>
      <c r="T49" s="251"/>
      <c r="U49" s="251"/>
      <c r="V49" s="251"/>
      <c r="W49" s="251"/>
      <c r="X49" s="251"/>
      <c r="Y49" s="251"/>
      <c r="Z49" s="251"/>
      <c r="AA49" s="251"/>
      <c r="AB49" s="251"/>
      <c r="AC49" s="251"/>
      <c r="AD49" s="251"/>
      <c r="AE49" s="251"/>
    </row>
    <row r="50" spans="1:31" s="307" customFormat="1" ht="16.5" customHeight="1">
      <c r="A50" s="251"/>
      <c r="B50" s="27"/>
      <c r="C50" s="251"/>
      <c r="D50" s="251"/>
      <c r="E50" s="280" t="str">
        <f>E9</f>
        <v>004 - Zdravotechnické instalace_objekt B</v>
      </c>
      <c r="F50" s="291"/>
      <c r="G50" s="291"/>
      <c r="H50" s="291"/>
      <c r="I50" s="251"/>
      <c r="J50" s="251"/>
      <c r="K50" s="251"/>
      <c r="L50" s="306"/>
      <c r="S50" s="251"/>
      <c r="T50" s="251"/>
      <c r="U50" s="251"/>
      <c r="V50" s="251"/>
      <c r="W50" s="251"/>
      <c r="X50" s="251"/>
      <c r="Y50" s="251"/>
      <c r="Z50" s="251"/>
      <c r="AA50" s="251"/>
      <c r="AB50" s="251"/>
      <c r="AC50" s="251"/>
      <c r="AD50" s="251"/>
      <c r="AE50" s="251"/>
    </row>
    <row r="51" spans="1:31" s="307" customFormat="1" ht="6.95" customHeight="1">
      <c r="A51" s="251"/>
      <c r="B51" s="27"/>
      <c r="C51" s="251"/>
      <c r="D51" s="251"/>
      <c r="E51" s="251"/>
      <c r="F51" s="251"/>
      <c r="G51" s="251"/>
      <c r="H51" s="251"/>
      <c r="I51" s="251"/>
      <c r="J51" s="251"/>
      <c r="K51" s="251"/>
      <c r="L51" s="306"/>
      <c r="S51" s="251"/>
      <c r="T51" s="251"/>
      <c r="U51" s="251"/>
      <c r="V51" s="251"/>
      <c r="W51" s="251"/>
      <c r="X51" s="251"/>
      <c r="Y51" s="251"/>
      <c r="Z51" s="251"/>
      <c r="AA51" s="251"/>
      <c r="AB51" s="251"/>
      <c r="AC51" s="251"/>
      <c r="AD51" s="251"/>
      <c r="AE51" s="251"/>
    </row>
    <row r="52" spans="1:31" s="307" customFormat="1" ht="12" customHeight="1">
      <c r="A52" s="251"/>
      <c r="B52" s="27"/>
      <c r="C52" s="250" t="s">
        <v>23</v>
      </c>
      <c r="D52" s="251"/>
      <c r="E52" s="251"/>
      <c r="F52" s="246" t="str">
        <f>F12</f>
        <v xml:space="preserve"> </v>
      </c>
      <c r="G52" s="251"/>
      <c r="H52" s="251"/>
      <c r="I52" s="250" t="s">
        <v>25</v>
      </c>
      <c r="J52" s="244" t="str">
        <f>IF(J12="","",J12)</f>
        <v>19. 3. 2020</v>
      </c>
      <c r="K52" s="251"/>
      <c r="L52" s="306"/>
      <c r="S52" s="251"/>
      <c r="T52" s="251"/>
      <c r="U52" s="251"/>
      <c r="V52" s="251"/>
      <c r="W52" s="251"/>
      <c r="X52" s="251"/>
      <c r="Y52" s="251"/>
      <c r="Z52" s="251"/>
      <c r="AA52" s="251"/>
      <c r="AB52" s="251"/>
      <c r="AC52" s="251"/>
      <c r="AD52" s="251"/>
      <c r="AE52" s="251"/>
    </row>
    <row r="53" spans="1:31" s="307" customFormat="1" ht="6.95" customHeight="1">
      <c r="A53" s="251"/>
      <c r="B53" s="27"/>
      <c r="C53" s="251"/>
      <c r="D53" s="251"/>
      <c r="E53" s="251"/>
      <c r="F53" s="251"/>
      <c r="G53" s="251"/>
      <c r="H53" s="251"/>
      <c r="I53" s="251"/>
      <c r="J53" s="251"/>
      <c r="K53" s="251"/>
      <c r="L53" s="306"/>
      <c r="S53" s="251"/>
      <c r="T53" s="251"/>
      <c r="U53" s="251"/>
      <c r="V53" s="251"/>
      <c r="W53" s="251"/>
      <c r="X53" s="251"/>
      <c r="Y53" s="251"/>
      <c r="Z53" s="251"/>
      <c r="AA53" s="251"/>
      <c r="AB53" s="251"/>
      <c r="AC53" s="251"/>
      <c r="AD53" s="251"/>
      <c r="AE53" s="251"/>
    </row>
    <row r="54" spans="1:31" s="307" customFormat="1" ht="15.2" customHeight="1">
      <c r="A54" s="251"/>
      <c r="B54" s="27"/>
      <c r="C54" s="250" t="s">
        <v>29</v>
      </c>
      <c r="D54" s="251"/>
      <c r="E54" s="251"/>
      <c r="F54" s="246" t="str">
        <f>E15</f>
        <v>Město Nový Bor</v>
      </c>
      <c r="G54" s="251"/>
      <c r="H54" s="251"/>
      <c r="I54" s="250" t="s">
        <v>35</v>
      </c>
      <c r="J54" s="248" t="str">
        <f>E21</f>
        <v xml:space="preserve"> </v>
      </c>
      <c r="K54" s="251"/>
      <c r="L54" s="306"/>
      <c r="S54" s="251"/>
      <c r="T54" s="251"/>
      <c r="U54" s="251"/>
      <c r="V54" s="251"/>
      <c r="W54" s="251"/>
      <c r="X54" s="251"/>
      <c r="Y54" s="251"/>
      <c r="Z54" s="251"/>
      <c r="AA54" s="251"/>
      <c r="AB54" s="251"/>
      <c r="AC54" s="251"/>
      <c r="AD54" s="251"/>
      <c r="AE54" s="251"/>
    </row>
    <row r="55" spans="1:31" s="307" customFormat="1" ht="15.2" customHeight="1">
      <c r="A55" s="251"/>
      <c r="B55" s="27"/>
      <c r="C55" s="250" t="s">
        <v>33</v>
      </c>
      <c r="D55" s="251"/>
      <c r="E55" s="251"/>
      <c r="F55" s="246" t="str">
        <f>IF(E18="","",E18)</f>
        <v>Vyplň údaj</v>
      </c>
      <c r="G55" s="251"/>
      <c r="H55" s="251"/>
      <c r="I55" s="250" t="s">
        <v>37</v>
      </c>
      <c r="J55" s="248" t="str">
        <f>E24</f>
        <v xml:space="preserve"> </v>
      </c>
      <c r="K55" s="251"/>
      <c r="L55" s="306"/>
      <c r="S55" s="251"/>
      <c r="T55" s="251"/>
      <c r="U55" s="251"/>
      <c r="V55" s="251"/>
      <c r="W55" s="251"/>
      <c r="X55" s="251"/>
      <c r="Y55" s="251"/>
      <c r="Z55" s="251"/>
      <c r="AA55" s="251"/>
      <c r="AB55" s="251"/>
      <c r="AC55" s="251"/>
      <c r="AD55" s="251"/>
      <c r="AE55" s="251"/>
    </row>
    <row r="56" spans="1:31" s="307" customFormat="1" ht="10.35" customHeight="1">
      <c r="A56" s="251"/>
      <c r="B56" s="27"/>
      <c r="C56" s="251"/>
      <c r="D56" s="251"/>
      <c r="E56" s="251"/>
      <c r="F56" s="251"/>
      <c r="G56" s="251"/>
      <c r="H56" s="251"/>
      <c r="I56" s="251"/>
      <c r="J56" s="251"/>
      <c r="K56" s="251"/>
      <c r="L56" s="306"/>
      <c r="S56" s="251"/>
      <c r="T56" s="251"/>
      <c r="U56" s="251"/>
      <c r="V56" s="251"/>
      <c r="W56" s="251"/>
      <c r="X56" s="251"/>
      <c r="Y56" s="251"/>
      <c r="Z56" s="251"/>
      <c r="AA56" s="251"/>
      <c r="AB56" s="251"/>
      <c r="AC56" s="251"/>
      <c r="AD56" s="251"/>
      <c r="AE56" s="251"/>
    </row>
    <row r="57" spans="1:31" s="307" customFormat="1" ht="29.25" customHeight="1">
      <c r="A57" s="251"/>
      <c r="B57" s="27"/>
      <c r="C57" s="91" t="s">
        <v>110</v>
      </c>
      <c r="D57" s="92"/>
      <c r="E57" s="92"/>
      <c r="F57" s="92"/>
      <c r="G57" s="92"/>
      <c r="H57" s="92"/>
      <c r="I57" s="92"/>
      <c r="J57" s="93" t="s">
        <v>111</v>
      </c>
      <c r="K57" s="92"/>
      <c r="L57" s="306"/>
      <c r="S57" s="251"/>
      <c r="T57" s="251"/>
      <c r="U57" s="251"/>
      <c r="V57" s="251"/>
      <c r="W57" s="251"/>
      <c r="X57" s="251"/>
      <c r="Y57" s="251"/>
      <c r="Z57" s="251"/>
      <c r="AA57" s="251"/>
      <c r="AB57" s="251"/>
      <c r="AC57" s="251"/>
      <c r="AD57" s="251"/>
      <c r="AE57" s="251"/>
    </row>
    <row r="58" spans="1:31" s="307" customFormat="1" ht="10.35" customHeight="1">
      <c r="A58" s="251"/>
      <c r="B58" s="27"/>
      <c r="C58" s="251"/>
      <c r="D58" s="251"/>
      <c r="E58" s="251"/>
      <c r="F58" s="251"/>
      <c r="G58" s="251"/>
      <c r="H58" s="251"/>
      <c r="I58" s="251"/>
      <c r="J58" s="251"/>
      <c r="K58" s="251"/>
      <c r="L58" s="306"/>
      <c r="S58" s="251"/>
      <c r="T58" s="251"/>
      <c r="U58" s="251"/>
      <c r="V58" s="251"/>
      <c r="W58" s="251"/>
      <c r="X58" s="251"/>
      <c r="Y58" s="251"/>
      <c r="Z58" s="251"/>
      <c r="AA58" s="251"/>
      <c r="AB58" s="251"/>
      <c r="AC58" s="251"/>
      <c r="AD58" s="251"/>
      <c r="AE58" s="251"/>
    </row>
    <row r="59" spans="1:47" s="307" customFormat="1" ht="22.9" customHeight="1">
      <c r="A59" s="251"/>
      <c r="B59" s="27"/>
      <c r="C59" s="94" t="s">
        <v>73</v>
      </c>
      <c r="D59" s="251"/>
      <c r="E59" s="251"/>
      <c r="F59" s="251"/>
      <c r="G59" s="251"/>
      <c r="H59" s="251"/>
      <c r="I59" s="251"/>
      <c r="J59" s="245">
        <f>J92</f>
        <v>0</v>
      </c>
      <c r="K59" s="251"/>
      <c r="L59" s="306"/>
      <c r="S59" s="251"/>
      <c r="T59" s="251"/>
      <c r="U59" s="251"/>
      <c r="V59" s="251"/>
      <c r="W59" s="251"/>
      <c r="X59" s="251"/>
      <c r="Y59" s="251"/>
      <c r="Z59" s="251"/>
      <c r="AA59" s="251"/>
      <c r="AB59" s="251"/>
      <c r="AC59" s="251"/>
      <c r="AD59" s="251"/>
      <c r="AE59" s="251"/>
      <c r="AU59" s="304" t="s">
        <v>112</v>
      </c>
    </row>
    <row r="60" spans="2:12" s="96" customFormat="1" ht="24.95" customHeight="1">
      <c r="B60" s="95"/>
      <c r="D60" s="97" t="s">
        <v>1283</v>
      </c>
      <c r="E60" s="98"/>
      <c r="F60" s="98"/>
      <c r="G60" s="98"/>
      <c r="H60" s="98"/>
      <c r="I60" s="98"/>
      <c r="J60" s="99">
        <f>J93</f>
        <v>0</v>
      </c>
      <c r="L60" s="95"/>
    </row>
    <row r="61" spans="2:12" s="96" customFormat="1" ht="24.95" customHeight="1">
      <c r="B61" s="95"/>
      <c r="D61" s="97" t="s">
        <v>1284</v>
      </c>
      <c r="E61" s="98"/>
      <c r="F61" s="98"/>
      <c r="G61" s="98"/>
      <c r="H61" s="98"/>
      <c r="I61" s="98"/>
      <c r="J61" s="99">
        <f>J126</f>
        <v>0</v>
      </c>
      <c r="L61" s="95"/>
    </row>
    <row r="62" spans="2:12" s="96" customFormat="1" ht="24.95" customHeight="1">
      <c r="B62" s="95"/>
      <c r="D62" s="97" t="s">
        <v>1285</v>
      </c>
      <c r="E62" s="98"/>
      <c r="F62" s="98"/>
      <c r="G62" s="98"/>
      <c r="H62" s="98"/>
      <c r="I62" s="98"/>
      <c r="J62" s="99">
        <f>J136</f>
        <v>0</v>
      </c>
      <c r="L62" s="95"/>
    </row>
    <row r="63" spans="2:12" s="96" customFormat="1" ht="24.95" customHeight="1">
      <c r="B63" s="95"/>
      <c r="D63" s="97" t="s">
        <v>640</v>
      </c>
      <c r="E63" s="98"/>
      <c r="F63" s="98"/>
      <c r="G63" s="98"/>
      <c r="H63" s="98"/>
      <c r="I63" s="98"/>
      <c r="J63" s="99">
        <f>J142</f>
        <v>0</v>
      </c>
      <c r="L63" s="95"/>
    </row>
    <row r="64" spans="2:12" s="96" customFormat="1" ht="24.95" customHeight="1">
      <c r="B64" s="95"/>
      <c r="D64" s="97" t="s">
        <v>641</v>
      </c>
      <c r="E64" s="98"/>
      <c r="F64" s="98"/>
      <c r="G64" s="98"/>
      <c r="H64" s="98"/>
      <c r="I64" s="98"/>
      <c r="J64" s="99">
        <f>J148</f>
        <v>0</v>
      </c>
      <c r="L64" s="95"/>
    </row>
    <row r="65" spans="2:12" s="96" customFormat="1" ht="24.95" customHeight="1">
      <c r="B65" s="95"/>
      <c r="D65" s="97" t="s">
        <v>173</v>
      </c>
      <c r="E65" s="98"/>
      <c r="F65" s="98"/>
      <c r="G65" s="98"/>
      <c r="H65" s="98"/>
      <c r="I65" s="98"/>
      <c r="J65" s="99">
        <f>J154</f>
        <v>0</v>
      </c>
      <c r="L65" s="95"/>
    </row>
    <row r="66" spans="2:12" s="96" customFormat="1" ht="24.95" customHeight="1">
      <c r="B66" s="95"/>
      <c r="D66" s="97" t="s">
        <v>645</v>
      </c>
      <c r="E66" s="98"/>
      <c r="F66" s="98"/>
      <c r="G66" s="98"/>
      <c r="H66" s="98"/>
      <c r="I66" s="98"/>
      <c r="J66" s="99">
        <f>J170</f>
        <v>0</v>
      </c>
      <c r="L66" s="95"/>
    </row>
    <row r="67" spans="2:12" s="96" customFormat="1" ht="24.95" customHeight="1">
      <c r="B67" s="95"/>
      <c r="D67" s="97" t="s">
        <v>1286</v>
      </c>
      <c r="E67" s="98"/>
      <c r="F67" s="98"/>
      <c r="G67" s="98"/>
      <c r="H67" s="98"/>
      <c r="I67" s="98"/>
      <c r="J67" s="99">
        <f>J173</f>
        <v>0</v>
      </c>
      <c r="L67" s="95"/>
    </row>
    <row r="68" spans="2:12" s="96" customFormat="1" ht="24.95" customHeight="1">
      <c r="B68" s="95"/>
      <c r="D68" s="97" t="s">
        <v>1287</v>
      </c>
      <c r="E68" s="98"/>
      <c r="F68" s="98"/>
      <c r="G68" s="98"/>
      <c r="H68" s="98"/>
      <c r="I68" s="98"/>
      <c r="J68" s="99">
        <f>J202</f>
        <v>0</v>
      </c>
      <c r="L68" s="95"/>
    </row>
    <row r="69" spans="2:12" s="96" customFormat="1" ht="24.95" customHeight="1">
      <c r="B69" s="95"/>
      <c r="D69" s="97" t="s">
        <v>1288</v>
      </c>
      <c r="E69" s="98"/>
      <c r="F69" s="98"/>
      <c r="G69" s="98"/>
      <c r="H69" s="98"/>
      <c r="I69" s="98"/>
      <c r="J69" s="99">
        <f>J243</f>
        <v>0</v>
      </c>
      <c r="L69" s="95"/>
    </row>
    <row r="70" spans="2:12" s="96" customFormat="1" ht="24.95" customHeight="1">
      <c r="B70" s="95"/>
      <c r="D70" s="97" t="s">
        <v>1289</v>
      </c>
      <c r="E70" s="98"/>
      <c r="F70" s="98"/>
      <c r="G70" s="98"/>
      <c r="H70" s="98"/>
      <c r="I70" s="98"/>
      <c r="J70" s="99">
        <f>J260</f>
        <v>0</v>
      </c>
      <c r="L70" s="95"/>
    </row>
    <row r="71" spans="2:12" s="96" customFormat="1" ht="24.95" customHeight="1">
      <c r="B71" s="95"/>
      <c r="D71" s="97" t="s">
        <v>1290</v>
      </c>
      <c r="E71" s="98"/>
      <c r="F71" s="98"/>
      <c r="G71" s="98"/>
      <c r="H71" s="98"/>
      <c r="I71" s="98"/>
      <c r="J71" s="99">
        <f>J281</f>
        <v>0</v>
      </c>
      <c r="L71" s="95"/>
    </row>
    <row r="72" spans="2:12" s="96" customFormat="1" ht="24.95" customHeight="1">
      <c r="B72" s="95"/>
      <c r="D72" s="97" t="s">
        <v>656</v>
      </c>
      <c r="E72" s="98"/>
      <c r="F72" s="98"/>
      <c r="G72" s="98"/>
      <c r="H72" s="98"/>
      <c r="I72" s="98"/>
      <c r="J72" s="99">
        <f>J286</f>
        <v>0</v>
      </c>
      <c r="L72" s="95"/>
    </row>
    <row r="73" spans="1:31" s="307" customFormat="1" ht="21.75" customHeight="1">
      <c r="A73" s="251"/>
      <c r="B73" s="27"/>
      <c r="C73" s="251"/>
      <c r="D73" s="251"/>
      <c r="E73" s="251"/>
      <c r="F73" s="251"/>
      <c r="G73" s="251"/>
      <c r="H73" s="251"/>
      <c r="I73" s="251"/>
      <c r="J73" s="251"/>
      <c r="K73" s="251"/>
      <c r="L73" s="306"/>
      <c r="S73" s="251"/>
      <c r="T73" s="251"/>
      <c r="U73" s="251"/>
      <c r="V73" s="251"/>
      <c r="W73" s="251"/>
      <c r="X73" s="251"/>
      <c r="Y73" s="251"/>
      <c r="Z73" s="251"/>
      <c r="AA73" s="251"/>
      <c r="AB73" s="251"/>
      <c r="AC73" s="251"/>
      <c r="AD73" s="251"/>
      <c r="AE73" s="251"/>
    </row>
    <row r="74" spans="1:31" s="307" customFormat="1" ht="6.95" customHeight="1">
      <c r="A74" s="251"/>
      <c r="B74" s="39"/>
      <c r="C74" s="40"/>
      <c r="D74" s="40"/>
      <c r="E74" s="40"/>
      <c r="F74" s="40"/>
      <c r="G74" s="40"/>
      <c r="H74" s="40"/>
      <c r="I74" s="40"/>
      <c r="J74" s="40"/>
      <c r="K74" s="40"/>
      <c r="L74" s="306"/>
      <c r="S74" s="251"/>
      <c r="T74" s="251"/>
      <c r="U74" s="251"/>
      <c r="V74" s="251"/>
      <c r="W74" s="251"/>
      <c r="X74" s="251"/>
      <c r="Y74" s="251"/>
      <c r="Z74" s="251"/>
      <c r="AA74" s="251"/>
      <c r="AB74" s="251"/>
      <c r="AC74" s="251"/>
      <c r="AD74" s="251"/>
      <c r="AE74" s="251"/>
    </row>
    <row r="78" spans="1:31" s="307" customFormat="1" ht="6.95" customHeight="1">
      <c r="A78" s="251"/>
      <c r="B78" s="41"/>
      <c r="C78" s="42"/>
      <c r="D78" s="42"/>
      <c r="E78" s="42"/>
      <c r="F78" s="42"/>
      <c r="G78" s="42"/>
      <c r="H78" s="42"/>
      <c r="I78" s="42"/>
      <c r="J78" s="42"/>
      <c r="K78" s="42"/>
      <c r="L78" s="306"/>
      <c r="S78" s="251"/>
      <c r="T78" s="251"/>
      <c r="U78" s="251"/>
      <c r="V78" s="251"/>
      <c r="W78" s="251"/>
      <c r="X78" s="251"/>
      <c r="Y78" s="251"/>
      <c r="Z78" s="251"/>
      <c r="AA78" s="251"/>
      <c r="AB78" s="251"/>
      <c r="AC78" s="251"/>
      <c r="AD78" s="251"/>
      <c r="AE78" s="251"/>
    </row>
    <row r="79" spans="1:31" s="307" customFormat="1" ht="24.95" customHeight="1">
      <c r="A79" s="251"/>
      <c r="B79" s="27"/>
      <c r="C79" s="16" t="s">
        <v>115</v>
      </c>
      <c r="D79" s="251"/>
      <c r="E79" s="251"/>
      <c r="F79" s="251"/>
      <c r="G79" s="251"/>
      <c r="H79" s="251"/>
      <c r="I79" s="251"/>
      <c r="J79" s="251"/>
      <c r="K79" s="251"/>
      <c r="L79" s="306"/>
      <c r="S79" s="251"/>
      <c r="T79" s="251"/>
      <c r="U79" s="251"/>
      <c r="V79" s="251"/>
      <c r="W79" s="251"/>
      <c r="X79" s="251"/>
      <c r="Y79" s="251"/>
      <c r="Z79" s="251"/>
      <c r="AA79" s="251"/>
      <c r="AB79" s="251"/>
      <c r="AC79" s="251"/>
      <c r="AD79" s="251"/>
      <c r="AE79" s="251"/>
    </row>
    <row r="80" spans="1:31" s="307" customFormat="1" ht="6.95" customHeight="1">
      <c r="A80" s="251"/>
      <c r="B80" s="27"/>
      <c r="C80" s="251"/>
      <c r="D80" s="251"/>
      <c r="E80" s="251"/>
      <c r="F80" s="251"/>
      <c r="G80" s="251"/>
      <c r="H80" s="251"/>
      <c r="I80" s="251"/>
      <c r="J80" s="251"/>
      <c r="K80" s="251"/>
      <c r="L80" s="306"/>
      <c r="S80" s="251"/>
      <c r="T80" s="251"/>
      <c r="U80" s="251"/>
      <c r="V80" s="251"/>
      <c r="W80" s="251"/>
      <c r="X80" s="251"/>
      <c r="Y80" s="251"/>
      <c r="Z80" s="251"/>
      <c r="AA80" s="251"/>
      <c r="AB80" s="251"/>
      <c r="AC80" s="251"/>
      <c r="AD80" s="251"/>
      <c r="AE80" s="251"/>
    </row>
    <row r="81" spans="1:31" s="307" customFormat="1" ht="12" customHeight="1">
      <c r="A81" s="251"/>
      <c r="B81" s="27"/>
      <c r="C81" s="250" t="s">
        <v>16</v>
      </c>
      <c r="D81" s="251"/>
      <c r="E81" s="251"/>
      <c r="F81" s="251"/>
      <c r="G81" s="251"/>
      <c r="H81" s="251"/>
      <c r="I81" s="251"/>
      <c r="J81" s="251"/>
      <c r="K81" s="251"/>
      <c r="L81" s="306"/>
      <c r="S81" s="251"/>
      <c r="T81" s="251"/>
      <c r="U81" s="251"/>
      <c r="V81" s="251"/>
      <c r="W81" s="251"/>
      <c r="X81" s="251"/>
      <c r="Y81" s="251"/>
      <c r="Z81" s="251"/>
      <c r="AA81" s="251"/>
      <c r="AB81" s="251"/>
      <c r="AC81" s="251"/>
      <c r="AD81" s="251"/>
      <c r="AE81" s="251"/>
    </row>
    <row r="82" spans="1:31" s="307" customFormat="1" ht="16.5" customHeight="1">
      <c r="A82" s="251"/>
      <c r="B82" s="27"/>
      <c r="C82" s="251"/>
      <c r="D82" s="251"/>
      <c r="E82" s="292" t="str">
        <f>E7</f>
        <v>Rekonstrukce MŠ Srdíčko_objekt A, B</v>
      </c>
      <c r="F82" s="293"/>
      <c r="G82" s="293"/>
      <c r="H82" s="293"/>
      <c r="I82" s="251"/>
      <c r="J82" s="251"/>
      <c r="K82" s="251"/>
      <c r="L82" s="306"/>
      <c r="S82" s="251"/>
      <c r="T82" s="251"/>
      <c r="U82" s="251"/>
      <c r="V82" s="251"/>
      <c r="W82" s="251"/>
      <c r="X82" s="251"/>
      <c r="Y82" s="251"/>
      <c r="Z82" s="251"/>
      <c r="AA82" s="251"/>
      <c r="AB82" s="251"/>
      <c r="AC82" s="251"/>
      <c r="AD82" s="251"/>
      <c r="AE82" s="251"/>
    </row>
    <row r="83" spans="1:31" s="307" customFormat="1" ht="12" customHeight="1">
      <c r="A83" s="251"/>
      <c r="B83" s="27"/>
      <c r="C83" s="250" t="s">
        <v>107</v>
      </c>
      <c r="D83" s="251"/>
      <c r="E83" s="251"/>
      <c r="F83" s="251"/>
      <c r="G83" s="251"/>
      <c r="H83" s="251"/>
      <c r="I83" s="251"/>
      <c r="J83" s="251"/>
      <c r="K83" s="251"/>
      <c r="L83" s="306"/>
      <c r="S83" s="251"/>
      <c r="T83" s="251"/>
      <c r="U83" s="251"/>
      <c r="V83" s="251"/>
      <c r="W83" s="251"/>
      <c r="X83" s="251"/>
      <c r="Y83" s="251"/>
      <c r="Z83" s="251"/>
      <c r="AA83" s="251"/>
      <c r="AB83" s="251"/>
      <c r="AC83" s="251"/>
      <c r="AD83" s="251"/>
      <c r="AE83" s="251"/>
    </row>
    <row r="84" spans="1:31" s="307" customFormat="1" ht="16.5" customHeight="1">
      <c r="A84" s="251"/>
      <c r="B84" s="27"/>
      <c r="C84" s="251"/>
      <c r="D84" s="251"/>
      <c r="E84" s="280" t="str">
        <f>E9</f>
        <v>004 - Zdravotechnické instalace_objekt B</v>
      </c>
      <c r="F84" s="291"/>
      <c r="G84" s="291"/>
      <c r="H84" s="291"/>
      <c r="I84" s="251"/>
      <c r="J84" s="251"/>
      <c r="K84" s="251"/>
      <c r="L84" s="306"/>
      <c r="S84" s="251"/>
      <c r="T84" s="251"/>
      <c r="U84" s="251"/>
      <c r="V84" s="251"/>
      <c r="W84" s="251"/>
      <c r="X84" s="251"/>
      <c r="Y84" s="251"/>
      <c r="Z84" s="251"/>
      <c r="AA84" s="251"/>
      <c r="AB84" s="251"/>
      <c r="AC84" s="251"/>
      <c r="AD84" s="251"/>
      <c r="AE84" s="251"/>
    </row>
    <row r="85" spans="1:31" s="307" customFormat="1" ht="6.95" customHeight="1">
      <c r="A85" s="251"/>
      <c r="B85" s="27"/>
      <c r="C85" s="251"/>
      <c r="D85" s="251"/>
      <c r="E85" s="251"/>
      <c r="F85" s="251"/>
      <c r="G85" s="251"/>
      <c r="H85" s="251"/>
      <c r="I85" s="251"/>
      <c r="J85" s="251"/>
      <c r="K85" s="251"/>
      <c r="L85" s="306"/>
      <c r="S85" s="251"/>
      <c r="T85" s="251"/>
      <c r="U85" s="251"/>
      <c r="V85" s="251"/>
      <c r="W85" s="251"/>
      <c r="X85" s="251"/>
      <c r="Y85" s="251"/>
      <c r="Z85" s="251"/>
      <c r="AA85" s="251"/>
      <c r="AB85" s="251"/>
      <c r="AC85" s="251"/>
      <c r="AD85" s="251"/>
      <c r="AE85" s="251"/>
    </row>
    <row r="86" spans="1:31" s="307" customFormat="1" ht="12" customHeight="1">
      <c r="A86" s="251"/>
      <c r="B86" s="27"/>
      <c r="C86" s="250" t="s">
        <v>23</v>
      </c>
      <c r="D86" s="251"/>
      <c r="E86" s="251"/>
      <c r="F86" s="246" t="str">
        <f>F12</f>
        <v xml:space="preserve"> </v>
      </c>
      <c r="G86" s="251"/>
      <c r="H86" s="251"/>
      <c r="I86" s="250" t="s">
        <v>25</v>
      </c>
      <c r="J86" s="244" t="str">
        <f>IF(J12="","",J12)</f>
        <v>19. 3. 2020</v>
      </c>
      <c r="K86" s="251"/>
      <c r="L86" s="306"/>
      <c r="S86" s="251"/>
      <c r="T86" s="251"/>
      <c r="U86" s="251"/>
      <c r="V86" s="251"/>
      <c r="W86" s="251"/>
      <c r="X86" s="251"/>
      <c r="Y86" s="251"/>
      <c r="Z86" s="251"/>
      <c r="AA86" s="251"/>
      <c r="AB86" s="251"/>
      <c r="AC86" s="251"/>
      <c r="AD86" s="251"/>
      <c r="AE86" s="251"/>
    </row>
    <row r="87" spans="1:31" s="307" customFormat="1" ht="6.95" customHeight="1">
      <c r="A87" s="251"/>
      <c r="B87" s="27"/>
      <c r="C87" s="251"/>
      <c r="D87" s="251"/>
      <c r="E87" s="251"/>
      <c r="F87" s="251"/>
      <c r="G87" s="251"/>
      <c r="H87" s="251"/>
      <c r="I87" s="251"/>
      <c r="J87" s="251"/>
      <c r="K87" s="251"/>
      <c r="L87" s="306"/>
      <c r="S87" s="251"/>
      <c r="T87" s="251"/>
      <c r="U87" s="251"/>
      <c r="V87" s="251"/>
      <c r="W87" s="251"/>
      <c r="X87" s="251"/>
      <c r="Y87" s="251"/>
      <c r="Z87" s="251"/>
      <c r="AA87" s="251"/>
      <c r="AB87" s="251"/>
      <c r="AC87" s="251"/>
      <c r="AD87" s="251"/>
      <c r="AE87" s="251"/>
    </row>
    <row r="88" spans="1:31" s="307" customFormat="1" ht="15.2" customHeight="1">
      <c r="A88" s="251"/>
      <c r="B88" s="27"/>
      <c r="C88" s="250" t="s">
        <v>29</v>
      </c>
      <c r="D88" s="251"/>
      <c r="E88" s="251"/>
      <c r="F88" s="246" t="str">
        <f>E15</f>
        <v>Město Nový Bor</v>
      </c>
      <c r="G88" s="251"/>
      <c r="H88" s="251"/>
      <c r="I88" s="250" t="s">
        <v>35</v>
      </c>
      <c r="J88" s="248" t="str">
        <f>E21</f>
        <v xml:space="preserve"> </v>
      </c>
      <c r="K88" s="251"/>
      <c r="L88" s="306"/>
      <c r="S88" s="251"/>
      <c r="T88" s="251"/>
      <c r="U88" s="251"/>
      <c r="V88" s="251"/>
      <c r="W88" s="251"/>
      <c r="X88" s="251"/>
      <c r="Y88" s="251"/>
      <c r="Z88" s="251"/>
      <c r="AA88" s="251"/>
      <c r="AB88" s="251"/>
      <c r="AC88" s="251"/>
      <c r="AD88" s="251"/>
      <c r="AE88" s="251"/>
    </row>
    <row r="89" spans="1:31" s="307" customFormat="1" ht="15.2" customHeight="1">
      <c r="A89" s="251"/>
      <c r="B89" s="27"/>
      <c r="C89" s="250" t="s">
        <v>33</v>
      </c>
      <c r="D89" s="251"/>
      <c r="E89" s="251"/>
      <c r="F89" s="246" t="str">
        <f>IF(E18="","",E18)</f>
        <v>Vyplň údaj</v>
      </c>
      <c r="G89" s="251"/>
      <c r="H89" s="251"/>
      <c r="I89" s="250" t="s">
        <v>37</v>
      </c>
      <c r="J89" s="248" t="str">
        <f>E24</f>
        <v xml:space="preserve"> </v>
      </c>
      <c r="K89" s="251"/>
      <c r="L89" s="306"/>
      <c r="S89" s="251"/>
      <c r="T89" s="251"/>
      <c r="U89" s="251"/>
      <c r="V89" s="251"/>
      <c r="W89" s="251"/>
      <c r="X89" s="251"/>
      <c r="Y89" s="251"/>
      <c r="Z89" s="251"/>
      <c r="AA89" s="251"/>
      <c r="AB89" s="251"/>
      <c r="AC89" s="251"/>
      <c r="AD89" s="251"/>
      <c r="AE89" s="251"/>
    </row>
    <row r="90" spans="1:31" s="307" customFormat="1" ht="10.35" customHeight="1">
      <c r="A90" s="251"/>
      <c r="B90" s="27"/>
      <c r="C90" s="251"/>
      <c r="D90" s="251"/>
      <c r="E90" s="251"/>
      <c r="F90" s="251"/>
      <c r="G90" s="251"/>
      <c r="H90" s="251"/>
      <c r="I90" s="251"/>
      <c r="J90" s="251"/>
      <c r="K90" s="251"/>
      <c r="L90" s="306"/>
      <c r="S90" s="251"/>
      <c r="T90" s="251"/>
      <c r="U90" s="251"/>
      <c r="V90" s="251"/>
      <c r="W90" s="251"/>
      <c r="X90" s="251"/>
      <c r="Y90" s="251"/>
      <c r="Z90" s="251"/>
      <c r="AA90" s="251"/>
      <c r="AB90" s="251"/>
      <c r="AC90" s="251"/>
      <c r="AD90" s="251"/>
      <c r="AE90" s="251"/>
    </row>
    <row r="91" spans="1:31" s="325" customFormat="1" ht="29.25" customHeight="1">
      <c r="A91" s="323"/>
      <c r="B91" s="100"/>
      <c r="C91" s="101" t="s">
        <v>116</v>
      </c>
      <c r="D91" s="102" t="s">
        <v>60</v>
      </c>
      <c r="E91" s="102" t="s">
        <v>56</v>
      </c>
      <c r="F91" s="102" t="s">
        <v>57</v>
      </c>
      <c r="G91" s="102" t="s">
        <v>117</v>
      </c>
      <c r="H91" s="102" t="s">
        <v>118</v>
      </c>
      <c r="I91" s="102" t="s">
        <v>119</v>
      </c>
      <c r="J91" s="102" t="s">
        <v>111</v>
      </c>
      <c r="K91" s="103" t="s">
        <v>120</v>
      </c>
      <c r="L91" s="324"/>
      <c r="M91" s="59" t="s">
        <v>20</v>
      </c>
      <c r="N91" s="60" t="s">
        <v>45</v>
      </c>
      <c r="O91" s="60" t="s">
        <v>121</v>
      </c>
      <c r="P91" s="60" t="s">
        <v>122</v>
      </c>
      <c r="Q91" s="60" t="s">
        <v>123</v>
      </c>
      <c r="R91" s="60" t="s">
        <v>124</v>
      </c>
      <c r="S91" s="60" t="s">
        <v>125</v>
      </c>
      <c r="T91" s="61" t="s">
        <v>126</v>
      </c>
      <c r="U91" s="323"/>
      <c r="V91" s="323"/>
      <c r="W91" s="323"/>
      <c r="X91" s="323"/>
      <c r="Y91" s="323"/>
      <c r="Z91" s="323"/>
      <c r="AA91" s="323"/>
      <c r="AB91" s="323"/>
      <c r="AC91" s="323"/>
      <c r="AD91" s="323"/>
      <c r="AE91" s="323"/>
    </row>
    <row r="92" spans="1:63" s="307" customFormat="1" ht="22.9" customHeight="1">
      <c r="A92" s="251"/>
      <c r="B92" s="27"/>
      <c r="C92" s="66" t="s">
        <v>127</v>
      </c>
      <c r="D92" s="251"/>
      <c r="E92" s="251"/>
      <c r="F92" s="251"/>
      <c r="G92" s="251"/>
      <c r="H92" s="251"/>
      <c r="I92" s="251"/>
      <c r="J92" s="104">
        <f>BK92</f>
        <v>0</v>
      </c>
      <c r="K92" s="251"/>
      <c r="L92" s="27"/>
      <c r="M92" s="62"/>
      <c r="N92" s="105"/>
      <c r="O92" s="63"/>
      <c r="P92" s="106">
        <f>P93+P126+P136+P142+P148+P154+P170+P173+P202+P243+P260+P281+P286</f>
        <v>0</v>
      </c>
      <c r="Q92" s="63"/>
      <c r="R92" s="106">
        <f>R93+R126+R136+R142+R148+R154+R170+R173+R202+R243+R260+R281+R286</f>
        <v>9.899999999999999</v>
      </c>
      <c r="S92" s="63"/>
      <c r="T92" s="107">
        <f>T93+T126+T136+T142+T148+T154+T170+T173+T202+T243+T260+T281+T286</f>
        <v>0</v>
      </c>
      <c r="U92" s="251"/>
      <c r="V92" s="251"/>
      <c r="W92" s="251"/>
      <c r="X92" s="251"/>
      <c r="Y92" s="251"/>
      <c r="Z92" s="251"/>
      <c r="AA92" s="251"/>
      <c r="AB92" s="251"/>
      <c r="AC92" s="251"/>
      <c r="AD92" s="251"/>
      <c r="AE92" s="251"/>
      <c r="AT92" s="304" t="s">
        <v>74</v>
      </c>
      <c r="AU92" s="304" t="s">
        <v>112</v>
      </c>
      <c r="BK92" s="326">
        <f>BK93+BK126+BK136+BK142+BK148+BK154+BK170+BK173+BK202+BK243+BK260+BK281+BK286</f>
        <v>0</v>
      </c>
    </row>
    <row r="93" spans="2:63" s="109" customFormat="1" ht="25.9" customHeight="1">
      <c r="B93" s="108"/>
      <c r="D93" s="110" t="s">
        <v>74</v>
      </c>
      <c r="E93" s="111" t="s">
        <v>22</v>
      </c>
      <c r="F93" s="111" t="s">
        <v>1291</v>
      </c>
      <c r="J93" s="112">
        <f>BK93</f>
        <v>0</v>
      </c>
      <c r="L93" s="108"/>
      <c r="M93" s="113"/>
      <c r="N93" s="114"/>
      <c r="O93" s="114"/>
      <c r="P93" s="115">
        <f>SUM(P94:P125)</f>
        <v>0</v>
      </c>
      <c r="Q93" s="114"/>
      <c r="R93" s="115">
        <f>SUM(R94:R125)</f>
        <v>2.629999999999994</v>
      </c>
      <c r="S93" s="114"/>
      <c r="T93" s="116">
        <f>SUM(T94:T125)</f>
        <v>0</v>
      </c>
      <c r="AR93" s="110" t="s">
        <v>22</v>
      </c>
      <c r="AT93" s="327" t="s">
        <v>74</v>
      </c>
      <c r="AU93" s="327" t="s">
        <v>75</v>
      </c>
      <c r="AY93" s="110" t="s">
        <v>130</v>
      </c>
      <c r="BK93" s="328">
        <f>SUM(BK94:BK125)</f>
        <v>0</v>
      </c>
    </row>
    <row r="94" spans="1:65" s="307" customFormat="1" ht="16.5" customHeight="1">
      <c r="A94" s="251"/>
      <c r="B94" s="27"/>
      <c r="C94" s="117" t="s">
        <v>22</v>
      </c>
      <c r="D94" s="117" t="s">
        <v>131</v>
      </c>
      <c r="E94" s="118" t="s">
        <v>1292</v>
      </c>
      <c r="F94" s="119" t="s">
        <v>1293</v>
      </c>
      <c r="G94" s="120" t="s">
        <v>208</v>
      </c>
      <c r="H94" s="121">
        <v>10.4</v>
      </c>
      <c r="I94" s="122"/>
      <c r="J94" s="123">
        <f>ROUND(I94*H94,2)</f>
        <v>0</v>
      </c>
      <c r="K94" s="119" t="s">
        <v>135</v>
      </c>
      <c r="L94" s="27"/>
      <c r="M94" s="329" t="s">
        <v>20</v>
      </c>
      <c r="N94" s="124" t="s">
        <v>46</v>
      </c>
      <c r="O94" s="55"/>
      <c r="P94" s="125">
        <f>O94*H94</f>
        <v>0</v>
      </c>
      <c r="Q94" s="125">
        <v>0</v>
      </c>
      <c r="R94" s="125">
        <f>Q94*H94</f>
        <v>0</v>
      </c>
      <c r="S94" s="125">
        <v>0</v>
      </c>
      <c r="T94" s="126">
        <f>S94*H94</f>
        <v>0</v>
      </c>
      <c r="U94" s="251"/>
      <c r="V94" s="251"/>
      <c r="W94" s="251"/>
      <c r="X94" s="251"/>
      <c r="Y94" s="251"/>
      <c r="Z94" s="251"/>
      <c r="AA94" s="251"/>
      <c r="AB94" s="251"/>
      <c r="AC94" s="251"/>
      <c r="AD94" s="251"/>
      <c r="AE94" s="251"/>
      <c r="AR94" s="330" t="s">
        <v>136</v>
      </c>
      <c r="AT94" s="330" t="s">
        <v>131</v>
      </c>
      <c r="AU94" s="330" t="s">
        <v>22</v>
      </c>
      <c r="AY94" s="304" t="s">
        <v>130</v>
      </c>
      <c r="BE94" s="331">
        <f>IF(N94="základní",J94,0)</f>
        <v>0</v>
      </c>
      <c r="BF94" s="331">
        <f>IF(N94="snížená",J94,0)</f>
        <v>0</v>
      </c>
      <c r="BG94" s="331">
        <f>IF(N94="zákl. přenesená",J94,0)</f>
        <v>0</v>
      </c>
      <c r="BH94" s="331">
        <f>IF(N94="sníž. přenesená",J94,0)</f>
        <v>0</v>
      </c>
      <c r="BI94" s="331">
        <f>IF(N94="nulová",J94,0)</f>
        <v>0</v>
      </c>
      <c r="BJ94" s="304" t="s">
        <v>22</v>
      </c>
      <c r="BK94" s="331">
        <f>ROUND(I94*H94,2)</f>
        <v>0</v>
      </c>
      <c r="BL94" s="304" t="s">
        <v>136</v>
      </c>
      <c r="BM94" s="330" t="s">
        <v>84</v>
      </c>
    </row>
    <row r="95" spans="1:47" s="307" customFormat="1" ht="12">
      <c r="A95" s="251"/>
      <c r="B95" s="27"/>
      <c r="C95" s="251"/>
      <c r="D95" s="127" t="s">
        <v>137</v>
      </c>
      <c r="E95" s="251"/>
      <c r="F95" s="128" t="s">
        <v>1293</v>
      </c>
      <c r="G95" s="251"/>
      <c r="H95" s="251"/>
      <c r="I95" s="251"/>
      <c r="J95" s="251"/>
      <c r="K95" s="251"/>
      <c r="L95" s="27"/>
      <c r="M95" s="129"/>
      <c r="N95" s="130"/>
      <c r="O95" s="55"/>
      <c r="P95" s="55"/>
      <c r="Q95" s="55"/>
      <c r="R95" s="55"/>
      <c r="S95" s="55"/>
      <c r="T95" s="56"/>
      <c r="U95" s="251"/>
      <c r="V95" s="251"/>
      <c r="W95" s="251"/>
      <c r="X95" s="251"/>
      <c r="Y95" s="251"/>
      <c r="Z95" s="251"/>
      <c r="AA95" s="251"/>
      <c r="AB95" s="251"/>
      <c r="AC95" s="251"/>
      <c r="AD95" s="251"/>
      <c r="AE95" s="251"/>
      <c r="AT95" s="304" t="s">
        <v>137</v>
      </c>
      <c r="AU95" s="304" t="s">
        <v>22</v>
      </c>
    </row>
    <row r="96" spans="2:51" s="136" customFormat="1" ht="12">
      <c r="B96" s="135"/>
      <c r="D96" s="127" t="s">
        <v>660</v>
      </c>
      <c r="E96" s="137" t="s">
        <v>20</v>
      </c>
      <c r="F96" s="138" t="s">
        <v>1294</v>
      </c>
      <c r="H96" s="137" t="s">
        <v>20</v>
      </c>
      <c r="L96" s="135"/>
      <c r="M96" s="139"/>
      <c r="N96" s="140"/>
      <c r="O96" s="140"/>
      <c r="P96" s="140"/>
      <c r="Q96" s="140"/>
      <c r="R96" s="140"/>
      <c r="S96" s="140"/>
      <c r="T96" s="141"/>
      <c r="AT96" s="137" t="s">
        <v>660</v>
      </c>
      <c r="AU96" s="137" t="s">
        <v>22</v>
      </c>
      <c r="AV96" s="136" t="s">
        <v>22</v>
      </c>
      <c r="AW96" s="136" t="s">
        <v>38</v>
      </c>
      <c r="AX96" s="136" t="s">
        <v>75</v>
      </c>
      <c r="AY96" s="137" t="s">
        <v>130</v>
      </c>
    </row>
    <row r="97" spans="2:51" s="143" customFormat="1" ht="12">
      <c r="B97" s="142"/>
      <c r="D97" s="127" t="s">
        <v>660</v>
      </c>
      <c r="E97" s="144" t="s">
        <v>20</v>
      </c>
      <c r="F97" s="145" t="s">
        <v>84</v>
      </c>
      <c r="H97" s="146">
        <v>2</v>
      </c>
      <c r="L97" s="142"/>
      <c r="M97" s="147"/>
      <c r="N97" s="148"/>
      <c r="O97" s="148"/>
      <c r="P97" s="148"/>
      <c r="Q97" s="148"/>
      <c r="R97" s="148"/>
      <c r="S97" s="148"/>
      <c r="T97" s="149"/>
      <c r="AT97" s="144" t="s">
        <v>660</v>
      </c>
      <c r="AU97" s="144" t="s">
        <v>22</v>
      </c>
      <c r="AV97" s="143" t="s">
        <v>84</v>
      </c>
      <c r="AW97" s="143" t="s">
        <v>38</v>
      </c>
      <c r="AX97" s="143" t="s">
        <v>75</v>
      </c>
      <c r="AY97" s="144" t="s">
        <v>130</v>
      </c>
    </row>
    <row r="98" spans="2:51" s="136" customFormat="1" ht="12">
      <c r="B98" s="135"/>
      <c r="D98" s="127" t="s">
        <v>660</v>
      </c>
      <c r="E98" s="137" t="s">
        <v>20</v>
      </c>
      <c r="F98" s="138" t="s">
        <v>1295</v>
      </c>
      <c r="H98" s="137" t="s">
        <v>20</v>
      </c>
      <c r="L98" s="135"/>
      <c r="M98" s="139"/>
      <c r="N98" s="140"/>
      <c r="O98" s="140"/>
      <c r="P98" s="140"/>
      <c r="Q98" s="140"/>
      <c r="R98" s="140"/>
      <c r="S98" s="140"/>
      <c r="T98" s="141"/>
      <c r="AT98" s="137" t="s">
        <v>660</v>
      </c>
      <c r="AU98" s="137" t="s">
        <v>22</v>
      </c>
      <c r="AV98" s="136" t="s">
        <v>22</v>
      </c>
      <c r="AW98" s="136" t="s">
        <v>38</v>
      </c>
      <c r="AX98" s="136" t="s">
        <v>75</v>
      </c>
      <c r="AY98" s="137" t="s">
        <v>130</v>
      </c>
    </row>
    <row r="99" spans="2:51" s="143" customFormat="1" ht="12">
      <c r="B99" s="142"/>
      <c r="D99" s="127" t="s">
        <v>660</v>
      </c>
      <c r="E99" s="144" t="s">
        <v>20</v>
      </c>
      <c r="F99" s="145" t="s">
        <v>1296</v>
      </c>
      <c r="H99" s="146">
        <v>8.4</v>
      </c>
      <c r="L99" s="142"/>
      <c r="M99" s="147"/>
      <c r="N99" s="148"/>
      <c r="O99" s="148"/>
      <c r="P99" s="148"/>
      <c r="Q99" s="148"/>
      <c r="R99" s="148"/>
      <c r="S99" s="148"/>
      <c r="T99" s="149"/>
      <c r="AT99" s="144" t="s">
        <v>660</v>
      </c>
      <c r="AU99" s="144" t="s">
        <v>22</v>
      </c>
      <c r="AV99" s="143" t="s">
        <v>84</v>
      </c>
      <c r="AW99" s="143" t="s">
        <v>38</v>
      </c>
      <c r="AX99" s="143" t="s">
        <v>75</v>
      </c>
      <c r="AY99" s="144" t="s">
        <v>130</v>
      </c>
    </row>
    <row r="100" spans="2:51" s="151" customFormat="1" ht="12">
      <c r="B100" s="150"/>
      <c r="D100" s="127" t="s">
        <v>660</v>
      </c>
      <c r="E100" s="152" t="s">
        <v>20</v>
      </c>
      <c r="F100" s="153" t="s">
        <v>663</v>
      </c>
      <c r="H100" s="154">
        <v>10.4</v>
      </c>
      <c r="L100" s="150"/>
      <c r="M100" s="155"/>
      <c r="N100" s="156"/>
      <c r="O100" s="156"/>
      <c r="P100" s="156"/>
      <c r="Q100" s="156"/>
      <c r="R100" s="156"/>
      <c r="S100" s="156"/>
      <c r="T100" s="157"/>
      <c r="AT100" s="152" t="s">
        <v>660</v>
      </c>
      <c r="AU100" s="152" t="s">
        <v>22</v>
      </c>
      <c r="AV100" s="151" t="s">
        <v>136</v>
      </c>
      <c r="AW100" s="151" t="s">
        <v>38</v>
      </c>
      <c r="AX100" s="151" t="s">
        <v>22</v>
      </c>
      <c r="AY100" s="152" t="s">
        <v>130</v>
      </c>
    </row>
    <row r="101" spans="1:65" s="307" customFormat="1" ht="21.75" customHeight="1">
      <c r="A101" s="251"/>
      <c r="B101" s="27"/>
      <c r="C101" s="117" t="s">
        <v>84</v>
      </c>
      <c r="D101" s="117" t="s">
        <v>131</v>
      </c>
      <c r="E101" s="118" t="s">
        <v>1297</v>
      </c>
      <c r="F101" s="119" t="s">
        <v>1298</v>
      </c>
      <c r="G101" s="120" t="s">
        <v>208</v>
      </c>
      <c r="H101" s="121">
        <v>8.4</v>
      </c>
      <c r="I101" s="122"/>
      <c r="J101" s="123">
        <f>ROUND(I101*H101,2)</f>
        <v>0</v>
      </c>
      <c r="K101" s="119" t="s">
        <v>135</v>
      </c>
      <c r="L101" s="27"/>
      <c r="M101" s="329" t="s">
        <v>20</v>
      </c>
      <c r="N101" s="124" t="s">
        <v>46</v>
      </c>
      <c r="O101" s="55"/>
      <c r="P101" s="125">
        <f>O101*H101</f>
        <v>0</v>
      </c>
      <c r="Q101" s="125">
        <v>0</v>
      </c>
      <c r="R101" s="125">
        <f>Q101*H101</f>
        <v>0</v>
      </c>
      <c r="S101" s="125">
        <v>0</v>
      </c>
      <c r="T101" s="126">
        <f>S101*H101</f>
        <v>0</v>
      </c>
      <c r="U101" s="251"/>
      <c r="V101" s="251"/>
      <c r="W101" s="251"/>
      <c r="X101" s="251"/>
      <c r="Y101" s="251"/>
      <c r="Z101" s="251"/>
      <c r="AA101" s="251"/>
      <c r="AB101" s="251"/>
      <c r="AC101" s="251"/>
      <c r="AD101" s="251"/>
      <c r="AE101" s="251"/>
      <c r="AR101" s="330" t="s">
        <v>136</v>
      </c>
      <c r="AT101" s="330" t="s">
        <v>131</v>
      </c>
      <c r="AU101" s="330" t="s">
        <v>22</v>
      </c>
      <c r="AY101" s="304" t="s">
        <v>130</v>
      </c>
      <c r="BE101" s="331">
        <f>IF(N101="základní",J101,0)</f>
        <v>0</v>
      </c>
      <c r="BF101" s="331">
        <f>IF(N101="snížená",J101,0)</f>
        <v>0</v>
      </c>
      <c r="BG101" s="331">
        <f>IF(N101="zákl. přenesená",J101,0)</f>
        <v>0</v>
      </c>
      <c r="BH101" s="331">
        <f>IF(N101="sníž. přenesená",J101,0)</f>
        <v>0</v>
      </c>
      <c r="BI101" s="331">
        <f>IF(N101="nulová",J101,0)</f>
        <v>0</v>
      </c>
      <c r="BJ101" s="304" t="s">
        <v>22</v>
      </c>
      <c r="BK101" s="331">
        <f>ROUND(I101*H101,2)</f>
        <v>0</v>
      </c>
      <c r="BL101" s="304" t="s">
        <v>136</v>
      </c>
      <c r="BM101" s="330" t="s">
        <v>136</v>
      </c>
    </row>
    <row r="102" spans="1:47" s="307" customFormat="1" ht="19.5">
      <c r="A102" s="251"/>
      <c r="B102" s="27"/>
      <c r="C102" s="251"/>
      <c r="D102" s="127" t="s">
        <v>137</v>
      </c>
      <c r="E102" s="251"/>
      <c r="F102" s="128" t="s">
        <v>1299</v>
      </c>
      <c r="G102" s="251"/>
      <c r="H102" s="251"/>
      <c r="I102" s="251"/>
      <c r="J102" s="251"/>
      <c r="K102" s="251"/>
      <c r="L102" s="27"/>
      <c r="M102" s="129"/>
      <c r="N102" s="130"/>
      <c r="O102" s="55"/>
      <c r="P102" s="55"/>
      <c r="Q102" s="55"/>
      <c r="R102" s="55"/>
      <c r="S102" s="55"/>
      <c r="T102" s="56"/>
      <c r="U102" s="251"/>
      <c r="V102" s="251"/>
      <c r="W102" s="251"/>
      <c r="X102" s="251"/>
      <c r="Y102" s="251"/>
      <c r="Z102" s="251"/>
      <c r="AA102" s="251"/>
      <c r="AB102" s="251"/>
      <c r="AC102" s="251"/>
      <c r="AD102" s="251"/>
      <c r="AE102" s="251"/>
      <c r="AT102" s="304" t="s">
        <v>137</v>
      </c>
      <c r="AU102" s="304" t="s">
        <v>22</v>
      </c>
    </row>
    <row r="103" spans="2:51" s="136" customFormat="1" ht="12">
      <c r="B103" s="135"/>
      <c r="D103" s="127" t="s">
        <v>660</v>
      </c>
      <c r="E103" s="137" t="s">
        <v>20</v>
      </c>
      <c r="F103" s="138" t="s">
        <v>1295</v>
      </c>
      <c r="H103" s="137" t="s">
        <v>20</v>
      </c>
      <c r="L103" s="135"/>
      <c r="M103" s="139"/>
      <c r="N103" s="140"/>
      <c r="O103" s="140"/>
      <c r="P103" s="140"/>
      <c r="Q103" s="140"/>
      <c r="R103" s="140"/>
      <c r="S103" s="140"/>
      <c r="T103" s="141"/>
      <c r="AT103" s="137" t="s">
        <v>660</v>
      </c>
      <c r="AU103" s="137" t="s">
        <v>22</v>
      </c>
      <c r="AV103" s="136" t="s">
        <v>22</v>
      </c>
      <c r="AW103" s="136" t="s">
        <v>38</v>
      </c>
      <c r="AX103" s="136" t="s">
        <v>75</v>
      </c>
      <c r="AY103" s="137" t="s">
        <v>130</v>
      </c>
    </row>
    <row r="104" spans="2:51" s="143" customFormat="1" ht="12">
      <c r="B104" s="142"/>
      <c r="D104" s="127" t="s">
        <v>660</v>
      </c>
      <c r="E104" s="144" t="s">
        <v>20</v>
      </c>
      <c r="F104" s="145" t="s">
        <v>1296</v>
      </c>
      <c r="H104" s="146">
        <v>8.4</v>
      </c>
      <c r="L104" s="142"/>
      <c r="M104" s="147"/>
      <c r="N104" s="148"/>
      <c r="O104" s="148"/>
      <c r="P104" s="148"/>
      <c r="Q104" s="148"/>
      <c r="R104" s="148"/>
      <c r="S104" s="148"/>
      <c r="T104" s="149"/>
      <c r="AT104" s="144" t="s">
        <v>660</v>
      </c>
      <c r="AU104" s="144" t="s">
        <v>22</v>
      </c>
      <c r="AV104" s="143" t="s">
        <v>84</v>
      </c>
      <c r="AW104" s="143" t="s">
        <v>38</v>
      </c>
      <c r="AX104" s="143" t="s">
        <v>75</v>
      </c>
      <c r="AY104" s="144" t="s">
        <v>130</v>
      </c>
    </row>
    <row r="105" spans="2:51" s="151" customFormat="1" ht="12">
      <c r="B105" s="150"/>
      <c r="D105" s="127" t="s">
        <v>660</v>
      </c>
      <c r="E105" s="152" t="s">
        <v>20</v>
      </c>
      <c r="F105" s="153" t="s">
        <v>663</v>
      </c>
      <c r="H105" s="154">
        <v>8.4</v>
      </c>
      <c r="L105" s="150"/>
      <c r="M105" s="155"/>
      <c r="N105" s="156"/>
      <c r="O105" s="156"/>
      <c r="P105" s="156"/>
      <c r="Q105" s="156"/>
      <c r="R105" s="156"/>
      <c r="S105" s="156"/>
      <c r="T105" s="157"/>
      <c r="AT105" s="152" t="s">
        <v>660</v>
      </c>
      <c r="AU105" s="152" t="s">
        <v>22</v>
      </c>
      <c r="AV105" s="151" t="s">
        <v>136</v>
      </c>
      <c r="AW105" s="151" t="s">
        <v>38</v>
      </c>
      <c r="AX105" s="151" t="s">
        <v>22</v>
      </c>
      <c r="AY105" s="152" t="s">
        <v>130</v>
      </c>
    </row>
    <row r="106" spans="1:65" s="307" customFormat="1" ht="16.5" customHeight="1">
      <c r="A106" s="251"/>
      <c r="B106" s="27"/>
      <c r="C106" s="117" t="s">
        <v>139</v>
      </c>
      <c r="D106" s="117" t="s">
        <v>131</v>
      </c>
      <c r="E106" s="118" t="s">
        <v>1300</v>
      </c>
      <c r="F106" s="119" t="s">
        <v>1301</v>
      </c>
      <c r="G106" s="120" t="s">
        <v>208</v>
      </c>
      <c r="H106" s="121">
        <v>8.4</v>
      </c>
      <c r="I106" s="122"/>
      <c r="J106" s="123">
        <f>ROUND(I106*H106,2)</f>
        <v>0</v>
      </c>
      <c r="K106" s="119" t="s">
        <v>135</v>
      </c>
      <c r="L106" s="27"/>
      <c r="M106" s="329" t="s">
        <v>20</v>
      </c>
      <c r="N106" s="124" t="s">
        <v>46</v>
      </c>
      <c r="O106" s="55"/>
      <c r="P106" s="125">
        <f>O106*H106</f>
        <v>0</v>
      </c>
      <c r="Q106" s="125">
        <v>0</v>
      </c>
      <c r="R106" s="125">
        <f>Q106*H106</f>
        <v>0</v>
      </c>
      <c r="S106" s="125">
        <v>0</v>
      </c>
      <c r="T106" s="126">
        <f>S106*H106</f>
        <v>0</v>
      </c>
      <c r="U106" s="251"/>
      <c r="V106" s="251"/>
      <c r="W106" s="251"/>
      <c r="X106" s="251"/>
      <c r="Y106" s="251"/>
      <c r="Z106" s="251"/>
      <c r="AA106" s="251"/>
      <c r="AB106" s="251"/>
      <c r="AC106" s="251"/>
      <c r="AD106" s="251"/>
      <c r="AE106" s="251"/>
      <c r="AR106" s="330" t="s">
        <v>136</v>
      </c>
      <c r="AT106" s="330" t="s">
        <v>131</v>
      </c>
      <c r="AU106" s="330" t="s">
        <v>22</v>
      </c>
      <c r="AY106" s="304" t="s">
        <v>130</v>
      </c>
      <c r="BE106" s="331">
        <f>IF(N106="základní",J106,0)</f>
        <v>0</v>
      </c>
      <c r="BF106" s="331">
        <f>IF(N106="snížená",J106,0)</f>
        <v>0</v>
      </c>
      <c r="BG106" s="331">
        <f>IF(N106="zákl. přenesená",J106,0)</f>
        <v>0</v>
      </c>
      <c r="BH106" s="331">
        <f>IF(N106="sníž. přenesená",J106,0)</f>
        <v>0</v>
      </c>
      <c r="BI106" s="331">
        <f>IF(N106="nulová",J106,0)</f>
        <v>0</v>
      </c>
      <c r="BJ106" s="304" t="s">
        <v>22</v>
      </c>
      <c r="BK106" s="331">
        <f>ROUND(I106*H106,2)</f>
        <v>0</v>
      </c>
      <c r="BL106" s="304" t="s">
        <v>136</v>
      </c>
      <c r="BM106" s="330" t="s">
        <v>142</v>
      </c>
    </row>
    <row r="107" spans="1:47" s="307" customFormat="1" ht="12">
      <c r="A107" s="251"/>
      <c r="B107" s="27"/>
      <c r="C107" s="251"/>
      <c r="D107" s="127" t="s">
        <v>137</v>
      </c>
      <c r="E107" s="251"/>
      <c r="F107" s="128" t="s">
        <v>1301</v>
      </c>
      <c r="G107" s="251"/>
      <c r="H107" s="251"/>
      <c r="I107" s="251"/>
      <c r="J107" s="251"/>
      <c r="K107" s="251"/>
      <c r="L107" s="27"/>
      <c r="M107" s="129"/>
      <c r="N107" s="130"/>
      <c r="O107" s="55"/>
      <c r="P107" s="55"/>
      <c r="Q107" s="55"/>
      <c r="R107" s="55"/>
      <c r="S107" s="55"/>
      <c r="T107" s="56"/>
      <c r="U107" s="251"/>
      <c r="V107" s="251"/>
      <c r="W107" s="251"/>
      <c r="X107" s="251"/>
      <c r="Y107" s="251"/>
      <c r="Z107" s="251"/>
      <c r="AA107" s="251"/>
      <c r="AB107" s="251"/>
      <c r="AC107" s="251"/>
      <c r="AD107" s="251"/>
      <c r="AE107" s="251"/>
      <c r="AT107" s="304" t="s">
        <v>137</v>
      </c>
      <c r="AU107" s="304" t="s">
        <v>22</v>
      </c>
    </row>
    <row r="108" spans="2:51" s="136" customFormat="1" ht="12">
      <c r="B108" s="135"/>
      <c r="D108" s="127" t="s">
        <v>660</v>
      </c>
      <c r="E108" s="137" t="s">
        <v>20</v>
      </c>
      <c r="F108" s="138" t="s">
        <v>1302</v>
      </c>
      <c r="H108" s="137" t="s">
        <v>20</v>
      </c>
      <c r="L108" s="135"/>
      <c r="M108" s="139"/>
      <c r="N108" s="140"/>
      <c r="O108" s="140"/>
      <c r="P108" s="140"/>
      <c r="Q108" s="140"/>
      <c r="R108" s="140"/>
      <c r="S108" s="140"/>
      <c r="T108" s="141"/>
      <c r="AT108" s="137" t="s">
        <v>660</v>
      </c>
      <c r="AU108" s="137" t="s">
        <v>22</v>
      </c>
      <c r="AV108" s="136" t="s">
        <v>22</v>
      </c>
      <c r="AW108" s="136" t="s">
        <v>38</v>
      </c>
      <c r="AX108" s="136" t="s">
        <v>75</v>
      </c>
      <c r="AY108" s="137" t="s">
        <v>130</v>
      </c>
    </row>
    <row r="109" spans="2:51" s="143" customFormat="1" ht="12">
      <c r="B109" s="142"/>
      <c r="D109" s="127" t="s">
        <v>660</v>
      </c>
      <c r="E109" s="144" t="s">
        <v>20</v>
      </c>
      <c r="F109" s="145" t="s">
        <v>1303</v>
      </c>
      <c r="H109" s="146">
        <v>8.4</v>
      </c>
      <c r="L109" s="142"/>
      <c r="M109" s="147"/>
      <c r="N109" s="148"/>
      <c r="O109" s="148"/>
      <c r="P109" s="148"/>
      <c r="Q109" s="148"/>
      <c r="R109" s="148"/>
      <c r="S109" s="148"/>
      <c r="T109" s="149"/>
      <c r="AT109" s="144" t="s">
        <v>660</v>
      </c>
      <c r="AU109" s="144" t="s">
        <v>22</v>
      </c>
      <c r="AV109" s="143" t="s">
        <v>84</v>
      </c>
      <c r="AW109" s="143" t="s">
        <v>38</v>
      </c>
      <c r="AX109" s="143" t="s">
        <v>75</v>
      </c>
      <c r="AY109" s="144" t="s">
        <v>130</v>
      </c>
    </row>
    <row r="110" spans="2:51" s="151" customFormat="1" ht="12">
      <c r="B110" s="150"/>
      <c r="D110" s="127" t="s">
        <v>660</v>
      </c>
      <c r="E110" s="152" t="s">
        <v>20</v>
      </c>
      <c r="F110" s="153" t="s">
        <v>663</v>
      </c>
      <c r="H110" s="154">
        <v>8.4</v>
      </c>
      <c r="L110" s="150"/>
      <c r="M110" s="155"/>
      <c r="N110" s="156"/>
      <c r="O110" s="156"/>
      <c r="P110" s="156"/>
      <c r="Q110" s="156"/>
      <c r="R110" s="156"/>
      <c r="S110" s="156"/>
      <c r="T110" s="157"/>
      <c r="AT110" s="152" t="s">
        <v>660</v>
      </c>
      <c r="AU110" s="152" t="s">
        <v>22</v>
      </c>
      <c r="AV110" s="151" t="s">
        <v>136</v>
      </c>
      <c r="AW110" s="151" t="s">
        <v>38</v>
      </c>
      <c r="AX110" s="151" t="s">
        <v>22</v>
      </c>
      <c r="AY110" s="152" t="s">
        <v>130</v>
      </c>
    </row>
    <row r="111" spans="1:65" s="307" customFormat="1" ht="21.75" customHeight="1">
      <c r="A111" s="251"/>
      <c r="B111" s="27"/>
      <c r="C111" s="117" t="s">
        <v>136</v>
      </c>
      <c r="D111" s="117" t="s">
        <v>131</v>
      </c>
      <c r="E111" s="118" t="s">
        <v>1304</v>
      </c>
      <c r="F111" s="119" t="s">
        <v>1305</v>
      </c>
      <c r="G111" s="120" t="s">
        <v>208</v>
      </c>
      <c r="H111" s="121">
        <v>2</v>
      </c>
      <c r="I111" s="122"/>
      <c r="J111" s="123">
        <f>ROUND(I111*H111,2)</f>
        <v>0</v>
      </c>
      <c r="K111" s="119" t="s">
        <v>135</v>
      </c>
      <c r="L111" s="27"/>
      <c r="M111" s="329" t="s">
        <v>20</v>
      </c>
      <c r="N111" s="124" t="s">
        <v>46</v>
      </c>
      <c r="O111" s="55"/>
      <c r="P111" s="125">
        <f>O111*H111</f>
        <v>0</v>
      </c>
      <c r="Q111" s="125">
        <v>0</v>
      </c>
      <c r="R111" s="125">
        <f>Q111*H111</f>
        <v>0</v>
      </c>
      <c r="S111" s="125">
        <v>0</v>
      </c>
      <c r="T111" s="126">
        <f>S111*H111</f>
        <v>0</v>
      </c>
      <c r="U111" s="251"/>
      <c r="V111" s="251"/>
      <c r="W111" s="251"/>
      <c r="X111" s="251"/>
      <c r="Y111" s="251"/>
      <c r="Z111" s="251"/>
      <c r="AA111" s="251"/>
      <c r="AB111" s="251"/>
      <c r="AC111" s="251"/>
      <c r="AD111" s="251"/>
      <c r="AE111" s="251"/>
      <c r="AR111" s="330" t="s">
        <v>136</v>
      </c>
      <c r="AT111" s="330" t="s">
        <v>131</v>
      </c>
      <c r="AU111" s="330" t="s">
        <v>22</v>
      </c>
      <c r="AY111" s="304" t="s">
        <v>130</v>
      </c>
      <c r="BE111" s="331">
        <f>IF(N111="základní",J111,0)</f>
        <v>0</v>
      </c>
      <c r="BF111" s="331">
        <f>IF(N111="snížená",J111,0)</f>
        <v>0</v>
      </c>
      <c r="BG111" s="331">
        <f>IF(N111="zákl. přenesená",J111,0)</f>
        <v>0</v>
      </c>
      <c r="BH111" s="331">
        <f>IF(N111="sníž. přenesená",J111,0)</f>
        <v>0</v>
      </c>
      <c r="BI111" s="331">
        <f>IF(N111="nulová",J111,0)</f>
        <v>0</v>
      </c>
      <c r="BJ111" s="304" t="s">
        <v>22</v>
      </c>
      <c r="BK111" s="331">
        <f>ROUND(I111*H111,2)</f>
        <v>0</v>
      </c>
      <c r="BL111" s="304" t="s">
        <v>136</v>
      </c>
      <c r="BM111" s="330" t="s">
        <v>147</v>
      </c>
    </row>
    <row r="112" spans="1:47" s="307" customFormat="1" ht="19.5">
      <c r="A112" s="251"/>
      <c r="B112" s="27"/>
      <c r="C112" s="251"/>
      <c r="D112" s="127" t="s">
        <v>137</v>
      </c>
      <c r="E112" s="251"/>
      <c r="F112" s="128" t="s">
        <v>1305</v>
      </c>
      <c r="G112" s="251"/>
      <c r="H112" s="251"/>
      <c r="I112" s="251"/>
      <c r="J112" s="251"/>
      <c r="K112" s="251"/>
      <c r="L112" s="27"/>
      <c r="M112" s="129"/>
      <c r="N112" s="130"/>
      <c r="O112" s="55"/>
      <c r="P112" s="55"/>
      <c r="Q112" s="55"/>
      <c r="R112" s="55"/>
      <c r="S112" s="55"/>
      <c r="T112" s="56"/>
      <c r="U112" s="251"/>
      <c r="V112" s="251"/>
      <c r="W112" s="251"/>
      <c r="X112" s="251"/>
      <c r="Y112" s="251"/>
      <c r="Z112" s="251"/>
      <c r="AA112" s="251"/>
      <c r="AB112" s="251"/>
      <c r="AC112" s="251"/>
      <c r="AD112" s="251"/>
      <c r="AE112" s="251"/>
      <c r="AT112" s="304" t="s">
        <v>137</v>
      </c>
      <c r="AU112" s="304" t="s">
        <v>22</v>
      </c>
    </row>
    <row r="113" spans="2:51" s="136" customFormat="1" ht="12">
      <c r="B113" s="135"/>
      <c r="D113" s="127" t="s">
        <v>660</v>
      </c>
      <c r="E113" s="137" t="s">
        <v>20</v>
      </c>
      <c r="F113" s="138" t="s">
        <v>1306</v>
      </c>
      <c r="H113" s="137" t="s">
        <v>20</v>
      </c>
      <c r="L113" s="135"/>
      <c r="M113" s="139"/>
      <c r="N113" s="140"/>
      <c r="O113" s="140"/>
      <c r="P113" s="140"/>
      <c r="Q113" s="140"/>
      <c r="R113" s="140"/>
      <c r="S113" s="140"/>
      <c r="T113" s="141"/>
      <c r="AT113" s="137" t="s">
        <v>660</v>
      </c>
      <c r="AU113" s="137" t="s">
        <v>22</v>
      </c>
      <c r="AV113" s="136" t="s">
        <v>22</v>
      </c>
      <c r="AW113" s="136" t="s">
        <v>38</v>
      </c>
      <c r="AX113" s="136" t="s">
        <v>75</v>
      </c>
      <c r="AY113" s="137" t="s">
        <v>130</v>
      </c>
    </row>
    <row r="114" spans="2:51" s="143" customFormat="1" ht="12">
      <c r="B114" s="142"/>
      <c r="D114" s="127" t="s">
        <v>660</v>
      </c>
      <c r="E114" s="144" t="s">
        <v>20</v>
      </c>
      <c r="F114" s="145" t="s">
        <v>84</v>
      </c>
      <c r="H114" s="146">
        <v>2</v>
      </c>
      <c r="L114" s="142"/>
      <c r="M114" s="147"/>
      <c r="N114" s="148"/>
      <c r="O114" s="148"/>
      <c r="P114" s="148"/>
      <c r="Q114" s="148"/>
      <c r="R114" s="148"/>
      <c r="S114" s="148"/>
      <c r="T114" s="149"/>
      <c r="AT114" s="144" t="s">
        <v>660</v>
      </c>
      <c r="AU114" s="144" t="s">
        <v>22</v>
      </c>
      <c r="AV114" s="143" t="s">
        <v>84</v>
      </c>
      <c r="AW114" s="143" t="s">
        <v>38</v>
      </c>
      <c r="AX114" s="143" t="s">
        <v>75</v>
      </c>
      <c r="AY114" s="144" t="s">
        <v>130</v>
      </c>
    </row>
    <row r="115" spans="2:51" s="151" customFormat="1" ht="12">
      <c r="B115" s="150"/>
      <c r="D115" s="127" t="s">
        <v>660</v>
      </c>
      <c r="E115" s="152" t="s">
        <v>20</v>
      </c>
      <c r="F115" s="153" t="s">
        <v>663</v>
      </c>
      <c r="H115" s="154">
        <v>2</v>
      </c>
      <c r="L115" s="150"/>
      <c r="M115" s="155"/>
      <c r="N115" s="156"/>
      <c r="O115" s="156"/>
      <c r="P115" s="156"/>
      <c r="Q115" s="156"/>
      <c r="R115" s="156"/>
      <c r="S115" s="156"/>
      <c r="T115" s="157"/>
      <c r="AT115" s="152" t="s">
        <v>660</v>
      </c>
      <c r="AU115" s="152" t="s">
        <v>22</v>
      </c>
      <c r="AV115" s="151" t="s">
        <v>136</v>
      </c>
      <c r="AW115" s="151" t="s">
        <v>38</v>
      </c>
      <c r="AX115" s="151" t="s">
        <v>22</v>
      </c>
      <c r="AY115" s="152" t="s">
        <v>130</v>
      </c>
    </row>
    <row r="116" spans="1:65" s="307" customFormat="1" ht="33" customHeight="1">
      <c r="A116" s="251"/>
      <c r="B116" s="27"/>
      <c r="C116" s="117" t="s">
        <v>194</v>
      </c>
      <c r="D116" s="117" t="s">
        <v>131</v>
      </c>
      <c r="E116" s="118" t="s">
        <v>1307</v>
      </c>
      <c r="F116" s="119" t="s">
        <v>1308</v>
      </c>
      <c r="G116" s="120" t="s">
        <v>208</v>
      </c>
      <c r="H116" s="121">
        <v>1.548</v>
      </c>
      <c r="I116" s="122"/>
      <c r="J116" s="123">
        <f>ROUND(I116*H116,2)</f>
        <v>0</v>
      </c>
      <c r="K116" s="119" t="s">
        <v>135</v>
      </c>
      <c r="L116" s="27"/>
      <c r="M116" s="329" t="s">
        <v>20</v>
      </c>
      <c r="N116" s="124" t="s">
        <v>46</v>
      </c>
      <c r="O116" s="55"/>
      <c r="P116" s="125">
        <f>O116*H116</f>
        <v>0</v>
      </c>
      <c r="Q116" s="125">
        <v>1.69896640826873</v>
      </c>
      <c r="R116" s="125">
        <f>Q116*H116</f>
        <v>2.629999999999994</v>
      </c>
      <c r="S116" s="125">
        <v>0</v>
      </c>
      <c r="T116" s="126">
        <f>S116*H116</f>
        <v>0</v>
      </c>
      <c r="U116" s="251"/>
      <c r="V116" s="251"/>
      <c r="W116" s="251"/>
      <c r="X116" s="251"/>
      <c r="Y116" s="251"/>
      <c r="Z116" s="251"/>
      <c r="AA116" s="251"/>
      <c r="AB116" s="251"/>
      <c r="AC116" s="251"/>
      <c r="AD116" s="251"/>
      <c r="AE116" s="251"/>
      <c r="AR116" s="330" t="s">
        <v>136</v>
      </c>
      <c r="AT116" s="330" t="s">
        <v>131</v>
      </c>
      <c r="AU116" s="330" t="s">
        <v>22</v>
      </c>
      <c r="AY116" s="304" t="s">
        <v>130</v>
      </c>
      <c r="BE116" s="331">
        <f>IF(N116="základní",J116,0)</f>
        <v>0</v>
      </c>
      <c r="BF116" s="331">
        <f>IF(N116="snížená",J116,0)</f>
        <v>0</v>
      </c>
      <c r="BG116" s="331">
        <f>IF(N116="zákl. přenesená",J116,0)</f>
        <v>0</v>
      </c>
      <c r="BH116" s="331">
        <f>IF(N116="sníž. přenesená",J116,0)</f>
        <v>0</v>
      </c>
      <c r="BI116" s="331">
        <f>IF(N116="nulová",J116,0)</f>
        <v>0</v>
      </c>
      <c r="BJ116" s="304" t="s">
        <v>22</v>
      </c>
      <c r="BK116" s="331">
        <f>ROUND(I116*H116,2)</f>
        <v>0</v>
      </c>
      <c r="BL116" s="304" t="s">
        <v>136</v>
      </c>
      <c r="BM116" s="330" t="s">
        <v>27</v>
      </c>
    </row>
    <row r="117" spans="1:47" s="307" customFormat="1" ht="19.5">
      <c r="A117" s="251"/>
      <c r="B117" s="27"/>
      <c r="C117" s="251"/>
      <c r="D117" s="127" t="s">
        <v>137</v>
      </c>
      <c r="E117" s="251"/>
      <c r="F117" s="128" t="s">
        <v>1308</v>
      </c>
      <c r="G117" s="251"/>
      <c r="H117" s="251"/>
      <c r="I117" s="251"/>
      <c r="J117" s="251"/>
      <c r="K117" s="251"/>
      <c r="L117" s="27"/>
      <c r="M117" s="129"/>
      <c r="N117" s="130"/>
      <c r="O117" s="55"/>
      <c r="P117" s="55"/>
      <c r="Q117" s="55"/>
      <c r="R117" s="55"/>
      <c r="S117" s="55"/>
      <c r="T117" s="56"/>
      <c r="U117" s="251"/>
      <c r="V117" s="251"/>
      <c r="W117" s="251"/>
      <c r="X117" s="251"/>
      <c r="Y117" s="251"/>
      <c r="Z117" s="251"/>
      <c r="AA117" s="251"/>
      <c r="AB117" s="251"/>
      <c r="AC117" s="251"/>
      <c r="AD117" s="251"/>
      <c r="AE117" s="251"/>
      <c r="AT117" s="304" t="s">
        <v>137</v>
      </c>
      <c r="AU117" s="304" t="s">
        <v>22</v>
      </c>
    </row>
    <row r="118" spans="2:51" s="136" customFormat="1" ht="12">
      <c r="B118" s="135"/>
      <c r="D118" s="127" t="s">
        <v>660</v>
      </c>
      <c r="E118" s="137" t="s">
        <v>20</v>
      </c>
      <c r="F118" s="138" t="s">
        <v>1295</v>
      </c>
      <c r="H118" s="137" t="s">
        <v>20</v>
      </c>
      <c r="L118" s="135"/>
      <c r="M118" s="139"/>
      <c r="N118" s="140"/>
      <c r="O118" s="140"/>
      <c r="P118" s="140"/>
      <c r="Q118" s="140"/>
      <c r="R118" s="140"/>
      <c r="S118" s="140"/>
      <c r="T118" s="141"/>
      <c r="AT118" s="137" t="s">
        <v>660</v>
      </c>
      <c r="AU118" s="137" t="s">
        <v>22</v>
      </c>
      <c r="AV118" s="136" t="s">
        <v>22</v>
      </c>
      <c r="AW118" s="136" t="s">
        <v>38</v>
      </c>
      <c r="AX118" s="136" t="s">
        <v>75</v>
      </c>
      <c r="AY118" s="137" t="s">
        <v>130</v>
      </c>
    </row>
    <row r="119" spans="2:51" s="143" customFormat="1" ht="12">
      <c r="B119" s="142"/>
      <c r="D119" s="127" t="s">
        <v>660</v>
      </c>
      <c r="E119" s="144" t="s">
        <v>20</v>
      </c>
      <c r="F119" s="145" t="s">
        <v>1309</v>
      </c>
      <c r="H119" s="146">
        <v>1.548</v>
      </c>
      <c r="L119" s="142"/>
      <c r="M119" s="147"/>
      <c r="N119" s="148"/>
      <c r="O119" s="148"/>
      <c r="P119" s="148"/>
      <c r="Q119" s="148"/>
      <c r="R119" s="148"/>
      <c r="S119" s="148"/>
      <c r="T119" s="149"/>
      <c r="AT119" s="144" t="s">
        <v>660</v>
      </c>
      <c r="AU119" s="144" t="s">
        <v>22</v>
      </c>
      <c r="AV119" s="143" t="s">
        <v>84</v>
      </c>
      <c r="AW119" s="143" t="s">
        <v>38</v>
      </c>
      <c r="AX119" s="143" t="s">
        <v>75</v>
      </c>
      <c r="AY119" s="144" t="s">
        <v>130</v>
      </c>
    </row>
    <row r="120" spans="2:51" s="151" customFormat="1" ht="12">
      <c r="B120" s="150"/>
      <c r="D120" s="127" t="s">
        <v>660</v>
      </c>
      <c r="E120" s="152" t="s">
        <v>20</v>
      </c>
      <c r="F120" s="153" t="s">
        <v>663</v>
      </c>
      <c r="H120" s="154">
        <v>1.548</v>
      </c>
      <c r="L120" s="150"/>
      <c r="M120" s="155"/>
      <c r="N120" s="156"/>
      <c r="O120" s="156"/>
      <c r="P120" s="156"/>
      <c r="Q120" s="156"/>
      <c r="R120" s="156"/>
      <c r="S120" s="156"/>
      <c r="T120" s="157"/>
      <c r="AT120" s="152" t="s">
        <v>660</v>
      </c>
      <c r="AU120" s="152" t="s">
        <v>22</v>
      </c>
      <c r="AV120" s="151" t="s">
        <v>136</v>
      </c>
      <c r="AW120" s="151" t="s">
        <v>38</v>
      </c>
      <c r="AX120" s="151" t="s">
        <v>22</v>
      </c>
      <c r="AY120" s="152" t="s">
        <v>130</v>
      </c>
    </row>
    <row r="121" spans="1:65" s="307" customFormat="1" ht="16.5" customHeight="1">
      <c r="A121" s="251"/>
      <c r="B121" s="27"/>
      <c r="C121" s="117" t="s">
        <v>142</v>
      </c>
      <c r="D121" s="117" t="s">
        <v>131</v>
      </c>
      <c r="E121" s="118" t="s">
        <v>1310</v>
      </c>
      <c r="F121" s="119" t="s">
        <v>1311</v>
      </c>
      <c r="G121" s="120" t="s">
        <v>208</v>
      </c>
      <c r="H121" s="121">
        <v>8.4</v>
      </c>
      <c r="I121" s="122"/>
      <c r="J121" s="123">
        <f>ROUND(I121*H121,2)</f>
        <v>0</v>
      </c>
      <c r="K121" s="119" t="s">
        <v>135</v>
      </c>
      <c r="L121" s="27"/>
      <c r="M121" s="329" t="s">
        <v>20</v>
      </c>
      <c r="N121" s="124" t="s">
        <v>46</v>
      </c>
      <c r="O121" s="55"/>
      <c r="P121" s="125">
        <f>O121*H121</f>
        <v>0</v>
      </c>
      <c r="Q121" s="125">
        <v>0</v>
      </c>
      <c r="R121" s="125">
        <f>Q121*H121</f>
        <v>0</v>
      </c>
      <c r="S121" s="125">
        <v>0</v>
      </c>
      <c r="T121" s="126">
        <f>S121*H121</f>
        <v>0</v>
      </c>
      <c r="U121" s="251"/>
      <c r="V121" s="251"/>
      <c r="W121" s="251"/>
      <c r="X121" s="251"/>
      <c r="Y121" s="251"/>
      <c r="Z121" s="251"/>
      <c r="AA121" s="251"/>
      <c r="AB121" s="251"/>
      <c r="AC121" s="251"/>
      <c r="AD121" s="251"/>
      <c r="AE121" s="251"/>
      <c r="AR121" s="330" t="s">
        <v>136</v>
      </c>
      <c r="AT121" s="330" t="s">
        <v>131</v>
      </c>
      <c r="AU121" s="330" t="s">
        <v>22</v>
      </c>
      <c r="AY121" s="304" t="s">
        <v>130</v>
      </c>
      <c r="BE121" s="331">
        <f>IF(N121="základní",J121,0)</f>
        <v>0</v>
      </c>
      <c r="BF121" s="331">
        <f>IF(N121="snížená",J121,0)</f>
        <v>0</v>
      </c>
      <c r="BG121" s="331">
        <f>IF(N121="zákl. přenesená",J121,0)</f>
        <v>0</v>
      </c>
      <c r="BH121" s="331">
        <f>IF(N121="sníž. přenesená",J121,0)</f>
        <v>0</v>
      </c>
      <c r="BI121" s="331">
        <f>IF(N121="nulová",J121,0)</f>
        <v>0</v>
      </c>
      <c r="BJ121" s="304" t="s">
        <v>22</v>
      </c>
      <c r="BK121" s="331">
        <f>ROUND(I121*H121,2)</f>
        <v>0</v>
      </c>
      <c r="BL121" s="304" t="s">
        <v>136</v>
      </c>
      <c r="BM121" s="330" t="s">
        <v>153</v>
      </c>
    </row>
    <row r="122" spans="1:47" s="307" customFormat="1" ht="12">
      <c r="A122" s="251"/>
      <c r="B122" s="27"/>
      <c r="C122" s="251"/>
      <c r="D122" s="127" t="s">
        <v>137</v>
      </c>
      <c r="E122" s="251"/>
      <c r="F122" s="128" t="s">
        <v>1311</v>
      </c>
      <c r="G122" s="251"/>
      <c r="H122" s="251"/>
      <c r="I122" s="251"/>
      <c r="J122" s="251"/>
      <c r="K122" s="251"/>
      <c r="L122" s="27"/>
      <c r="M122" s="129"/>
      <c r="N122" s="130"/>
      <c r="O122" s="55"/>
      <c r="P122" s="55"/>
      <c r="Q122" s="55"/>
      <c r="R122" s="55"/>
      <c r="S122" s="55"/>
      <c r="T122" s="56"/>
      <c r="U122" s="251"/>
      <c r="V122" s="251"/>
      <c r="W122" s="251"/>
      <c r="X122" s="251"/>
      <c r="Y122" s="251"/>
      <c r="Z122" s="251"/>
      <c r="AA122" s="251"/>
      <c r="AB122" s="251"/>
      <c r="AC122" s="251"/>
      <c r="AD122" s="251"/>
      <c r="AE122" s="251"/>
      <c r="AT122" s="304" t="s">
        <v>137</v>
      </c>
      <c r="AU122" s="304" t="s">
        <v>22</v>
      </c>
    </row>
    <row r="123" spans="2:51" s="136" customFormat="1" ht="12">
      <c r="B123" s="135"/>
      <c r="D123" s="127" t="s">
        <v>660</v>
      </c>
      <c r="E123" s="137" t="s">
        <v>20</v>
      </c>
      <c r="F123" s="138" t="s">
        <v>1302</v>
      </c>
      <c r="H123" s="137" t="s">
        <v>20</v>
      </c>
      <c r="L123" s="135"/>
      <c r="M123" s="139"/>
      <c r="N123" s="140"/>
      <c r="O123" s="140"/>
      <c r="P123" s="140"/>
      <c r="Q123" s="140"/>
      <c r="R123" s="140"/>
      <c r="S123" s="140"/>
      <c r="T123" s="141"/>
      <c r="AT123" s="137" t="s">
        <v>660</v>
      </c>
      <c r="AU123" s="137" t="s">
        <v>22</v>
      </c>
      <c r="AV123" s="136" t="s">
        <v>22</v>
      </c>
      <c r="AW123" s="136" t="s">
        <v>38</v>
      </c>
      <c r="AX123" s="136" t="s">
        <v>75</v>
      </c>
      <c r="AY123" s="137" t="s">
        <v>130</v>
      </c>
    </row>
    <row r="124" spans="2:51" s="143" customFormat="1" ht="12">
      <c r="B124" s="142"/>
      <c r="D124" s="127" t="s">
        <v>660</v>
      </c>
      <c r="E124" s="144" t="s">
        <v>20</v>
      </c>
      <c r="F124" s="145" t="s">
        <v>1303</v>
      </c>
      <c r="H124" s="146">
        <v>8.4</v>
      </c>
      <c r="L124" s="142"/>
      <c r="M124" s="147"/>
      <c r="N124" s="148"/>
      <c r="O124" s="148"/>
      <c r="P124" s="148"/>
      <c r="Q124" s="148"/>
      <c r="R124" s="148"/>
      <c r="S124" s="148"/>
      <c r="T124" s="149"/>
      <c r="AT124" s="144" t="s">
        <v>660</v>
      </c>
      <c r="AU124" s="144" t="s">
        <v>22</v>
      </c>
      <c r="AV124" s="143" t="s">
        <v>84</v>
      </c>
      <c r="AW124" s="143" t="s">
        <v>38</v>
      </c>
      <c r="AX124" s="143" t="s">
        <v>75</v>
      </c>
      <c r="AY124" s="144" t="s">
        <v>130</v>
      </c>
    </row>
    <row r="125" spans="2:51" s="151" customFormat="1" ht="12">
      <c r="B125" s="150"/>
      <c r="D125" s="127" t="s">
        <v>660</v>
      </c>
      <c r="E125" s="152" t="s">
        <v>20</v>
      </c>
      <c r="F125" s="153" t="s">
        <v>663</v>
      </c>
      <c r="H125" s="154">
        <v>8.4</v>
      </c>
      <c r="L125" s="150"/>
      <c r="M125" s="155"/>
      <c r="N125" s="156"/>
      <c r="O125" s="156"/>
      <c r="P125" s="156"/>
      <c r="Q125" s="156"/>
      <c r="R125" s="156"/>
      <c r="S125" s="156"/>
      <c r="T125" s="157"/>
      <c r="AT125" s="152" t="s">
        <v>660</v>
      </c>
      <c r="AU125" s="152" t="s">
        <v>22</v>
      </c>
      <c r="AV125" s="151" t="s">
        <v>136</v>
      </c>
      <c r="AW125" s="151" t="s">
        <v>38</v>
      </c>
      <c r="AX125" s="151" t="s">
        <v>22</v>
      </c>
      <c r="AY125" s="152" t="s">
        <v>130</v>
      </c>
    </row>
    <row r="126" spans="2:63" s="109" customFormat="1" ht="25.9" customHeight="1">
      <c r="B126" s="108"/>
      <c r="D126" s="110" t="s">
        <v>74</v>
      </c>
      <c r="E126" s="111" t="s">
        <v>1312</v>
      </c>
      <c r="F126" s="111" t="s">
        <v>1313</v>
      </c>
      <c r="J126" s="112">
        <f>BK126</f>
        <v>0</v>
      </c>
      <c r="L126" s="108"/>
      <c r="M126" s="113"/>
      <c r="N126" s="114"/>
      <c r="O126" s="114"/>
      <c r="P126" s="115">
        <f>SUM(P127:P135)</f>
        <v>0</v>
      </c>
      <c r="Q126" s="114"/>
      <c r="R126" s="115">
        <f>SUM(R127:R135)</f>
        <v>0.12</v>
      </c>
      <c r="S126" s="114"/>
      <c r="T126" s="116">
        <f>SUM(T127:T135)</f>
        <v>0</v>
      </c>
      <c r="AR126" s="110" t="s">
        <v>22</v>
      </c>
      <c r="AT126" s="327" t="s">
        <v>74</v>
      </c>
      <c r="AU126" s="327" t="s">
        <v>75</v>
      </c>
      <c r="AY126" s="110" t="s">
        <v>130</v>
      </c>
      <c r="BK126" s="328">
        <f>SUM(BK127:BK135)</f>
        <v>0</v>
      </c>
    </row>
    <row r="127" spans="1:65" s="307" customFormat="1" ht="16.5" customHeight="1">
      <c r="A127" s="251"/>
      <c r="B127" s="27"/>
      <c r="C127" s="117" t="s">
        <v>155</v>
      </c>
      <c r="D127" s="117" t="s">
        <v>131</v>
      </c>
      <c r="E127" s="118" t="s">
        <v>1314</v>
      </c>
      <c r="F127" s="119" t="s">
        <v>1315</v>
      </c>
      <c r="G127" s="120" t="s">
        <v>201</v>
      </c>
      <c r="H127" s="121">
        <v>1</v>
      </c>
      <c r="I127" s="122"/>
      <c r="J127" s="123">
        <f>ROUND(I127*H127,2)</f>
        <v>0</v>
      </c>
      <c r="K127" s="119" t="s">
        <v>135</v>
      </c>
      <c r="L127" s="27"/>
      <c r="M127" s="329" t="s">
        <v>20</v>
      </c>
      <c r="N127" s="124" t="s">
        <v>46</v>
      </c>
      <c r="O127" s="55"/>
      <c r="P127" s="125">
        <f>O127*H127</f>
        <v>0</v>
      </c>
      <c r="Q127" s="125">
        <v>0</v>
      </c>
      <c r="R127" s="125">
        <f>Q127*H127</f>
        <v>0</v>
      </c>
      <c r="S127" s="125">
        <v>0</v>
      </c>
      <c r="T127" s="126">
        <f>S127*H127</f>
        <v>0</v>
      </c>
      <c r="U127" s="251"/>
      <c r="V127" s="251"/>
      <c r="W127" s="251"/>
      <c r="X127" s="251"/>
      <c r="Y127" s="251"/>
      <c r="Z127" s="251"/>
      <c r="AA127" s="251"/>
      <c r="AB127" s="251"/>
      <c r="AC127" s="251"/>
      <c r="AD127" s="251"/>
      <c r="AE127" s="251"/>
      <c r="AR127" s="330" t="s">
        <v>136</v>
      </c>
      <c r="AT127" s="330" t="s">
        <v>131</v>
      </c>
      <c r="AU127" s="330" t="s">
        <v>22</v>
      </c>
      <c r="AY127" s="304" t="s">
        <v>130</v>
      </c>
      <c r="BE127" s="331">
        <f>IF(N127="základní",J127,0)</f>
        <v>0</v>
      </c>
      <c r="BF127" s="331">
        <f>IF(N127="snížená",J127,0)</f>
        <v>0</v>
      </c>
      <c r="BG127" s="331">
        <f>IF(N127="zákl. přenesená",J127,0)</f>
        <v>0</v>
      </c>
      <c r="BH127" s="331">
        <f>IF(N127="sníž. přenesená",J127,0)</f>
        <v>0</v>
      </c>
      <c r="BI127" s="331">
        <f>IF(N127="nulová",J127,0)</f>
        <v>0</v>
      </c>
      <c r="BJ127" s="304" t="s">
        <v>22</v>
      </c>
      <c r="BK127" s="331">
        <f>ROUND(I127*H127,2)</f>
        <v>0</v>
      </c>
      <c r="BL127" s="304" t="s">
        <v>136</v>
      </c>
      <c r="BM127" s="330" t="s">
        <v>158</v>
      </c>
    </row>
    <row r="128" spans="1:47" s="307" customFormat="1" ht="12">
      <c r="A128" s="251"/>
      <c r="B128" s="27"/>
      <c r="C128" s="251"/>
      <c r="D128" s="127" t="s">
        <v>137</v>
      </c>
      <c r="E128" s="251"/>
      <c r="F128" s="128" t="s">
        <v>1315</v>
      </c>
      <c r="G128" s="251"/>
      <c r="H128" s="251"/>
      <c r="I128" s="251"/>
      <c r="J128" s="251"/>
      <c r="K128" s="251"/>
      <c r="L128" s="27"/>
      <c r="M128" s="129"/>
      <c r="N128" s="130"/>
      <c r="O128" s="55"/>
      <c r="P128" s="55"/>
      <c r="Q128" s="55"/>
      <c r="R128" s="55"/>
      <c r="S128" s="55"/>
      <c r="T128" s="56"/>
      <c r="U128" s="251"/>
      <c r="V128" s="251"/>
      <c r="W128" s="251"/>
      <c r="X128" s="251"/>
      <c r="Y128" s="251"/>
      <c r="Z128" s="251"/>
      <c r="AA128" s="251"/>
      <c r="AB128" s="251"/>
      <c r="AC128" s="251"/>
      <c r="AD128" s="251"/>
      <c r="AE128" s="251"/>
      <c r="AT128" s="304" t="s">
        <v>137</v>
      </c>
      <c r="AU128" s="304" t="s">
        <v>22</v>
      </c>
    </row>
    <row r="129" spans="1:65" s="307" customFormat="1" ht="16.5" customHeight="1">
      <c r="A129" s="251"/>
      <c r="B129" s="27"/>
      <c r="C129" s="117" t="s">
        <v>147</v>
      </c>
      <c r="D129" s="117" t="s">
        <v>131</v>
      </c>
      <c r="E129" s="118" t="s">
        <v>1316</v>
      </c>
      <c r="F129" s="119" t="s">
        <v>1317</v>
      </c>
      <c r="G129" s="120" t="s">
        <v>1318</v>
      </c>
      <c r="H129" s="121">
        <v>6</v>
      </c>
      <c r="I129" s="122"/>
      <c r="J129" s="123">
        <f>ROUND(I129*H129,2)</f>
        <v>0</v>
      </c>
      <c r="K129" s="119" t="s">
        <v>135</v>
      </c>
      <c r="L129" s="27"/>
      <c r="M129" s="329" t="s">
        <v>20</v>
      </c>
      <c r="N129" s="124" t="s">
        <v>46</v>
      </c>
      <c r="O129" s="55"/>
      <c r="P129" s="125">
        <f>O129*H129</f>
        <v>0</v>
      </c>
      <c r="Q129" s="125">
        <v>0</v>
      </c>
      <c r="R129" s="125">
        <f>Q129*H129</f>
        <v>0</v>
      </c>
      <c r="S129" s="125">
        <v>0</v>
      </c>
      <c r="T129" s="126">
        <f>S129*H129</f>
        <v>0</v>
      </c>
      <c r="U129" s="251"/>
      <c r="V129" s="251"/>
      <c r="W129" s="251"/>
      <c r="X129" s="251"/>
      <c r="Y129" s="251"/>
      <c r="Z129" s="251"/>
      <c r="AA129" s="251"/>
      <c r="AB129" s="251"/>
      <c r="AC129" s="251"/>
      <c r="AD129" s="251"/>
      <c r="AE129" s="251"/>
      <c r="AR129" s="330" t="s">
        <v>136</v>
      </c>
      <c r="AT129" s="330" t="s">
        <v>131</v>
      </c>
      <c r="AU129" s="330" t="s">
        <v>22</v>
      </c>
      <c r="AY129" s="304" t="s">
        <v>130</v>
      </c>
      <c r="BE129" s="331">
        <f>IF(N129="základní",J129,0)</f>
        <v>0</v>
      </c>
      <c r="BF129" s="331">
        <f>IF(N129="snížená",J129,0)</f>
        <v>0</v>
      </c>
      <c r="BG129" s="331">
        <f>IF(N129="zákl. přenesená",J129,0)</f>
        <v>0</v>
      </c>
      <c r="BH129" s="331">
        <f>IF(N129="sníž. přenesená",J129,0)</f>
        <v>0</v>
      </c>
      <c r="BI129" s="331">
        <f>IF(N129="nulová",J129,0)</f>
        <v>0</v>
      </c>
      <c r="BJ129" s="304" t="s">
        <v>22</v>
      </c>
      <c r="BK129" s="331">
        <f>ROUND(I129*H129,2)</f>
        <v>0</v>
      </c>
      <c r="BL129" s="304" t="s">
        <v>136</v>
      </c>
      <c r="BM129" s="330" t="s">
        <v>163</v>
      </c>
    </row>
    <row r="130" spans="1:47" s="307" customFormat="1" ht="12">
      <c r="A130" s="251"/>
      <c r="B130" s="27"/>
      <c r="C130" s="251"/>
      <c r="D130" s="127" t="s">
        <v>137</v>
      </c>
      <c r="E130" s="251"/>
      <c r="F130" s="128" t="s">
        <v>1317</v>
      </c>
      <c r="G130" s="251"/>
      <c r="H130" s="251"/>
      <c r="I130" s="251"/>
      <c r="J130" s="251"/>
      <c r="K130" s="251"/>
      <c r="L130" s="27"/>
      <c r="M130" s="129"/>
      <c r="N130" s="130"/>
      <c r="O130" s="55"/>
      <c r="P130" s="55"/>
      <c r="Q130" s="55"/>
      <c r="R130" s="55"/>
      <c r="S130" s="55"/>
      <c r="T130" s="56"/>
      <c r="U130" s="251"/>
      <c r="V130" s="251"/>
      <c r="W130" s="251"/>
      <c r="X130" s="251"/>
      <c r="Y130" s="251"/>
      <c r="Z130" s="251"/>
      <c r="AA130" s="251"/>
      <c r="AB130" s="251"/>
      <c r="AC130" s="251"/>
      <c r="AD130" s="251"/>
      <c r="AE130" s="251"/>
      <c r="AT130" s="304" t="s">
        <v>137</v>
      </c>
      <c r="AU130" s="304" t="s">
        <v>22</v>
      </c>
    </row>
    <row r="131" spans="2:51" s="136" customFormat="1" ht="12">
      <c r="B131" s="135"/>
      <c r="D131" s="127" t="s">
        <v>660</v>
      </c>
      <c r="E131" s="137" t="s">
        <v>20</v>
      </c>
      <c r="F131" s="138" t="s">
        <v>1319</v>
      </c>
      <c r="H131" s="137" t="s">
        <v>20</v>
      </c>
      <c r="L131" s="135"/>
      <c r="M131" s="139"/>
      <c r="N131" s="140"/>
      <c r="O131" s="140"/>
      <c r="P131" s="140"/>
      <c r="Q131" s="140"/>
      <c r="R131" s="140"/>
      <c r="S131" s="140"/>
      <c r="T131" s="141"/>
      <c r="AT131" s="137" t="s">
        <v>660</v>
      </c>
      <c r="AU131" s="137" t="s">
        <v>22</v>
      </c>
      <c r="AV131" s="136" t="s">
        <v>22</v>
      </c>
      <c r="AW131" s="136" t="s">
        <v>38</v>
      </c>
      <c r="AX131" s="136" t="s">
        <v>75</v>
      </c>
      <c r="AY131" s="137" t="s">
        <v>130</v>
      </c>
    </row>
    <row r="132" spans="2:51" s="143" customFormat="1" ht="12">
      <c r="B132" s="142"/>
      <c r="D132" s="127" t="s">
        <v>660</v>
      </c>
      <c r="E132" s="144" t="s">
        <v>20</v>
      </c>
      <c r="F132" s="145" t="s">
        <v>1320</v>
      </c>
      <c r="H132" s="146">
        <v>6</v>
      </c>
      <c r="L132" s="142"/>
      <c r="M132" s="147"/>
      <c r="N132" s="148"/>
      <c r="O132" s="148"/>
      <c r="P132" s="148"/>
      <c r="Q132" s="148"/>
      <c r="R132" s="148"/>
      <c r="S132" s="148"/>
      <c r="T132" s="149"/>
      <c r="AT132" s="144" t="s">
        <v>660</v>
      </c>
      <c r="AU132" s="144" t="s">
        <v>22</v>
      </c>
      <c r="AV132" s="143" t="s">
        <v>84</v>
      </c>
      <c r="AW132" s="143" t="s">
        <v>38</v>
      </c>
      <c r="AX132" s="143" t="s">
        <v>75</v>
      </c>
      <c r="AY132" s="144" t="s">
        <v>130</v>
      </c>
    </row>
    <row r="133" spans="2:51" s="151" customFormat="1" ht="12">
      <c r="B133" s="150"/>
      <c r="D133" s="127" t="s">
        <v>660</v>
      </c>
      <c r="E133" s="152" t="s">
        <v>20</v>
      </c>
      <c r="F133" s="153" t="s">
        <v>663</v>
      </c>
      <c r="H133" s="154">
        <v>6</v>
      </c>
      <c r="L133" s="150"/>
      <c r="M133" s="155"/>
      <c r="N133" s="156"/>
      <c r="O133" s="156"/>
      <c r="P133" s="156"/>
      <c r="Q133" s="156"/>
      <c r="R133" s="156"/>
      <c r="S133" s="156"/>
      <c r="T133" s="157"/>
      <c r="AT133" s="152" t="s">
        <v>660</v>
      </c>
      <c r="AU133" s="152" t="s">
        <v>22</v>
      </c>
      <c r="AV133" s="151" t="s">
        <v>136</v>
      </c>
      <c r="AW133" s="151" t="s">
        <v>38</v>
      </c>
      <c r="AX133" s="151" t="s">
        <v>22</v>
      </c>
      <c r="AY133" s="152" t="s">
        <v>130</v>
      </c>
    </row>
    <row r="134" spans="1:65" s="307" customFormat="1" ht="21.75" customHeight="1">
      <c r="A134" s="251"/>
      <c r="B134" s="27"/>
      <c r="C134" s="117" t="s">
        <v>165</v>
      </c>
      <c r="D134" s="117" t="s">
        <v>131</v>
      </c>
      <c r="E134" s="118" t="s">
        <v>1321</v>
      </c>
      <c r="F134" s="119" t="s">
        <v>1322</v>
      </c>
      <c r="G134" s="120" t="s">
        <v>201</v>
      </c>
      <c r="H134" s="121">
        <v>1</v>
      </c>
      <c r="I134" s="122"/>
      <c r="J134" s="123">
        <f>ROUND(I134*H134,2)</f>
        <v>0</v>
      </c>
      <c r="K134" s="119" t="s">
        <v>135</v>
      </c>
      <c r="L134" s="27"/>
      <c r="M134" s="329" t="s">
        <v>20</v>
      </c>
      <c r="N134" s="124" t="s">
        <v>46</v>
      </c>
      <c r="O134" s="55"/>
      <c r="P134" s="125">
        <f>O134*H134</f>
        <v>0</v>
      </c>
      <c r="Q134" s="125">
        <v>0.12</v>
      </c>
      <c r="R134" s="125">
        <f>Q134*H134</f>
        <v>0.12</v>
      </c>
      <c r="S134" s="125">
        <v>0</v>
      </c>
      <c r="T134" s="126">
        <f>S134*H134</f>
        <v>0</v>
      </c>
      <c r="U134" s="251"/>
      <c r="V134" s="251"/>
      <c r="W134" s="251"/>
      <c r="X134" s="251"/>
      <c r="Y134" s="251"/>
      <c r="Z134" s="251"/>
      <c r="AA134" s="251"/>
      <c r="AB134" s="251"/>
      <c r="AC134" s="251"/>
      <c r="AD134" s="251"/>
      <c r="AE134" s="251"/>
      <c r="AR134" s="330" t="s">
        <v>136</v>
      </c>
      <c r="AT134" s="330" t="s">
        <v>131</v>
      </c>
      <c r="AU134" s="330" t="s">
        <v>22</v>
      </c>
      <c r="AY134" s="304" t="s">
        <v>130</v>
      </c>
      <c r="BE134" s="331">
        <f>IF(N134="základní",J134,0)</f>
        <v>0</v>
      </c>
      <c r="BF134" s="331">
        <f>IF(N134="snížená",J134,0)</f>
        <v>0</v>
      </c>
      <c r="BG134" s="331">
        <f>IF(N134="zákl. přenesená",J134,0)</f>
        <v>0</v>
      </c>
      <c r="BH134" s="331">
        <f>IF(N134="sníž. přenesená",J134,0)</f>
        <v>0</v>
      </c>
      <c r="BI134" s="331">
        <f>IF(N134="nulová",J134,0)</f>
        <v>0</v>
      </c>
      <c r="BJ134" s="304" t="s">
        <v>22</v>
      </c>
      <c r="BK134" s="331">
        <f>ROUND(I134*H134,2)</f>
        <v>0</v>
      </c>
      <c r="BL134" s="304" t="s">
        <v>136</v>
      </c>
      <c r="BM134" s="330" t="s">
        <v>168</v>
      </c>
    </row>
    <row r="135" spans="1:47" s="307" customFormat="1" ht="12">
      <c r="A135" s="251"/>
      <c r="B135" s="27"/>
      <c r="C135" s="251"/>
      <c r="D135" s="127" t="s">
        <v>137</v>
      </c>
      <c r="E135" s="251"/>
      <c r="F135" s="128" t="s">
        <v>1322</v>
      </c>
      <c r="G135" s="251"/>
      <c r="H135" s="251"/>
      <c r="I135" s="251"/>
      <c r="J135" s="251"/>
      <c r="K135" s="251"/>
      <c r="L135" s="27"/>
      <c r="M135" s="129"/>
      <c r="N135" s="130"/>
      <c r="O135" s="55"/>
      <c r="P135" s="55"/>
      <c r="Q135" s="55"/>
      <c r="R135" s="55"/>
      <c r="S135" s="55"/>
      <c r="T135" s="56"/>
      <c r="U135" s="251"/>
      <c r="V135" s="251"/>
      <c r="W135" s="251"/>
      <c r="X135" s="251"/>
      <c r="Y135" s="251"/>
      <c r="Z135" s="251"/>
      <c r="AA135" s="251"/>
      <c r="AB135" s="251"/>
      <c r="AC135" s="251"/>
      <c r="AD135" s="251"/>
      <c r="AE135" s="251"/>
      <c r="AT135" s="304" t="s">
        <v>137</v>
      </c>
      <c r="AU135" s="304" t="s">
        <v>22</v>
      </c>
    </row>
    <row r="136" spans="2:63" s="109" customFormat="1" ht="25.9" customHeight="1">
      <c r="B136" s="108"/>
      <c r="D136" s="110" t="s">
        <v>74</v>
      </c>
      <c r="E136" s="111" t="s">
        <v>136</v>
      </c>
      <c r="F136" s="111" t="s">
        <v>1323</v>
      </c>
      <c r="J136" s="112">
        <f>BK136</f>
        <v>0</v>
      </c>
      <c r="L136" s="108"/>
      <c r="M136" s="113"/>
      <c r="N136" s="114"/>
      <c r="O136" s="114"/>
      <c r="P136" s="115">
        <f>SUM(P137:P141)</f>
        <v>0</v>
      </c>
      <c r="Q136" s="114"/>
      <c r="R136" s="115">
        <f>SUM(R137:R141)</f>
        <v>2.270000000000004</v>
      </c>
      <c r="S136" s="114"/>
      <c r="T136" s="116">
        <f>SUM(T137:T141)</f>
        <v>0</v>
      </c>
      <c r="AR136" s="110" t="s">
        <v>22</v>
      </c>
      <c r="AT136" s="327" t="s">
        <v>74</v>
      </c>
      <c r="AU136" s="327" t="s">
        <v>75</v>
      </c>
      <c r="AY136" s="110" t="s">
        <v>130</v>
      </c>
      <c r="BK136" s="328">
        <f>SUM(BK137:BK141)</f>
        <v>0</v>
      </c>
    </row>
    <row r="137" spans="1:65" s="307" customFormat="1" ht="16.5" customHeight="1">
      <c r="A137" s="251"/>
      <c r="B137" s="27"/>
      <c r="C137" s="117" t="s">
        <v>27</v>
      </c>
      <c r="D137" s="117" t="s">
        <v>131</v>
      </c>
      <c r="E137" s="118" t="s">
        <v>1324</v>
      </c>
      <c r="F137" s="119" t="s">
        <v>1325</v>
      </c>
      <c r="G137" s="120" t="s">
        <v>208</v>
      </c>
      <c r="H137" s="121">
        <v>1.2</v>
      </c>
      <c r="I137" s="122"/>
      <c r="J137" s="123">
        <f>ROUND(I137*H137,2)</f>
        <v>0</v>
      </c>
      <c r="K137" s="119" t="s">
        <v>135</v>
      </c>
      <c r="L137" s="27"/>
      <c r="M137" s="329" t="s">
        <v>20</v>
      </c>
      <c r="N137" s="124" t="s">
        <v>46</v>
      </c>
      <c r="O137" s="55"/>
      <c r="P137" s="125">
        <f>O137*H137</f>
        <v>0</v>
      </c>
      <c r="Q137" s="125">
        <v>1.89166666666667</v>
      </c>
      <c r="R137" s="125">
        <f>Q137*H137</f>
        <v>2.270000000000004</v>
      </c>
      <c r="S137" s="125">
        <v>0</v>
      </c>
      <c r="T137" s="126">
        <f>S137*H137</f>
        <v>0</v>
      </c>
      <c r="U137" s="251"/>
      <c r="V137" s="251"/>
      <c r="W137" s="251"/>
      <c r="X137" s="251"/>
      <c r="Y137" s="251"/>
      <c r="Z137" s="251"/>
      <c r="AA137" s="251"/>
      <c r="AB137" s="251"/>
      <c r="AC137" s="251"/>
      <c r="AD137" s="251"/>
      <c r="AE137" s="251"/>
      <c r="AR137" s="330" t="s">
        <v>136</v>
      </c>
      <c r="AT137" s="330" t="s">
        <v>131</v>
      </c>
      <c r="AU137" s="330" t="s">
        <v>22</v>
      </c>
      <c r="AY137" s="304" t="s">
        <v>130</v>
      </c>
      <c r="BE137" s="331">
        <f>IF(N137="základní",J137,0)</f>
        <v>0</v>
      </c>
      <c r="BF137" s="331">
        <f>IF(N137="snížená",J137,0)</f>
        <v>0</v>
      </c>
      <c r="BG137" s="331">
        <f>IF(N137="zákl. přenesená",J137,0)</f>
        <v>0</v>
      </c>
      <c r="BH137" s="331">
        <f>IF(N137="sníž. přenesená",J137,0)</f>
        <v>0</v>
      </c>
      <c r="BI137" s="331">
        <f>IF(N137="nulová",J137,0)</f>
        <v>0</v>
      </c>
      <c r="BJ137" s="304" t="s">
        <v>22</v>
      </c>
      <c r="BK137" s="331">
        <f>ROUND(I137*H137,2)</f>
        <v>0</v>
      </c>
      <c r="BL137" s="304" t="s">
        <v>136</v>
      </c>
      <c r="BM137" s="330" t="s">
        <v>211</v>
      </c>
    </row>
    <row r="138" spans="1:47" s="307" customFormat="1" ht="12">
      <c r="A138" s="251"/>
      <c r="B138" s="27"/>
      <c r="C138" s="251"/>
      <c r="D138" s="127" t="s">
        <v>137</v>
      </c>
      <c r="E138" s="251"/>
      <c r="F138" s="128" t="s">
        <v>1326</v>
      </c>
      <c r="G138" s="251"/>
      <c r="H138" s="251"/>
      <c r="I138" s="251"/>
      <c r="J138" s="251"/>
      <c r="K138" s="251"/>
      <c r="L138" s="27"/>
      <c r="M138" s="129"/>
      <c r="N138" s="130"/>
      <c r="O138" s="55"/>
      <c r="P138" s="55"/>
      <c r="Q138" s="55"/>
      <c r="R138" s="55"/>
      <c r="S138" s="55"/>
      <c r="T138" s="56"/>
      <c r="U138" s="251"/>
      <c r="V138" s="251"/>
      <c r="W138" s="251"/>
      <c r="X138" s="251"/>
      <c r="Y138" s="251"/>
      <c r="Z138" s="251"/>
      <c r="AA138" s="251"/>
      <c r="AB138" s="251"/>
      <c r="AC138" s="251"/>
      <c r="AD138" s="251"/>
      <c r="AE138" s="251"/>
      <c r="AT138" s="304" t="s">
        <v>137</v>
      </c>
      <c r="AU138" s="304" t="s">
        <v>22</v>
      </c>
    </row>
    <row r="139" spans="2:51" s="136" customFormat="1" ht="12">
      <c r="B139" s="135"/>
      <c r="D139" s="127" t="s">
        <v>660</v>
      </c>
      <c r="E139" s="137" t="s">
        <v>20</v>
      </c>
      <c r="F139" s="138" t="s">
        <v>1295</v>
      </c>
      <c r="H139" s="137" t="s">
        <v>20</v>
      </c>
      <c r="L139" s="135"/>
      <c r="M139" s="139"/>
      <c r="N139" s="140"/>
      <c r="O139" s="140"/>
      <c r="P139" s="140"/>
      <c r="Q139" s="140"/>
      <c r="R139" s="140"/>
      <c r="S139" s="140"/>
      <c r="T139" s="141"/>
      <c r="AT139" s="137" t="s">
        <v>660</v>
      </c>
      <c r="AU139" s="137" t="s">
        <v>22</v>
      </c>
      <c r="AV139" s="136" t="s">
        <v>22</v>
      </c>
      <c r="AW139" s="136" t="s">
        <v>38</v>
      </c>
      <c r="AX139" s="136" t="s">
        <v>75</v>
      </c>
      <c r="AY139" s="137" t="s">
        <v>130</v>
      </c>
    </row>
    <row r="140" spans="2:51" s="143" customFormat="1" ht="12">
      <c r="B140" s="142"/>
      <c r="D140" s="127" t="s">
        <v>660</v>
      </c>
      <c r="E140" s="144" t="s">
        <v>20</v>
      </c>
      <c r="F140" s="145" t="s">
        <v>1327</v>
      </c>
      <c r="H140" s="146">
        <v>1.2</v>
      </c>
      <c r="L140" s="142"/>
      <c r="M140" s="147"/>
      <c r="N140" s="148"/>
      <c r="O140" s="148"/>
      <c r="P140" s="148"/>
      <c r="Q140" s="148"/>
      <c r="R140" s="148"/>
      <c r="S140" s="148"/>
      <c r="T140" s="149"/>
      <c r="AT140" s="144" t="s">
        <v>660</v>
      </c>
      <c r="AU140" s="144" t="s">
        <v>22</v>
      </c>
      <c r="AV140" s="143" t="s">
        <v>84</v>
      </c>
      <c r="AW140" s="143" t="s">
        <v>38</v>
      </c>
      <c r="AX140" s="143" t="s">
        <v>75</v>
      </c>
      <c r="AY140" s="144" t="s">
        <v>130</v>
      </c>
    </row>
    <row r="141" spans="2:51" s="151" customFormat="1" ht="12">
      <c r="B141" s="150"/>
      <c r="D141" s="127" t="s">
        <v>660</v>
      </c>
      <c r="E141" s="152" t="s">
        <v>20</v>
      </c>
      <c r="F141" s="153" t="s">
        <v>663</v>
      </c>
      <c r="H141" s="154">
        <v>1.2</v>
      </c>
      <c r="L141" s="150"/>
      <c r="M141" s="155"/>
      <c r="N141" s="156"/>
      <c r="O141" s="156"/>
      <c r="P141" s="156"/>
      <c r="Q141" s="156"/>
      <c r="R141" s="156"/>
      <c r="S141" s="156"/>
      <c r="T141" s="157"/>
      <c r="AT141" s="152" t="s">
        <v>660</v>
      </c>
      <c r="AU141" s="152" t="s">
        <v>22</v>
      </c>
      <c r="AV141" s="151" t="s">
        <v>136</v>
      </c>
      <c r="AW141" s="151" t="s">
        <v>38</v>
      </c>
      <c r="AX141" s="151" t="s">
        <v>22</v>
      </c>
      <c r="AY141" s="152" t="s">
        <v>130</v>
      </c>
    </row>
    <row r="142" spans="2:63" s="109" customFormat="1" ht="25.9" customHeight="1">
      <c r="B142" s="108"/>
      <c r="D142" s="110" t="s">
        <v>74</v>
      </c>
      <c r="E142" s="111" t="s">
        <v>390</v>
      </c>
      <c r="F142" s="111" t="s">
        <v>724</v>
      </c>
      <c r="J142" s="112">
        <f>BK142</f>
        <v>0</v>
      </c>
      <c r="L142" s="108"/>
      <c r="M142" s="113"/>
      <c r="N142" s="114"/>
      <c r="O142" s="114"/>
      <c r="P142" s="115">
        <f>SUM(P143:P147)</f>
        <v>0</v>
      </c>
      <c r="Q142" s="114"/>
      <c r="R142" s="115">
        <f>SUM(R143:R147)</f>
        <v>0.06</v>
      </c>
      <c r="S142" s="114"/>
      <c r="T142" s="116">
        <f>SUM(T143:T147)</f>
        <v>0</v>
      </c>
      <c r="AR142" s="110" t="s">
        <v>22</v>
      </c>
      <c r="AT142" s="327" t="s">
        <v>74</v>
      </c>
      <c r="AU142" s="327" t="s">
        <v>75</v>
      </c>
      <c r="AY142" s="110" t="s">
        <v>130</v>
      </c>
      <c r="BK142" s="328">
        <f>SUM(BK143:BK147)</f>
        <v>0</v>
      </c>
    </row>
    <row r="143" spans="1:65" s="307" customFormat="1" ht="16.5" customHeight="1">
      <c r="A143" s="251"/>
      <c r="B143" s="27"/>
      <c r="C143" s="117" t="s">
        <v>212</v>
      </c>
      <c r="D143" s="117" t="s">
        <v>131</v>
      </c>
      <c r="E143" s="118" t="s">
        <v>1328</v>
      </c>
      <c r="F143" s="119" t="s">
        <v>1329</v>
      </c>
      <c r="G143" s="120" t="s">
        <v>215</v>
      </c>
      <c r="H143" s="121">
        <v>10</v>
      </c>
      <c r="I143" s="122"/>
      <c r="J143" s="123">
        <f>ROUND(I143*H143,2)</f>
        <v>0</v>
      </c>
      <c r="K143" s="119" t="s">
        <v>135</v>
      </c>
      <c r="L143" s="27"/>
      <c r="M143" s="329" t="s">
        <v>20</v>
      </c>
      <c r="N143" s="124" t="s">
        <v>46</v>
      </c>
      <c r="O143" s="55"/>
      <c r="P143" s="125">
        <f>O143*H143</f>
        <v>0</v>
      </c>
      <c r="Q143" s="125">
        <v>0.006</v>
      </c>
      <c r="R143" s="125">
        <f>Q143*H143</f>
        <v>0.06</v>
      </c>
      <c r="S143" s="125">
        <v>0</v>
      </c>
      <c r="T143" s="126">
        <f>S143*H143</f>
        <v>0</v>
      </c>
      <c r="U143" s="251"/>
      <c r="V143" s="251"/>
      <c r="W143" s="251"/>
      <c r="X143" s="251"/>
      <c r="Y143" s="251"/>
      <c r="Z143" s="251"/>
      <c r="AA143" s="251"/>
      <c r="AB143" s="251"/>
      <c r="AC143" s="251"/>
      <c r="AD143" s="251"/>
      <c r="AE143" s="251"/>
      <c r="AR143" s="330" t="s">
        <v>136</v>
      </c>
      <c r="AT143" s="330" t="s">
        <v>131</v>
      </c>
      <c r="AU143" s="330" t="s">
        <v>22</v>
      </c>
      <c r="AY143" s="304" t="s">
        <v>130</v>
      </c>
      <c r="BE143" s="331">
        <f>IF(N143="základní",J143,0)</f>
        <v>0</v>
      </c>
      <c r="BF143" s="331">
        <f>IF(N143="snížená",J143,0)</f>
        <v>0</v>
      </c>
      <c r="BG143" s="331">
        <f>IF(N143="zákl. přenesená",J143,0)</f>
        <v>0</v>
      </c>
      <c r="BH143" s="331">
        <f>IF(N143="sníž. přenesená",J143,0)</f>
        <v>0</v>
      </c>
      <c r="BI143" s="331">
        <f>IF(N143="nulová",J143,0)</f>
        <v>0</v>
      </c>
      <c r="BJ143" s="304" t="s">
        <v>22</v>
      </c>
      <c r="BK143" s="331">
        <f>ROUND(I143*H143,2)</f>
        <v>0</v>
      </c>
      <c r="BL143" s="304" t="s">
        <v>136</v>
      </c>
      <c r="BM143" s="330" t="s">
        <v>216</v>
      </c>
    </row>
    <row r="144" spans="1:47" s="307" customFormat="1" ht="12">
      <c r="A144" s="251"/>
      <c r="B144" s="27"/>
      <c r="C144" s="251"/>
      <c r="D144" s="127" t="s">
        <v>137</v>
      </c>
      <c r="E144" s="251"/>
      <c r="F144" s="128" t="s">
        <v>1330</v>
      </c>
      <c r="G144" s="251"/>
      <c r="H144" s="251"/>
      <c r="I144" s="251"/>
      <c r="J144" s="251"/>
      <c r="K144" s="251"/>
      <c r="L144" s="27"/>
      <c r="M144" s="129"/>
      <c r="N144" s="130"/>
      <c r="O144" s="55"/>
      <c r="P144" s="55"/>
      <c r="Q144" s="55"/>
      <c r="R144" s="55"/>
      <c r="S144" s="55"/>
      <c r="T144" s="56"/>
      <c r="U144" s="251"/>
      <c r="V144" s="251"/>
      <c r="W144" s="251"/>
      <c r="X144" s="251"/>
      <c r="Y144" s="251"/>
      <c r="Z144" s="251"/>
      <c r="AA144" s="251"/>
      <c r="AB144" s="251"/>
      <c r="AC144" s="251"/>
      <c r="AD144" s="251"/>
      <c r="AE144" s="251"/>
      <c r="AT144" s="304" t="s">
        <v>137</v>
      </c>
      <c r="AU144" s="304" t="s">
        <v>22</v>
      </c>
    </row>
    <row r="145" spans="2:51" s="136" customFormat="1" ht="12">
      <c r="B145" s="135"/>
      <c r="D145" s="127" t="s">
        <v>660</v>
      </c>
      <c r="E145" s="137" t="s">
        <v>20</v>
      </c>
      <c r="F145" s="138" t="s">
        <v>1331</v>
      </c>
      <c r="H145" s="137" t="s">
        <v>20</v>
      </c>
      <c r="L145" s="135"/>
      <c r="M145" s="139"/>
      <c r="N145" s="140"/>
      <c r="O145" s="140"/>
      <c r="P145" s="140"/>
      <c r="Q145" s="140"/>
      <c r="R145" s="140"/>
      <c r="S145" s="140"/>
      <c r="T145" s="141"/>
      <c r="AT145" s="137" t="s">
        <v>660</v>
      </c>
      <c r="AU145" s="137" t="s">
        <v>22</v>
      </c>
      <c r="AV145" s="136" t="s">
        <v>22</v>
      </c>
      <c r="AW145" s="136" t="s">
        <v>38</v>
      </c>
      <c r="AX145" s="136" t="s">
        <v>75</v>
      </c>
      <c r="AY145" s="137" t="s">
        <v>130</v>
      </c>
    </row>
    <row r="146" spans="2:51" s="143" customFormat="1" ht="12">
      <c r="B146" s="142"/>
      <c r="D146" s="127" t="s">
        <v>660</v>
      </c>
      <c r="E146" s="144" t="s">
        <v>20</v>
      </c>
      <c r="F146" s="145" t="s">
        <v>1332</v>
      </c>
      <c r="H146" s="146">
        <v>10</v>
      </c>
      <c r="L146" s="142"/>
      <c r="M146" s="147"/>
      <c r="N146" s="148"/>
      <c r="O146" s="148"/>
      <c r="P146" s="148"/>
      <c r="Q146" s="148"/>
      <c r="R146" s="148"/>
      <c r="S146" s="148"/>
      <c r="T146" s="149"/>
      <c r="AT146" s="144" t="s">
        <v>660</v>
      </c>
      <c r="AU146" s="144" t="s">
        <v>22</v>
      </c>
      <c r="AV146" s="143" t="s">
        <v>84</v>
      </c>
      <c r="AW146" s="143" t="s">
        <v>38</v>
      </c>
      <c r="AX146" s="143" t="s">
        <v>75</v>
      </c>
      <c r="AY146" s="144" t="s">
        <v>130</v>
      </c>
    </row>
    <row r="147" spans="2:51" s="151" customFormat="1" ht="12">
      <c r="B147" s="150"/>
      <c r="D147" s="127" t="s">
        <v>660</v>
      </c>
      <c r="E147" s="152" t="s">
        <v>20</v>
      </c>
      <c r="F147" s="153" t="s">
        <v>663</v>
      </c>
      <c r="H147" s="154">
        <v>10</v>
      </c>
      <c r="L147" s="150"/>
      <c r="M147" s="155"/>
      <c r="N147" s="156"/>
      <c r="O147" s="156"/>
      <c r="P147" s="156"/>
      <c r="Q147" s="156"/>
      <c r="R147" s="156"/>
      <c r="S147" s="156"/>
      <c r="T147" s="157"/>
      <c r="AT147" s="152" t="s">
        <v>660</v>
      </c>
      <c r="AU147" s="152" t="s">
        <v>22</v>
      </c>
      <c r="AV147" s="151" t="s">
        <v>136</v>
      </c>
      <c r="AW147" s="151" t="s">
        <v>38</v>
      </c>
      <c r="AX147" s="151" t="s">
        <v>22</v>
      </c>
      <c r="AY147" s="152" t="s">
        <v>130</v>
      </c>
    </row>
    <row r="148" spans="2:63" s="109" customFormat="1" ht="25.9" customHeight="1">
      <c r="B148" s="108"/>
      <c r="D148" s="110" t="s">
        <v>74</v>
      </c>
      <c r="E148" s="111" t="s">
        <v>397</v>
      </c>
      <c r="F148" s="111" t="s">
        <v>860</v>
      </c>
      <c r="J148" s="112">
        <f>BK148</f>
        <v>0</v>
      </c>
      <c r="L148" s="108"/>
      <c r="M148" s="113"/>
      <c r="N148" s="114"/>
      <c r="O148" s="114"/>
      <c r="P148" s="115">
        <f>SUM(P149:P153)</f>
        <v>0</v>
      </c>
      <c r="Q148" s="114"/>
      <c r="R148" s="115">
        <f>SUM(R149:R153)</f>
        <v>4.5</v>
      </c>
      <c r="S148" s="114"/>
      <c r="T148" s="116">
        <f>SUM(T149:T153)</f>
        <v>0</v>
      </c>
      <c r="AR148" s="110" t="s">
        <v>22</v>
      </c>
      <c r="AT148" s="327" t="s">
        <v>74</v>
      </c>
      <c r="AU148" s="327" t="s">
        <v>75</v>
      </c>
      <c r="AY148" s="110" t="s">
        <v>130</v>
      </c>
      <c r="BK148" s="328">
        <f>SUM(BK149:BK153)</f>
        <v>0</v>
      </c>
    </row>
    <row r="149" spans="1:65" s="307" customFormat="1" ht="21.75" customHeight="1">
      <c r="A149" s="251"/>
      <c r="B149" s="27"/>
      <c r="C149" s="117" t="s">
        <v>153</v>
      </c>
      <c r="D149" s="117" t="s">
        <v>131</v>
      </c>
      <c r="E149" s="118" t="s">
        <v>1333</v>
      </c>
      <c r="F149" s="119" t="s">
        <v>1334</v>
      </c>
      <c r="G149" s="120" t="s">
        <v>208</v>
      </c>
      <c r="H149" s="121">
        <v>1.8</v>
      </c>
      <c r="I149" s="122"/>
      <c r="J149" s="123">
        <f>ROUND(I149*H149,2)</f>
        <v>0</v>
      </c>
      <c r="K149" s="119" t="s">
        <v>135</v>
      </c>
      <c r="L149" s="27"/>
      <c r="M149" s="329" t="s">
        <v>20</v>
      </c>
      <c r="N149" s="124" t="s">
        <v>46</v>
      </c>
      <c r="O149" s="55"/>
      <c r="P149" s="125">
        <f>O149*H149</f>
        <v>0</v>
      </c>
      <c r="Q149" s="125">
        <v>2.5</v>
      </c>
      <c r="R149" s="125">
        <f>Q149*H149</f>
        <v>4.5</v>
      </c>
      <c r="S149" s="125">
        <v>0</v>
      </c>
      <c r="T149" s="126">
        <f>S149*H149</f>
        <v>0</v>
      </c>
      <c r="U149" s="251"/>
      <c r="V149" s="251"/>
      <c r="W149" s="251"/>
      <c r="X149" s="251"/>
      <c r="Y149" s="251"/>
      <c r="Z149" s="251"/>
      <c r="AA149" s="251"/>
      <c r="AB149" s="251"/>
      <c r="AC149" s="251"/>
      <c r="AD149" s="251"/>
      <c r="AE149" s="251"/>
      <c r="AR149" s="330" t="s">
        <v>136</v>
      </c>
      <c r="AT149" s="330" t="s">
        <v>131</v>
      </c>
      <c r="AU149" s="330" t="s">
        <v>22</v>
      </c>
      <c r="AY149" s="304" t="s">
        <v>130</v>
      </c>
      <c r="BE149" s="331">
        <f>IF(N149="základní",J149,0)</f>
        <v>0</v>
      </c>
      <c r="BF149" s="331">
        <f>IF(N149="snížená",J149,0)</f>
        <v>0</v>
      </c>
      <c r="BG149" s="331">
        <f>IF(N149="zákl. přenesená",J149,0)</f>
        <v>0</v>
      </c>
      <c r="BH149" s="331">
        <f>IF(N149="sníž. přenesená",J149,0)</f>
        <v>0</v>
      </c>
      <c r="BI149" s="331">
        <f>IF(N149="nulová",J149,0)</f>
        <v>0</v>
      </c>
      <c r="BJ149" s="304" t="s">
        <v>22</v>
      </c>
      <c r="BK149" s="331">
        <f>ROUND(I149*H149,2)</f>
        <v>0</v>
      </c>
      <c r="BL149" s="304" t="s">
        <v>136</v>
      </c>
      <c r="BM149" s="330" t="s">
        <v>219</v>
      </c>
    </row>
    <row r="150" spans="1:47" s="307" customFormat="1" ht="19.5">
      <c r="A150" s="251"/>
      <c r="B150" s="27"/>
      <c r="C150" s="251"/>
      <c r="D150" s="127" t="s">
        <v>137</v>
      </c>
      <c r="E150" s="251"/>
      <c r="F150" s="128" t="s">
        <v>1335</v>
      </c>
      <c r="G150" s="251"/>
      <c r="H150" s="251"/>
      <c r="I150" s="251"/>
      <c r="J150" s="251"/>
      <c r="K150" s="251"/>
      <c r="L150" s="27"/>
      <c r="M150" s="129"/>
      <c r="N150" s="130"/>
      <c r="O150" s="55"/>
      <c r="P150" s="55"/>
      <c r="Q150" s="55"/>
      <c r="R150" s="55"/>
      <c r="S150" s="55"/>
      <c r="T150" s="56"/>
      <c r="U150" s="251"/>
      <c r="V150" s="251"/>
      <c r="W150" s="251"/>
      <c r="X150" s="251"/>
      <c r="Y150" s="251"/>
      <c r="Z150" s="251"/>
      <c r="AA150" s="251"/>
      <c r="AB150" s="251"/>
      <c r="AC150" s="251"/>
      <c r="AD150" s="251"/>
      <c r="AE150" s="251"/>
      <c r="AT150" s="304" t="s">
        <v>137</v>
      </c>
      <c r="AU150" s="304" t="s">
        <v>22</v>
      </c>
    </row>
    <row r="151" spans="2:51" s="136" customFormat="1" ht="12">
      <c r="B151" s="135"/>
      <c r="D151" s="127" t="s">
        <v>660</v>
      </c>
      <c r="E151" s="137" t="s">
        <v>20</v>
      </c>
      <c r="F151" s="138" t="s">
        <v>1336</v>
      </c>
      <c r="H151" s="137" t="s">
        <v>20</v>
      </c>
      <c r="L151" s="135"/>
      <c r="M151" s="139"/>
      <c r="N151" s="140"/>
      <c r="O151" s="140"/>
      <c r="P151" s="140"/>
      <c r="Q151" s="140"/>
      <c r="R151" s="140"/>
      <c r="S151" s="140"/>
      <c r="T151" s="141"/>
      <c r="AT151" s="137" t="s">
        <v>660</v>
      </c>
      <c r="AU151" s="137" t="s">
        <v>22</v>
      </c>
      <c r="AV151" s="136" t="s">
        <v>22</v>
      </c>
      <c r="AW151" s="136" t="s">
        <v>38</v>
      </c>
      <c r="AX151" s="136" t="s">
        <v>75</v>
      </c>
      <c r="AY151" s="137" t="s">
        <v>130</v>
      </c>
    </row>
    <row r="152" spans="2:51" s="143" customFormat="1" ht="12">
      <c r="B152" s="142"/>
      <c r="D152" s="127" t="s">
        <v>660</v>
      </c>
      <c r="E152" s="144" t="s">
        <v>20</v>
      </c>
      <c r="F152" s="145" t="s">
        <v>1337</v>
      </c>
      <c r="H152" s="146">
        <v>1.8</v>
      </c>
      <c r="L152" s="142"/>
      <c r="M152" s="147"/>
      <c r="N152" s="148"/>
      <c r="O152" s="148"/>
      <c r="P152" s="148"/>
      <c r="Q152" s="148"/>
      <c r="R152" s="148"/>
      <c r="S152" s="148"/>
      <c r="T152" s="149"/>
      <c r="AT152" s="144" t="s">
        <v>660</v>
      </c>
      <c r="AU152" s="144" t="s">
        <v>22</v>
      </c>
      <c r="AV152" s="143" t="s">
        <v>84</v>
      </c>
      <c r="AW152" s="143" t="s">
        <v>38</v>
      </c>
      <c r="AX152" s="143" t="s">
        <v>75</v>
      </c>
      <c r="AY152" s="144" t="s">
        <v>130</v>
      </c>
    </row>
    <row r="153" spans="2:51" s="151" customFormat="1" ht="12">
      <c r="B153" s="150"/>
      <c r="D153" s="127" t="s">
        <v>660</v>
      </c>
      <c r="E153" s="152" t="s">
        <v>20</v>
      </c>
      <c r="F153" s="153" t="s">
        <v>663</v>
      </c>
      <c r="H153" s="154">
        <v>1.8</v>
      </c>
      <c r="L153" s="150"/>
      <c r="M153" s="155"/>
      <c r="N153" s="156"/>
      <c r="O153" s="156"/>
      <c r="P153" s="156"/>
      <c r="Q153" s="156"/>
      <c r="R153" s="156"/>
      <c r="S153" s="156"/>
      <c r="T153" s="157"/>
      <c r="AT153" s="152" t="s">
        <v>660</v>
      </c>
      <c r="AU153" s="152" t="s">
        <v>22</v>
      </c>
      <c r="AV153" s="151" t="s">
        <v>136</v>
      </c>
      <c r="AW153" s="151" t="s">
        <v>38</v>
      </c>
      <c r="AX153" s="151" t="s">
        <v>22</v>
      </c>
      <c r="AY153" s="152" t="s">
        <v>130</v>
      </c>
    </row>
    <row r="154" spans="2:63" s="109" customFormat="1" ht="25.9" customHeight="1">
      <c r="B154" s="108"/>
      <c r="D154" s="110" t="s">
        <v>74</v>
      </c>
      <c r="E154" s="111" t="s">
        <v>197</v>
      </c>
      <c r="F154" s="111" t="s">
        <v>198</v>
      </c>
      <c r="J154" s="112">
        <f>BK154</f>
        <v>0</v>
      </c>
      <c r="L154" s="108"/>
      <c r="M154" s="113"/>
      <c r="N154" s="114"/>
      <c r="O154" s="114"/>
      <c r="P154" s="115">
        <f>SUM(P155:P169)</f>
        <v>0</v>
      </c>
      <c r="Q154" s="114"/>
      <c r="R154" s="115">
        <f>SUM(R155:R169)</f>
        <v>0</v>
      </c>
      <c r="S154" s="114"/>
      <c r="T154" s="116">
        <f>SUM(T155:T169)</f>
        <v>0</v>
      </c>
      <c r="AR154" s="110" t="s">
        <v>22</v>
      </c>
      <c r="AT154" s="327" t="s">
        <v>74</v>
      </c>
      <c r="AU154" s="327" t="s">
        <v>75</v>
      </c>
      <c r="AY154" s="110" t="s">
        <v>130</v>
      </c>
      <c r="BK154" s="328">
        <f>SUM(BK155:BK169)</f>
        <v>0</v>
      </c>
    </row>
    <row r="155" spans="1:65" s="307" customFormat="1" ht="16.5" customHeight="1">
      <c r="A155" s="251"/>
      <c r="B155" s="27"/>
      <c r="C155" s="117" t="s">
        <v>220</v>
      </c>
      <c r="D155" s="117" t="s">
        <v>131</v>
      </c>
      <c r="E155" s="118" t="s">
        <v>1338</v>
      </c>
      <c r="F155" s="119" t="s">
        <v>1339</v>
      </c>
      <c r="G155" s="120" t="s">
        <v>215</v>
      </c>
      <c r="H155" s="121">
        <v>10</v>
      </c>
      <c r="I155" s="122"/>
      <c r="J155" s="123">
        <f>ROUND(I155*H155,2)</f>
        <v>0</v>
      </c>
      <c r="K155" s="119" t="s">
        <v>135</v>
      </c>
      <c r="L155" s="27"/>
      <c r="M155" s="329" t="s">
        <v>20</v>
      </c>
      <c r="N155" s="124" t="s">
        <v>46</v>
      </c>
      <c r="O155" s="55"/>
      <c r="P155" s="125">
        <f>O155*H155</f>
        <v>0</v>
      </c>
      <c r="Q155" s="125">
        <v>0</v>
      </c>
      <c r="R155" s="125">
        <f>Q155*H155</f>
        <v>0</v>
      </c>
      <c r="S155" s="125">
        <v>0</v>
      </c>
      <c r="T155" s="126">
        <f>S155*H155</f>
        <v>0</v>
      </c>
      <c r="U155" s="251"/>
      <c r="V155" s="251"/>
      <c r="W155" s="251"/>
      <c r="X155" s="251"/>
      <c r="Y155" s="251"/>
      <c r="Z155" s="251"/>
      <c r="AA155" s="251"/>
      <c r="AB155" s="251"/>
      <c r="AC155" s="251"/>
      <c r="AD155" s="251"/>
      <c r="AE155" s="251"/>
      <c r="AR155" s="330" t="s">
        <v>136</v>
      </c>
      <c r="AT155" s="330" t="s">
        <v>131</v>
      </c>
      <c r="AU155" s="330" t="s">
        <v>22</v>
      </c>
      <c r="AY155" s="304" t="s">
        <v>130</v>
      </c>
      <c r="BE155" s="331">
        <f>IF(N155="základní",J155,0)</f>
        <v>0</v>
      </c>
      <c r="BF155" s="331">
        <f>IF(N155="snížená",J155,0)</f>
        <v>0</v>
      </c>
      <c r="BG155" s="331">
        <f>IF(N155="zákl. přenesená",J155,0)</f>
        <v>0</v>
      </c>
      <c r="BH155" s="331">
        <f>IF(N155="sníž. přenesená",J155,0)</f>
        <v>0</v>
      </c>
      <c r="BI155" s="331">
        <f>IF(N155="nulová",J155,0)</f>
        <v>0</v>
      </c>
      <c r="BJ155" s="304" t="s">
        <v>22</v>
      </c>
      <c r="BK155" s="331">
        <f>ROUND(I155*H155,2)</f>
        <v>0</v>
      </c>
      <c r="BL155" s="304" t="s">
        <v>136</v>
      </c>
      <c r="BM155" s="330" t="s">
        <v>223</v>
      </c>
    </row>
    <row r="156" spans="1:47" s="307" customFormat="1" ht="12">
      <c r="A156" s="251"/>
      <c r="B156" s="27"/>
      <c r="C156" s="251"/>
      <c r="D156" s="127" t="s">
        <v>137</v>
      </c>
      <c r="E156" s="251"/>
      <c r="F156" s="128" t="s">
        <v>942</v>
      </c>
      <c r="G156" s="251"/>
      <c r="H156" s="251"/>
      <c r="I156" s="251"/>
      <c r="J156" s="251"/>
      <c r="K156" s="251"/>
      <c r="L156" s="27"/>
      <c r="M156" s="129"/>
      <c r="N156" s="130"/>
      <c r="O156" s="55"/>
      <c r="P156" s="55"/>
      <c r="Q156" s="55"/>
      <c r="R156" s="55"/>
      <c r="S156" s="55"/>
      <c r="T156" s="56"/>
      <c r="U156" s="251"/>
      <c r="V156" s="251"/>
      <c r="W156" s="251"/>
      <c r="X156" s="251"/>
      <c r="Y156" s="251"/>
      <c r="Z156" s="251"/>
      <c r="AA156" s="251"/>
      <c r="AB156" s="251"/>
      <c r="AC156" s="251"/>
      <c r="AD156" s="251"/>
      <c r="AE156" s="251"/>
      <c r="AT156" s="304" t="s">
        <v>137</v>
      </c>
      <c r="AU156" s="304" t="s">
        <v>22</v>
      </c>
    </row>
    <row r="157" spans="2:51" s="136" customFormat="1" ht="12">
      <c r="B157" s="135"/>
      <c r="D157" s="127" t="s">
        <v>660</v>
      </c>
      <c r="E157" s="137" t="s">
        <v>20</v>
      </c>
      <c r="F157" s="138" t="s">
        <v>1331</v>
      </c>
      <c r="H157" s="137" t="s">
        <v>20</v>
      </c>
      <c r="L157" s="135"/>
      <c r="M157" s="139"/>
      <c r="N157" s="140"/>
      <c r="O157" s="140"/>
      <c r="P157" s="140"/>
      <c r="Q157" s="140"/>
      <c r="R157" s="140"/>
      <c r="S157" s="140"/>
      <c r="T157" s="141"/>
      <c r="AT157" s="137" t="s">
        <v>660</v>
      </c>
      <c r="AU157" s="137" t="s">
        <v>22</v>
      </c>
      <c r="AV157" s="136" t="s">
        <v>22</v>
      </c>
      <c r="AW157" s="136" t="s">
        <v>38</v>
      </c>
      <c r="AX157" s="136" t="s">
        <v>75</v>
      </c>
      <c r="AY157" s="137" t="s">
        <v>130</v>
      </c>
    </row>
    <row r="158" spans="2:51" s="143" customFormat="1" ht="12">
      <c r="B158" s="142"/>
      <c r="D158" s="127" t="s">
        <v>660</v>
      </c>
      <c r="E158" s="144" t="s">
        <v>20</v>
      </c>
      <c r="F158" s="145" t="s">
        <v>1332</v>
      </c>
      <c r="H158" s="146">
        <v>10</v>
      </c>
      <c r="L158" s="142"/>
      <c r="M158" s="147"/>
      <c r="N158" s="148"/>
      <c r="O158" s="148"/>
      <c r="P158" s="148"/>
      <c r="Q158" s="148"/>
      <c r="R158" s="148"/>
      <c r="S158" s="148"/>
      <c r="T158" s="149"/>
      <c r="AT158" s="144" t="s">
        <v>660</v>
      </c>
      <c r="AU158" s="144" t="s">
        <v>22</v>
      </c>
      <c r="AV158" s="143" t="s">
        <v>84</v>
      </c>
      <c r="AW158" s="143" t="s">
        <v>38</v>
      </c>
      <c r="AX158" s="143" t="s">
        <v>75</v>
      </c>
      <c r="AY158" s="144" t="s">
        <v>130</v>
      </c>
    </row>
    <row r="159" spans="2:51" s="151" customFormat="1" ht="12">
      <c r="B159" s="150"/>
      <c r="D159" s="127" t="s">
        <v>660</v>
      </c>
      <c r="E159" s="152" t="s">
        <v>20</v>
      </c>
      <c r="F159" s="153" t="s">
        <v>663</v>
      </c>
      <c r="H159" s="154">
        <v>10</v>
      </c>
      <c r="L159" s="150"/>
      <c r="M159" s="155"/>
      <c r="N159" s="156"/>
      <c r="O159" s="156"/>
      <c r="P159" s="156"/>
      <c r="Q159" s="156"/>
      <c r="R159" s="156"/>
      <c r="S159" s="156"/>
      <c r="T159" s="157"/>
      <c r="AT159" s="152" t="s">
        <v>660</v>
      </c>
      <c r="AU159" s="152" t="s">
        <v>22</v>
      </c>
      <c r="AV159" s="151" t="s">
        <v>136</v>
      </c>
      <c r="AW159" s="151" t="s">
        <v>38</v>
      </c>
      <c r="AX159" s="151" t="s">
        <v>22</v>
      </c>
      <c r="AY159" s="152" t="s">
        <v>130</v>
      </c>
    </row>
    <row r="160" spans="1:65" s="307" customFormat="1" ht="21.75" customHeight="1">
      <c r="A160" s="251"/>
      <c r="B160" s="27"/>
      <c r="C160" s="117" t="s">
        <v>158</v>
      </c>
      <c r="D160" s="117" t="s">
        <v>131</v>
      </c>
      <c r="E160" s="118" t="s">
        <v>1340</v>
      </c>
      <c r="F160" s="119" t="s">
        <v>1341</v>
      </c>
      <c r="G160" s="120" t="s">
        <v>215</v>
      </c>
      <c r="H160" s="121">
        <v>20</v>
      </c>
      <c r="I160" s="122"/>
      <c r="J160" s="123">
        <f>ROUND(I160*H160,2)</f>
        <v>0</v>
      </c>
      <c r="K160" s="119" t="s">
        <v>135</v>
      </c>
      <c r="L160" s="27"/>
      <c r="M160" s="329" t="s">
        <v>20</v>
      </c>
      <c r="N160" s="124" t="s">
        <v>46</v>
      </c>
      <c r="O160" s="55"/>
      <c r="P160" s="125">
        <f>O160*H160</f>
        <v>0</v>
      </c>
      <c r="Q160" s="125">
        <v>0</v>
      </c>
      <c r="R160" s="125">
        <f>Q160*H160</f>
        <v>0</v>
      </c>
      <c r="S160" s="125">
        <v>0</v>
      </c>
      <c r="T160" s="126">
        <f>S160*H160</f>
        <v>0</v>
      </c>
      <c r="U160" s="251"/>
      <c r="V160" s="251"/>
      <c r="W160" s="251"/>
      <c r="X160" s="251"/>
      <c r="Y160" s="251"/>
      <c r="Z160" s="251"/>
      <c r="AA160" s="251"/>
      <c r="AB160" s="251"/>
      <c r="AC160" s="251"/>
      <c r="AD160" s="251"/>
      <c r="AE160" s="251"/>
      <c r="AR160" s="330" t="s">
        <v>136</v>
      </c>
      <c r="AT160" s="330" t="s">
        <v>131</v>
      </c>
      <c r="AU160" s="330" t="s">
        <v>22</v>
      </c>
      <c r="AY160" s="304" t="s">
        <v>130</v>
      </c>
      <c r="BE160" s="331">
        <f>IF(N160="základní",J160,0)</f>
        <v>0</v>
      </c>
      <c r="BF160" s="331">
        <f>IF(N160="snížená",J160,0)</f>
        <v>0</v>
      </c>
      <c r="BG160" s="331">
        <f>IF(N160="zákl. přenesená",J160,0)</f>
        <v>0</v>
      </c>
      <c r="BH160" s="331">
        <f>IF(N160="sníž. přenesená",J160,0)</f>
        <v>0</v>
      </c>
      <c r="BI160" s="331">
        <f>IF(N160="nulová",J160,0)</f>
        <v>0</v>
      </c>
      <c r="BJ160" s="304" t="s">
        <v>22</v>
      </c>
      <c r="BK160" s="331">
        <f>ROUND(I160*H160,2)</f>
        <v>0</v>
      </c>
      <c r="BL160" s="304" t="s">
        <v>136</v>
      </c>
      <c r="BM160" s="330" t="s">
        <v>226</v>
      </c>
    </row>
    <row r="161" spans="1:47" s="307" customFormat="1" ht="12">
      <c r="A161" s="251"/>
      <c r="B161" s="27"/>
      <c r="C161" s="251"/>
      <c r="D161" s="127" t="s">
        <v>137</v>
      </c>
      <c r="E161" s="251"/>
      <c r="F161" s="128" t="s">
        <v>1341</v>
      </c>
      <c r="G161" s="251"/>
      <c r="H161" s="251"/>
      <c r="I161" s="251"/>
      <c r="J161" s="251"/>
      <c r="K161" s="251"/>
      <c r="L161" s="27"/>
      <c r="M161" s="129"/>
      <c r="N161" s="130"/>
      <c r="O161" s="55"/>
      <c r="P161" s="55"/>
      <c r="Q161" s="55"/>
      <c r="R161" s="55"/>
      <c r="S161" s="55"/>
      <c r="T161" s="56"/>
      <c r="U161" s="251"/>
      <c r="V161" s="251"/>
      <c r="W161" s="251"/>
      <c r="X161" s="251"/>
      <c r="Y161" s="251"/>
      <c r="Z161" s="251"/>
      <c r="AA161" s="251"/>
      <c r="AB161" s="251"/>
      <c r="AC161" s="251"/>
      <c r="AD161" s="251"/>
      <c r="AE161" s="251"/>
      <c r="AT161" s="304" t="s">
        <v>137</v>
      </c>
      <c r="AU161" s="304" t="s">
        <v>22</v>
      </c>
    </row>
    <row r="162" spans="2:51" s="136" customFormat="1" ht="12">
      <c r="B162" s="135"/>
      <c r="D162" s="127" t="s">
        <v>660</v>
      </c>
      <c r="E162" s="137" t="s">
        <v>20</v>
      </c>
      <c r="F162" s="138" t="s">
        <v>1342</v>
      </c>
      <c r="H162" s="137" t="s">
        <v>20</v>
      </c>
      <c r="L162" s="135"/>
      <c r="M162" s="139"/>
      <c r="N162" s="140"/>
      <c r="O162" s="140"/>
      <c r="P162" s="140"/>
      <c r="Q162" s="140"/>
      <c r="R162" s="140"/>
      <c r="S162" s="140"/>
      <c r="T162" s="141"/>
      <c r="AT162" s="137" t="s">
        <v>660</v>
      </c>
      <c r="AU162" s="137" t="s">
        <v>22</v>
      </c>
      <c r="AV162" s="136" t="s">
        <v>22</v>
      </c>
      <c r="AW162" s="136" t="s">
        <v>38</v>
      </c>
      <c r="AX162" s="136" t="s">
        <v>75</v>
      </c>
      <c r="AY162" s="137" t="s">
        <v>130</v>
      </c>
    </row>
    <row r="163" spans="2:51" s="143" customFormat="1" ht="12">
      <c r="B163" s="142"/>
      <c r="D163" s="127" t="s">
        <v>660</v>
      </c>
      <c r="E163" s="144" t="s">
        <v>20</v>
      </c>
      <c r="F163" s="145" t="s">
        <v>1343</v>
      </c>
      <c r="H163" s="146">
        <v>20</v>
      </c>
      <c r="L163" s="142"/>
      <c r="M163" s="147"/>
      <c r="N163" s="148"/>
      <c r="O163" s="148"/>
      <c r="P163" s="148"/>
      <c r="Q163" s="148"/>
      <c r="R163" s="148"/>
      <c r="S163" s="148"/>
      <c r="T163" s="149"/>
      <c r="AT163" s="144" t="s">
        <v>660</v>
      </c>
      <c r="AU163" s="144" t="s">
        <v>22</v>
      </c>
      <c r="AV163" s="143" t="s">
        <v>84</v>
      </c>
      <c r="AW163" s="143" t="s">
        <v>38</v>
      </c>
      <c r="AX163" s="143" t="s">
        <v>75</v>
      </c>
      <c r="AY163" s="144" t="s">
        <v>130</v>
      </c>
    </row>
    <row r="164" spans="2:51" s="151" customFormat="1" ht="12">
      <c r="B164" s="150"/>
      <c r="D164" s="127" t="s">
        <v>660</v>
      </c>
      <c r="E164" s="152" t="s">
        <v>20</v>
      </c>
      <c r="F164" s="153" t="s">
        <v>663</v>
      </c>
      <c r="H164" s="154">
        <v>20</v>
      </c>
      <c r="L164" s="150"/>
      <c r="M164" s="155"/>
      <c r="N164" s="156"/>
      <c r="O164" s="156"/>
      <c r="P164" s="156"/>
      <c r="Q164" s="156"/>
      <c r="R164" s="156"/>
      <c r="S164" s="156"/>
      <c r="T164" s="157"/>
      <c r="AT164" s="152" t="s">
        <v>660</v>
      </c>
      <c r="AU164" s="152" t="s">
        <v>22</v>
      </c>
      <c r="AV164" s="151" t="s">
        <v>136</v>
      </c>
      <c r="AW164" s="151" t="s">
        <v>38</v>
      </c>
      <c r="AX164" s="151" t="s">
        <v>22</v>
      </c>
      <c r="AY164" s="152" t="s">
        <v>130</v>
      </c>
    </row>
    <row r="165" spans="1:65" s="307" customFormat="1" ht="21.75" customHeight="1">
      <c r="A165" s="251"/>
      <c r="B165" s="27"/>
      <c r="C165" s="117" t="s">
        <v>8</v>
      </c>
      <c r="D165" s="117" t="s">
        <v>131</v>
      </c>
      <c r="E165" s="118" t="s">
        <v>1344</v>
      </c>
      <c r="F165" s="119" t="s">
        <v>1345</v>
      </c>
      <c r="G165" s="120" t="s">
        <v>215</v>
      </c>
      <c r="H165" s="121">
        <v>60</v>
      </c>
      <c r="I165" s="122"/>
      <c r="J165" s="123">
        <f>ROUND(I165*H165,2)</f>
        <v>0</v>
      </c>
      <c r="K165" s="119" t="s">
        <v>135</v>
      </c>
      <c r="L165" s="27"/>
      <c r="M165" s="329" t="s">
        <v>20</v>
      </c>
      <c r="N165" s="124" t="s">
        <v>46</v>
      </c>
      <c r="O165" s="55"/>
      <c r="P165" s="125">
        <f>O165*H165</f>
        <v>0</v>
      </c>
      <c r="Q165" s="125">
        <v>0</v>
      </c>
      <c r="R165" s="125">
        <f>Q165*H165</f>
        <v>0</v>
      </c>
      <c r="S165" s="125">
        <v>0</v>
      </c>
      <c r="T165" s="126">
        <f>S165*H165</f>
        <v>0</v>
      </c>
      <c r="U165" s="251"/>
      <c r="V165" s="251"/>
      <c r="W165" s="251"/>
      <c r="X165" s="251"/>
      <c r="Y165" s="251"/>
      <c r="Z165" s="251"/>
      <c r="AA165" s="251"/>
      <c r="AB165" s="251"/>
      <c r="AC165" s="251"/>
      <c r="AD165" s="251"/>
      <c r="AE165" s="251"/>
      <c r="AR165" s="330" t="s">
        <v>136</v>
      </c>
      <c r="AT165" s="330" t="s">
        <v>131</v>
      </c>
      <c r="AU165" s="330" t="s">
        <v>22</v>
      </c>
      <c r="AY165" s="304" t="s">
        <v>130</v>
      </c>
      <c r="BE165" s="331">
        <f>IF(N165="základní",J165,0)</f>
        <v>0</v>
      </c>
      <c r="BF165" s="331">
        <f>IF(N165="snížená",J165,0)</f>
        <v>0</v>
      </c>
      <c r="BG165" s="331">
        <f>IF(N165="zákl. přenesená",J165,0)</f>
        <v>0</v>
      </c>
      <c r="BH165" s="331">
        <f>IF(N165="sníž. přenesená",J165,0)</f>
        <v>0</v>
      </c>
      <c r="BI165" s="331">
        <f>IF(N165="nulová",J165,0)</f>
        <v>0</v>
      </c>
      <c r="BJ165" s="304" t="s">
        <v>22</v>
      </c>
      <c r="BK165" s="331">
        <f>ROUND(I165*H165,2)</f>
        <v>0</v>
      </c>
      <c r="BL165" s="304" t="s">
        <v>136</v>
      </c>
      <c r="BM165" s="330" t="s">
        <v>232</v>
      </c>
    </row>
    <row r="166" spans="1:47" s="307" customFormat="1" ht="19.5">
      <c r="A166" s="251"/>
      <c r="B166" s="27"/>
      <c r="C166" s="251"/>
      <c r="D166" s="127" t="s">
        <v>137</v>
      </c>
      <c r="E166" s="251"/>
      <c r="F166" s="128" t="s">
        <v>1346</v>
      </c>
      <c r="G166" s="251"/>
      <c r="H166" s="251"/>
      <c r="I166" s="251"/>
      <c r="J166" s="251"/>
      <c r="K166" s="251"/>
      <c r="L166" s="27"/>
      <c r="M166" s="129"/>
      <c r="N166" s="130"/>
      <c r="O166" s="55"/>
      <c r="P166" s="55"/>
      <c r="Q166" s="55"/>
      <c r="R166" s="55"/>
      <c r="S166" s="55"/>
      <c r="T166" s="56"/>
      <c r="U166" s="251"/>
      <c r="V166" s="251"/>
      <c r="W166" s="251"/>
      <c r="X166" s="251"/>
      <c r="Y166" s="251"/>
      <c r="Z166" s="251"/>
      <c r="AA166" s="251"/>
      <c r="AB166" s="251"/>
      <c r="AC166" s="251"/>
      <c r="AD166" s="251"/>
      <c r="AE166" s="251"/>
      <c r="AT166" s="304" t="s">
        <v>137</v>
      </c>
      <c r="AU166" s="304" t="s">
        <v>22</v>
      </c>
    </row>
    <row r="167" spans="2:51" s="136" customFormat="1" ht="12">
      <c r="B167" s="135"/>
      <c r="D167" s="127" t="s">
        <v>660</v>
      </c>
      <c r="E167" s="137" t="s">
        <v>20</v>
      </c>
      <c r="F167" s="138" t="s">
        <v>1342</v>
      </c>
      <c r="H167" s="137" t="s">
        <v>20</v>
      </c>
      <c r="L167" s="135"/>
      <c r="M167" s="139"/>
      <c r="N167" s="140"/>
      <c r="O167" s="140"/>
      <c r="P167" s="140"/>
      <c r="Q167" s="140"/>
      <c r="R167" s="140"/>
      <c r="S167" s="140"/>
      <c r="T167" s="141"/>
      <c r="AT167" s="137" t="s">
        <v>660</v>
      </c>
      <c r="AU167" s="137" t="s">
        <v>22</v>
      </c>
      <c r="AV167" s="136" t="s">
        <v>22</v>
      </c>
      <c r="AW167" s="136" t="s">
        <v>38</v>
      </c>
      <c r="AX167" s="136" t="s">
        <v>75</v>
      </c>
      <c r="AY167" s="137" t="s">
        <v>130</v>
      </c>
    </row>
    <row r="168" spans="2:51" s="143" customFormat="1" ht="12">
      <c r="B168" s="142"/>
      <c r="D168" s="127" t="s">
        <v>660</v>
      </c>
      <c r="E168" s="144" t="s">
        <v>20</v>
      </c>
      <c r="F168" s="145" t="s">
        <v>1347</v>
      </c>
      <c r="H168" s="146">
        <v>60</v>
      </c>
      <c r="L168" s="142"/>
      <c r="M168" s="147"/>
      <c r="N168" s="148"/>
      <c r="O168" s="148"/>
      <c r="P168" s="148"/>
      <c r="Q168" s="148"/>
      <c r="R168" s="148"/>
      <c r="S168" s="148"/>
      <c r="T168" s="149"/>
      <c r="AT168" s="144" t="s">
        <v>660</v>
      </c>
      <c r="AU168" s="144" t="s">
        <v>22</v>
      </c>
      <c r="AV168" s="143" t="s">
        <v>84</v>
      </c>
      <c r="AW168" s="143" t="s">
        <v>38</v>
      </c>
      <c r="AX168" s="143" t="s">
        <v>75</v>
      </c>
      <c r="AY168" s="144" t="s">
        <v>130</v>
      </c>
    </row>
    <row r="169" spans="2:51" s="151" customFormat="1" ht="12">
      <c r="B169" s="150"/>
      <c r="D169" s="127" t="s">
        <v>660</v>
      </c>
      <c r="E169" s="152" t="s">
        <v>20</v>
      </c>
      <c r="F169" s="153" t="s">
        <v>663</v>
      </c>
      <c r="H169" s="154">
        <v>60</v>
      </c>
      <c r="L169" s="150"/>
      <c r="M169" s="155"/>
      <c r="N169" s="156"/>
      <c r="O169" s="156"/>
      <c r="P169" s="156"/>
      <c r="Q169" s="156"/>
      <c r="R169" s="156"/>
      <c r="S169" s="156"/>
      <c r="T169" s="157"/>
      <c r="AT169" s="152" t="s">
        <v>660</v>
      </c>
      <c r="AU169" s="152" t="s">
        <v>22</v>
      </c>
      <c r="AV169" s="151" t="s">
        <v>136</v>
      </c>
      <c r="AW169" s="151" t="s">
        <v>38</v>
      </c>
      <c r="AX169" s="151" t="s">
        <v>22</v>
      </c>
      <c r="AY169" s="152" t="s">
        <v>130</v>
      </c>
    </row>
    <row r="170" spans="2:63" s="109" customFormat="1" ht="25.9" customHeight="1">
      <c r="B170" s="108"/>
      <c r="D170" s="110" t="s">
        <v>74</v>
      </c>
      <c r="E170" s="111" t="s">
        <v>527</v>
      </c>
      <c r="F170" s="111" t="s">
        <v>966</v>
      </c>
      <c r="J170" s="112">
        <f>BK170</f>
        <v>0</v>
      </c>
      <c r="L170" s="108"/>
      <c r="M170" s="113"/>
      <c r="N170" s="114"/>
      <c r="O170" s="114"/>
      <c r="P170" s="115">
        <f>SUM(P171:P172)</f>
        <v>0</v>
      </c>
      <c r="Q170" s="114"/>
      <c r="R170" s="115">
        <f>SUM(R171:R172)</f>
        <v>0</v>
      </c>
      <c r="S170" s="114"/>
      <c r="T170" s="116">
        <f>SUM(T171:T172)</f>
        <v>0</v>
      </c>
      <c r="AR170" s="110" t="s">
        <v>22</v>
      </c>
      <c r="AT170" s="327" t="s">
        <v>74</v>
      </c>
      <c r="AU170" s="327" t="s">
        <v>75</v>
      </c>
      <c r="AY170" s="110" t="s">
        <v>130</v>
      </c>
      <c r="BK170" s="328">
        <f>SUM(BK171:BK172)</f>
        <v>0</v>
      </c>
    </row>
    <row r="171" spans="1:65" s="307" customFormat="1" ht="21.75" customHeight="1">
      <c r="A171" s="251"/>
      <c r="B171" s="27"/>
      <c r="C171" s="117" t="s">
        <v>163</v>
      </c>
      <c r="D171" s="117" t="s">
        <v>131</v>
      </c>
      <c r="E171" s="118" t="s">
        <v>967</v>
      </c>
      <c r="F171" s="119" t="s">
        <v>968</v>
      </c>
      <c r="G171" s="120" t="s">
        <v>231</v>
      </c>
      <c r="H171" s="121">
        <v>9.588</v>
      </c>
      <c r="I171" s="122"/>
      <c r="J171" s="123">
        <f>ROUND(I171*H171,2)</f>
        <v>0</v>
      </c>
      <c r="K171" s="119" t="s">
        <v>135</v>
      </c>
      <c r="L171" s="27"/>
      <c r="M171" s="329" t="s">
        <v>20</v>
      </c>
      <c r="N171" s="124" t="s">
        <v>46</v>
      </c>
      <c r="O171" s="55"/>
      <c r="P171" s="125">
        <f>O171*H171</f>
        <v>0</v>
      </c>
      <c r="Q171" s="125">
        <v>0</v>
      </c>
      <c r="R171" s="125">
        <f>Q171*H171</f>
        <v>0</v>
      </c>
      <c r="S171" s="125">
        <v>0</v>
      </c>
      <c r="T171" s="126">
        <f>S171*H171</f>
        <v>0</v>
      </c>
      <c r="U171" s="251"/>
      <c r="V171" s="251"/>
      <c r="W171" s="251"/>
      <c r="X171" s="251"/>
      <c r="Y171" s="251"/>
      <c r="Z171" s="251"/>
      <c r="AA171" s="251"/>
      <c r="AB171" s="251"/>
      <c r="AC171" s="251"/>
      <c r="AD171" s="251"/>
      <c r="AE171" s="251"/>
      <c r="AR171" s="330" t="s">
        <v>136</v>
      </c>
      <c r="AT171" s="330" t="s">
        <v>131</v>
      </c>
      <c r="AU171" s="330" t="s">
        <v>22</v>
      </c>
      <c r="AY171" s="304" t="s">
        <v>130</v>
      </c>
      <c r="BE171" s="331">
        <f>IF(N171="základní",J171,0)</f>
        <v>0</v>
      </c>
      <c r="BF171" s="331">
        <f>IF(N171="snížená",J171,0)</f>
        <v>0</v>
      </c>
      <c r="BG171" s="331">
        <f>IF(N171="zákl. přenesená",J171,0)</f>
        <v>0</v>
      </c>
      <c r="BH171" s="331">
        <f>IF(N171="sníž. přenesená",J171,0)</f>
        <v>0</v>
      </c>
      <c r="BI171" s="331">
        <f>IF(N171="nulová",J171,0)</f>
        <v>0</v>
      </c>
      <c r="BJ171" s="304" t="s">
        <v>22</v>
      </c>
      <c r="BK171" s="331">
        <f>ROUND(I171*H171,2)</f>
        <v>0</v>
      </c>
      <c r="BL171" s="304" t="s">
        <v>136</v>
      </c>
      <c r="BM171" s="330" t="s">
        <v>235</v>
      </c>
    </row>
    <row r="172" spans="1:47" s="307" customFormat="1" ht="19.5">
      <c r="A172" s="251"/>
      <c r="B172" s="27"/>
      <c r="C172" s="251"/>
      <c r="D172" s="127" t="s">
        <v>137</v>
      </c>
      <c r="E172" s="251"/>
      <c r="F172" s="128" t="s">
        <v>969</v>
      </c>
      <c r="G172" s="251"/>
      <c r="H172" s="251"/>
      <c r="I172" s="251"/>
      <c r="J172" s="251"/>
      <c r="K172" s="251"/>
      <c r="L172" s="27"/>
      <c r="M172" s="129"/>
      <c r="N172" s="130"/>
      <c r="O172" s="55"/>
      <c r="P172" s="55"/>
      <c r="Q172" s="55"/>
      <c r="R172" s="55"/>
      <c r="S172" s="55"/>
      <c r="T172" s="56"/>
      <c r="U172" s="251"/>
      <c r="V172" s="251"/>
      <c r="W172" s="251"/>
      <c r="X172" s="251"/>
      <c r="Y172" s="251"/>
      <c r="Z172" s="251"/>
      <c r="AA172" s="251"/>
      <c r="AB172" s="251"/>
      <c r="AC172" s="251"/>
      <c r="AD172" s="251"/>
      <c r="AE172" s="251"/>
      <c r="AT172" s="304" t="s">
        <v>137</v>
      </c>
      <c r="AU172" s="304" t="s">
        <v>22</v>
      </c>
    </row>
    <row r="173" spans="2:63" s="109" customFormat="1" ht="25.9" customHeight="1">
      <c r="B173" s="108"/>
      <c r="D173" s="110" t="s">
        <v>74</v>
      </c>
      <c r="E173" s="111" t="s">
        <v>1348</v>
      </c>
      <c r="F173" s="111" t="s">
        <v>1349</v>
      </c>
      <c r="J173" s="112">
        <f>BK173</f>
        <v>0</v>
      </c>
      <c r="L173" s="108"/>
      <c r="M173" s="113"/>
      <c r="N173" s="114"/>
      <c r="O173" s="114"/>
      <c r="P173" s="115">
        <f>SUM(P174:P201)</f>
        <v>0</v>
      </c>
      <c r="Q173" s="114"/>
      <c r="R173" s="115">
        <f>SUM(R174:R201)</f>
        <v>0.05999999999999998</v>
      </c>
      <c r="S173" s="114"/>
      <c r="T173" s="116">
        <f>SUM(T174:T201)</f>
        <v>0</v>
      </c>
      <c r="AR173" s="110" t="s">
        <v>84</v>
      </c>
      <c r="AT173" s="327" t="s">
        <v>74</v>
      </c>
      <c r="AU173" s="327" t="s">
        <v>75</v>
      </c>
      <c r="AY173" s="110" t="s">
        <v>130</v>
      </c>
      <c r="BK173" s="328">
        <f>SUM(BK174:BK201)</f>
        <v>0</v>
      </c>
    </row>
    <row r="174" spans="1:65" s="307" customFormat="1" ht="16.5" customHeight="1">
      <c r="A174" s="251"/>
      <c r="B174" s="27"/>
      <c r="C174" s="117" t="s">
        <v>236</v>
      </c>
      <c r="D174" s="117" t="s">
        <v>131</v>
      </c>
      <c r="E174" s="118" t="s">
        <v>1350</v>
      </c>
      <c r="F174" s="119" t="s">
        <v>1351</v>
      </c>
      <c r="G174" s="120" t="s">
        <v>215</v>
      </c>
      <c r="H174" s="121">
        <v>15</v>
      </c>
      <c r="I174" s="122"/>
      <c r="J174" s="123">
        <f>ROUND(I174*H174,2)</f>
        <v>0</v>
      </c>
      <c r="K174" s="119" t="s">
        <v>135</v>
      </c>
      <c r="L174" s="27"/>
      <c r="M174" s="329" t="s">
        <v>20</v>
      </c>
      <c r="N174" s="124" t="s">
        <v>46</v>
      </c>
      <c r="O174" s="55"/>
      <c r="P174" s="125">
        <f>O174*H174</f>
        <v>0</v>
      </c>
      <c r="Q174" s="125">
        <v>0</v>
      </c>
      <c r="R174" s="125">
        <f>Q174*H174</f>
        <v>0</v>
      </c>
      <c r="S174" s="125">
        <v>0</v>
      </c>
      <c r="T174" s="126">
        <f>S174*H174</f>
        <v>0</v>
      </c>
      <c r="U174" s="251"/>
      <c r="V174" s="251"/>
      <c r="W174" s="251"/>
      <c r="X174" s="251"/>
      <c r="Y174" s="251"/>
      <c r="Z174" s="251"/>
      <c r="AA174" s="251"/>
      <c r="AB174" s="251"/>
      <c r="AC174" s="251"/>
      <c r="AD174" s="251"/>
      <c r="AE174" s="251"/>
      <c r="AR174" s="330" t="s">
        <v>163</v>
      </c>
      <c r="AT174" s="330" t="s">
        <v>131</v>
      </c>
      <c r="AU174" s="330" t="s">
        <v>22</v>
      </c>
      <c r="AY174" s="304" t="s">
        <v>130</v>
      </c>
      <c r="BE174" s="331">
        <f>IF(N174="základní",J174,0)</f>
        <v>0</v>
      </c>
      <c r="BF174" s="331">
        <f>IF(N174="snížená",J174,0)</f>
        <v>0</v>
      </c>
      <c r="BG174" s="331">
        <f>IF(N174="zákl. přenesená",J174,0)</f>
        <v>0</v>
      </c>
      <c r="BH174" s="331">
        <f>IF(N174="sníž. přenesená",J174,0)</f>
        <v>0</v>
      </c>
      <c r="BI174" s="331">
        <f>IF(N174="nulová",J174,0)</f>
        <v>0</v>
      </c>
      <c r="BJ174" s="304" t="s">
        <v>22</v>
      </c>
      <c r="BK174" s="331">
        <f>ROUND(I174*H174,2)</f>
        <v>0</v>
      </c>
      <c r="BL174" s="304" t="s">
        <v>163</v>
      </c>
      <c r="BM174" s="330" t="s">
        <v>239</v>
      </c>
    </row>
    <row r="175" spans="1:47" s="307" customFormat="1" ht="12">
      <c r="A175" s="251"/>
      <c r="B175" s="27"/>
      <c r="C175" s="251"/>
      <c r="D175" s="127" t="s">
        <v>137</v>
      </c>
      <c r="E175" s="251"/>
      <c r="F175" s="128" t="s">
        <v>1351</v>
      </c>
      <c r="G175" s="251"/>
      <c r="H175" s="251"/>
      <c r="I175" s="251"/>
      <c r="J175" s="251"/>
      <c r="K175" s="251"/>
      <c r="L175" s="27"/>
      <c r="M175" s="129"/>
      <c r="N175" s="130"/>
      <c r="O175" s="55"/>
      <c r="P175" s="55"/>
      <c r="Q175" s="55"/>
      <c r="R175" s="55"/>
      <c r="S175" s="55"/>
      <c r="T175" s="56"/>
      <c r="U175" s="251"/>
      <c r="V175" s="251"/>
      <c r="W175" s="251"/>
      <c r="X175" s="251"/>
      <c r="Y175" s="251"/>
      <c r="Z175" s="251"/>
      <c r="AA175" s="251"/>
      <c r="AB175" s="251"/>
      <c r="AC175" s="251"/>
      <c r="AD175" s="251"/>
      <c r="AE175" s="251"/>
      <c r="AT175" s="304" t="s">
        <v>137</v>
      </c>
      <c r="AU175" s="304" t="s">
        <v>22</v>
      </c>
    </row>
    <row r="176" spans="1:65" s="307" customFormat="1" ht="21.75" customHeight="1">
      <c r="A176" s="251"/>
      <c r="B176" s="27"/>
      <c r="C176" s="117" t="s">
        <v>168</v>
      </c>
      <c r="D176" s="117" t="s">
        <v>131</v>
      </c>
      <c r="E176" s="118" t="s">
        <v>1352</v>
      </c>
      <c r="F176" s="119" t="s">
        <v>1353</v>
      </c>
      <c r="G176" s="120" t="s">
        <v>215</v>
      </c>
      <c r="H176" s="121">
        <v>5</v>
      </c>
      <c r="I176" s="122"/>
      <c r="J176" s="123">
        <f>ROUND(I176*H176,2)</f>
        <v>0</v>
      </c>
      <c r="K176" s="119" t="s">
        <v>135</v>
      </c>
      <c r="L176" s="27"/>
      <c r="M176" s="329" t="s">
        <v>20</v>
      </c>
      <c r="N176" s="124" t="s">
        <v>46</v>
      </c>
      <c r="O176" s="55"/>
      <c r="P176" s="125">
        <f>O176*H176</f>
        <v>0</v>
      </c>
      <c r="Q176" s="125">
        <v>0</v>
      </c>
      <c r="R176" s="125">
        <f>Q176*H176</f>
        <v>0</v>
      </c>
      <c r="S176" s="125">
        <v>0</v>
      </c>
      <c r="T176" s="126">
        <f>S176*H176</f>
        <v>0</v>
      </c>
      <c r="U176" s="251"/>
      <c r="V176" s="251"/>
      <c r="W176" s="251"/>
      <c r="X176" s="251"/>
      <c r="Y176" s="251"/>
      <c r="Z176" s="251"/>
      <c r="AA176" s="251"/>
      <c r="AB176" s="251"/>
      <c r="AC176" s="251"/>
      <c r="AD176" s="251"/>
      <c r="AE176" s="251"/>
      <c r="AR176" s="330" t="s">
        <v>163</v>
      </c>
      <c r="AT176" s="330" t="s">
        <v>131</v>
      </c>
      <c r="AU176" s="330" t="s">
        <v>22</v>
      </c>
      <c r="AY176" s="304" t="s">
        <v>130</v>
      </c>
      <c r="BE176" s="331">
        <f>IF(N176="základní",J176,0)</f>
        <v>0</v>
      </c>
      <c r="BF176" s="331">
        <f>IF(N176="snížená",J176,0)</f>
        <v>0</v>
      </c>
      <c r="BG176" s="331">
        <f>IF(N176="zákl. přenesená",J176,0)</f>
        <v>0</v>
      </c>
      <c r="BH176" s="331">
        <f>IF(N176="sníž. přenesená",J176,0)</f>
        <v>0</v>
      </c>
      <c r="BI176" s="331">
        <f>IF(N176="nulová",J176,0)</f>
        <v>0</v>
      </c>
      <c r="BJ176" s="304" t="s">
        <v>22</v>
      </c>
      <c r="BK176" s="331">
        <f>ROUND(I176*H176,2)</f>
        <v>0</v>
      </c>
      <c r="BL176" s="304" t="s">
        <v>163</v>
      </c>
      <c r="BM176" s="330" t="s">
        <v>242</v>
      </c>
    </row>
    <row r="177" spans="1:47" s="307" customFormat="1" ht="12">
      <c r="A177" s="251"/>
      <c r="B177" s="27"/>
      <c r="C177" s="251"/>
      <c r="D177" s="127" t="s">
        <v>137</v>
      </c>
      <c r="E177" s="251"/>
      <c r="F177" s="128" t="s">
        <v>1354</v>
      </c>
      <c r="G177" s="251"/>
      <c r="H177" s="251"/>
      <c r="I177" s="251"/>
      <c r="J177" s="251"/>
      <c r="K177" s="251"/>
      <c r="L177" s="27"/>
      <c r="M177" s="129"/>
      <c r="N177" s="130"/>
      <c r="O177" s="55"/>
      <c r="P177" s="55"/>
      <c r="Q177" s="55"/>
      <c r="R177" s="55"/>
      <c r="S177" s="55"/>
      <c r="T177" s="56"/>
      <c r="U177" s="251"/>
      <c r="V177" s="251"/>
      <c r="W177" s="251"/>
      <c r="X177" s="251"/>
      <c r="Y177" s="251"/>
      <c r="Z177" s="251"/>
      <c r="AA177" s="251"/>
      <c r="AB177" s="251"/>
      <c r="AC177" s="251"/>
      <c r="AD177" s="251"/>
      <c r="AE177" s="251"/>
      <c r="AT177" s="304" t="s">
        <v>137</v>
      </c>
      <c r="AU177" s="304" t="s">
        <v>22</v>
      </c>
    </row>
    <row r="178" spans="1:65" s="307" customFormat="1" ht="21.75" customHeight="1">
      <c r="A178" s="251"/>
      <c r="B178" s="27"/>
      <c r="C178" s="117" t="s">
        <v>243</v>
      </c>
      <c r="D178" s="117" t="s">
        <v>131</v>
      </c>
      <c r="E178" s="118" t="s">
        <v>1355</v>
      </c>
      <c r="F178" s="119" t="s">
        <v>1356</v>
      </c>
      <c r="G178" s="120" t="s">
        <v>215</v>
      </c>
      <c r="H178" s="121">
        <v>9</v>
      </c>
      <c r="I178" s="122"/>
      <c r="J178" s="123">
        <f>ROUND(I178*H178,2)</f>
        <v>0</v>
      </c>
      <c r="K178" s="119" t="s">
        <v>135</v>
      </c>
      <c r="L178" s="27"/>
      <c r="M178" s="329" t="s">
        <v>20</v>
      </c>
      <c r="N178" s="124" t="s">
        <v>46</v>
      </c>
      <c r="O178" s="55"/>
      <c r="P178" s="125">
        <f>O178*H178</f>
        <v>0</v>
      </c>
      <c r="Q178" s="125">
        <v>0.00111111111111111</v>
      </c>
      <c r="R178" s="125">
        <f>Q178*H178</f>
        <v>0.00999999999999999</v>
      </c>
      <c r="S178" s="125">
        <v>0</v>
      </c>
      <c r="T178" s="126">
        <f>S178*H178</f>
        <v>0</v>
      </c>
      <c r="U178" s="251"/>
      <c r="V178" s="251"/>
      <c r="W178" s="251"/>
      <c r="X178" s="251"/>
      <c r="Y178" s="251"/>
      <c r="Z178" s="251"/>
      <c r="AA178" s="251"/>
      <c r="AB178" s="251"/>
      <c r="AC178" s="251"/>
      <c r="AD178" s="251"/>
      <c r="AE178" s="251"/>
      <c r="AR178" s="330" t="s">
        <v>163</v>
      </c>
      <c r="AT178" s="330" t="s">
        <v>131</v>
      </c>
      <c r="AU178" s="330" t="s">
        <v>22</v>
      </c>
      <c r="AY178" s="304" t="s">
        <v>130</v>
      </c>
      <c r="BE178" s="331">
        <f>IF(N178="základní",J178,0)</f>
        <v>0</v>
      </c>
      <c r="BF178" s="331">
        <f>IF(N178="snížená",J178,0)</f>
        <v>0</v>
      </c>
      <c r="BG178" s="331">
        <f>IF(N178="zákl. přenesená",J178,0)</f>
        <v>0</v>
      </c>
      <c r="BH178" s="331">
        <f>IF(N178="sníž. přenesená",J178,0)</f>
        <v>0</v>
      </c>
      <c r="BI178" s="331">
        <f>IF(N178="nulová",J178,0)</f>
        <v>0</v>
      </c>
      <c r="BJ178" s="304" t="s">
        <v>22</v>
      </c>
      <c r="BK178" s="331">
        <f>ROUND(I178*H178,2)</f>
        <v>0</v>
      </c>
      <c r="BL178" s="304" t="s">
        <v>163</v>
      </c>
      <c r="BM178" s="330" t="s">
        <v>246</v>
      </c>
    </row>
    <row r="179" spans="1:47" s="307" customFormat="1" ht="12">
      <c r="A179" s="251"/>
      <c r="B179" s="27"/>
      <c r="C179" s="251"/>
      <c r="D179" s="127" t="s">
        <v>137</v>
      </c>
      <c r="E179" s="251"/>
      <c r="F179" s="128" t="s">
        <v>1354</v>
      </c>
      <c r="G179" s="251"/>
      <c r="H179" s="251"/>
      <c r="I179" s="251"/>
      <c r="J179" s="251"/>
      <c r="K179" s="251"/>
      <c r="L179" s="27"/>
      <c r="M179" s="129"/>
      <c r="N179" s="130"/>
      <c r="O179" s="55"/>
      <c r="P179" s="55"/>
      <c r="Q179" s="55"/>
      <c r="R179" s="55"/>
      <c r="S179" s="55"/>
      <c r="T179" s="56"/>
      <c r="U179" s="251"/>
      <c r="V179" s="251"/>
      <c r="W179" s="251"/>
      <c r="X179" s="251"/>
      <c r="Y179" s="251"/>
      <c r="Z179" s="251"/>
      <c r="AA179" s="251"/>
      <c r="AB179" s="251"/>
      <c r="AC179" s="251"/>
      <c r="AD179" s="251"/>
      <c r="AE179" s="251"/>
      <c r="AT179" s="304" t="s">
        <v>137</v>
      </c>
      <c r="AU179" s="304" t="s">
        <v>22</v>
      </c>
    </row>
    <row r="180" spans="1:65" s="307" customFormat="1" ht="21.75" customHeight="1">
      <c r="A180" s="251"/>
      <c r="B180" s="27"/>
      <c r="C180" s="117" t="s">
        <v>211</v>
      </c>
      <c r="D180" s="117" t="s">
        <v>131</v>
      </c>
      <c r="E180" s="118" t="s">
        <v>1357</v>
      </c>
      <c r="F180" s="119" t="s">
        <v>1358</v>
      </c>
      <c r="G180" s="120" t="s">
        <v>215</v>
      </c>
      <c r="H180" s="121">
        <v>10</v>
      </c>
      <c r="I180" s="122"/>
      <c r="J180" s="123">
        <f>ROUND(I180*H180,2)</f>
        <v>0</v>
      </c>
      <c r="K180" s="119" t="s">
        <v>135</v>
      </c>
      <c r="L180" s="27"/>
      <c r="M180" s="329" t="s">
        <v>20</v>
      </c>
      <c r="N180" s="124" t="s">
        <v>46</v>
      </c>
      <c r="O180" s="55"/>
      <c r="P180" s="125">
        <f>O180*H180</f>
        <v>0</v>
      </c>
      <c r="Q180" s="125">
        <v>0.001</v>
      </c>
      <c r="R180" s="125">
        <f>Q180*H180</f>
        <v>0.01</v>
      </c>
      <c r="S180" s="125">
        <v>0</v>
      </c>
      <c r="T180" s="126">
        <f>S180*H180</f>
        <v>0</v>
      </c>
      <c r="U180" s="251"/>
      <c r="V180" s="251"/>
      <c r="W180" s="251"/>
      <c r="X180" s="251"/>
      <c r="Y180" s="251"/>
      <c r="Z180" s="251"/>
      <c r="AA180" s="251"/>
      <c r="AB180" s="251"/>
      <c r="AC180" s="251"/>
      <c r="AD180" s="251"/>
      <c r="AE180" s="251"/>
      <c r="AR180" s="330" t="s">
        <v>163</v>
      </c>
      <c r="AT180" s="330" t="s">
        <v>131</v>
      </c>
      <c r="AU180" s="330" t="s">
        <v>22</v>
      </c>
      <c r="AY180" s="304" t="s">
        <v>130</v>
      </c>
      <c r="BE180" s="331">
        <f>IF(N180="základní",J180,0)</f>
        <v>0</v>
      </c>
      <c r="BF180" s="331">
        <f>IF(N180="snížená",J180,0)</f>
        <v>0</v>
      </c>
      <c r="BG180" s="331">
        <f>IF(N180="zákl. přenesená",J180,0)</f>
        <v>0</v>
      </c>
      <c r="BH180" s="331">
        <f>IF(N180="sníž. přenesená",J180,0)</f>
        <v>0</v>
      </c>
      <c r="BI180" s="331">
        <f>IF(N180="nulová",J180,0)</f>
        <v>0</v>
      </c>
      <c r="BJ180" s="304" t="s">
        <v>22</v>
      </c>
      <c r="BK180" s="331">
        <f>ROUND(I180*H180,2)</f>
        <v>0</v>
      </c>
      <c r="BL180" s="304" t="s">
        <v>163</v>
      </c>
      <c r="BM180" s="330" t="s">
        <v>251</v>
      </c>
    </row>
    <row r="181" spans="1:47" s="307" customFormat="1" ht="12">
      <c r="A181" s="251"/>
      <c r="B181" s="27"/>
      <c r="C181" s="251"/>
      <c r="D181" s="127" t="s">
        <v>137</v>
      </c>
      <c r="E181" s="251"/>
      <c r="F181" s="128" t="s">
        <v>1354</v>
      </c>
      <c r="G181" s="251"/>
      <c r="H181" s="251"/>
      <c r="I181" s="251"/>
      <c r="J181" s="251"/>
      <c r="K181" s="251"/>
      <c r="L181" s="27"/>
      <c r="M181" s="129"/>
      <c r="N181" s="130"/>
      <c r="O181" s="55"/>
      <c r="P181" s="55"/>
      <c r="Q181" s="55"/>
      <c r="R181" s="55"/>
      <c r="S181" s="55"/>
      <c r="T181" s="56"/>
      <c r="U181" s="251"/>
      <c r="V181" s="251"/>
      <c r="W181" s="251"/>
      <c r="X181" s="251"/>
      <c r="Y181" s="251"/>
      <c r="Z181" s="251"/>
      <c r="AA181" s="251"/>
      <c r="AB181" s="251"/>
      <c r="AC181" s="251"/>
      <c r="AD181" s="251"/>
      <c r="AE181" s="251"/>
      <c r="AT181" s="304" t="s">
        <v>137</v>
      </c>
      <c r="AU181" s="304" t="s">
        <v>22</v>
      </c>
    </row>
    <row r="182" spans="1:65" s="307" customFormat="1" ht="21.75" customHeight="1">
      <c r="A182" s="251"/>
      <c r="B182" s="27"/>
      <c r="C182" s="117" t="s">
        <v>7</v>
      </c>
      <c r="D182" s="117" t="s">
        <v>131</v>
      </c>
      <c r="E182" s="118" t="s">
        <v>1359</v>
      </c>
      <c r="F182" s="119" t="s">
        <v>1360</v>
      </c>
      <c r="G182" s="120" t="s">
        <v>215</v>
      </c>
      <c r="H182" s="121">
        <v>15</v>
      </c>
      <c r="I182" s="122"/>
      <c r="J182" s="123">
        <f>ROUND(I182*H182,2)</f>
        <v>0</v>
      </c>
      <c r="K182" s="119" t="s">
        <v>135</v>
      </c>
      <c r="L182" s="27"/>
      <c r="M182" s="329" t="s">
        <v>20</v>
      </c>
      <c r="N182" s="124" t="s">
        <v>46</v>
      </c>
      <c r="O182" s="55"/>
      <c r="P182" s="125">
        <f>O182*H182</f>
        <v>0</v>
      </c>
      <c r="Q182" s="125">
        <v>0.00133333333333333</v>
      </c>
      <c r="R182" s="125">
        <f>Q182*H182</f>
        <v>0.019999999999999952</v>
      </c>
      <c r="S182" s="125">
        <v>0</v>
      </c>
      <c r="T182" s="126">
        <f>S182*H182</f>
        <v>0</v>
      </c>
      <c r="U182" s="251"/>
      <c r="V182" s="251"/>
      <c r="W182" s="251"/>
      <c r="X182" s="251"/>
      <c r="Y182" s="251"/>
      <c r="Z182" s="251"/>
      <c r="AA182" s="251"/>
      <c r="AB182" s="251"/>
      <c r="AC182" s="251"/>
      <c r="AD182" s="251"/>
      <c r="AE182" s="251"/>
      <c r="AR182" s="330" t="s">
        <v>163</v>
      </c>
      <c r="AT182" s="330" t="s">
        <v>131</v>
      </c>
      <c r="AU182" s="330" t="s">
        <v>22</v>
      </c>
      <c r="AY182" s="304" t="s">
        <v>130</v>
      </c>
      <c r="BE182" s="331">
        <f>IF(N182="základní",J182,0)</f>
        <v>0</v>
      </c>
      <c r="BF182" s="331">
        <f>IF(N182="snížená",J182,0)</f>
        <v>0</v>
      </c>
      <c r="BG182" s="331">
        <f>IF(N182="zákl. přenesená",J182,0)</f>
        <v>0</v>
      </c>
      <c r="BH182" s="331">
        <f>IF(N182="sníž. přenesená",J182,0)</f>
        <v>0</v>
      </c>
      <c r="BI182" s="331">
        <f>IF(N182="nulová",J182,0)</f>
        <v>0</v>
      </c>
      <c r="BJ182" s="304" t="s">
        <v>22</v>
      </c>
      <c r="BK182" s="331">
        <f>ROUND(I182*H182,2)</f>
        <v>0</v>
      </c>
      <c r="BL182" s="304" t="s">
        <v>163</v>
      </c>
      <c r="BM182" s="330" t="s">
        <v>256</v>
      </c>
    </row>
    <row r="183" spans="1:47" s="307" customFormat="1" ht="12">
      <c r="A183" s="251"/>
      <c r="B183" s="27"/>
      <c r="C183" s="251"/>
      <c r="D183" s="127" t="s">
        <v>137</v>
      </c>
      <c r="E183" s="251"/>
      <c r="F183" s="128" t="s">
        <v>1354</v>
      </c>
      <c r="G183" s="251"/>
      <c r="H183" s="251"/>
      <c r="I183" s="251"/>
      <c r="J183" s="251"/>
      <c r="K183" s="251"/>
      <c r="L183" s="27"/>
      <c r="M183" s="129"/>
      <c r="N183" s="130"/>
      <c r="O183" s="55"/>
      <c r="P183" s="55"/>
      <c r="Q183" s="55"/>
      <c r="R183" s="55"/>
      <c r="S183" s="55"/>
      <c r="T183" s="56"/>
      <c r="U183" s="251"/>
      <c r="V183" s="251"/>
      <c r="W183" s="251"/>
      <c r="X183" s="251"/>
      <c r="Y183" s="251"/>
      <c r="Z183" s="251"/>
      <c r="AA183" s="251"/>
      <c r="AB183" s="251"/>
      <c r="AC183" s="251"/>
      <c r="AD183" s="251"/>
      <c r="AE183" s="251"/>
      <c r="AT183" s="304" t="s">
        <v>137</v>
      </c>
      <c r="AU183" s="304" t="s">
        <v>22</v>
      </c>
    </row>
    <row r="184" spans="1:65" s="307" customFormat="1" ht="21.75" customHeight="1">
      <c r="A184" s="251"/>
      <c r="B184" s="27"/>
      <c r="C184" s="117" t="s">
        <v>216</v>
      </c>
      <c r="D184" s="117" t="s">
        <v>131</v>
      </c>
      <c r="E184" s="118" t="s">
        <v>1361</v>
      </c>
      <c r="F184" s="119" t="s">
        <v>1362</v>
      </c>
      <c r="G184" s="120" t="s">
        <v>215</v>
      </c>
      <c r="H184" s="121">
        <v>12</v>
      </c>
      <c r="I184" s="122"/>
      <c r="J184" s="123">
        <f>ROUND(I184*H184,2)</f>
        <v>0</v>
      </c>
      <c r="K184" s="119" t="s">
        <v>135</v>
      </c>
      <c r="L184" s="27"/>
      <c r="M184" s="329" t="s">
        <v>20</v>
      </c>
      <c r="N184" s="124" t="s">
        <v>46</v>
      </c>
      <c r="O184" s="55"/>
      <c r="P184" s="125">
        <f>O184*H184</f>
        <v>0</v>
      </c>
      <c r="Q184" s="125">
        <v>0.00166666666666667</v>
      </c>
      <c r="R184" s="125">
        <f>Q184*H184</f>
        <v>0.02000000000000004</v>
      </c>
      <c r="S184" s="125">
        <v>0</v>
      </c>
      <c r="T184" s="126">
        <f>S184*H184</f>
        <v>0</v>
      </c>
      <c r="U184" s="251"/>
      <c r="V184" s="251"/>
      <c r="W184" s="251"/>
      <c r="X184" s="251"/>
      <c r="Y184" s="251"/>
      <c r="Z184" s="251"/>
      <c r="AA184" s="251"/>
      <c r="AB184" s="251"/>
      <c r="AC184" s="251"/>
      <c r="AD184" s="251"/>
      <c r="AE184" s="251"/>
      <c r="AR184" s="330" t="s">
        <v>163</v>
      </c>
      <c r="AT184" s="330" t="s">
        <v>131</v>
      </c>
      <c r="AU184" s="330" t="s">
        <v>22</v>
      </c>
      <c r="AY184" s="304" t="s">
        <v>130</v>
      </c>
      <c r="BE184" s="331">
        <f>IF(N184="základní",J184,0)</f>
        <v>0</v>
      </c>
      <c r="BF184" s="331">
        <f>IF(N184="snížená",J184,0)</f>
        <v>0</v>
      </c>
      <c r="BG184" s="331">
        <f>IF(N184="zákl. přenesená",J184,0)</f>
        <v>0</v>
      </c>
      <c r="BH184" s="331">
        <f>IF(N184="sníž. přenesená",J184,0)</f>
        <v>0</v>
      </c>
      <c r="BI184" s="331">
        <f>IF(N184="nulová",J184,0)</f>
        <v>0</v>
      </c>
      <c r="BJ184" s="304" t="s">
        <v>22</v>
      </c>
      <c r="BK184" s="331">
        <f>ROUND(I184*H184,2)</f>
        <v>0</v>
      </c>
      <c r="BL184" s="304" t="s">
        <v>163</v>
      </c>
      <c r="BM184" s="330" t="s">
        <v>259</v>
      </c>
    </row>
    <row r="185" spans="1:47" s="307" customFormat="1" ht="19.5">
      <c r="A185" s="251"/>
      <c r="B185" s="27"/>
      <c r="C185" s="251"/>
      <c r="D185" s="127" t="s">
        <v>137</v>
      </c>
      <c r="E185" s="251"/>
      <c r="F185" s="128" t="s">
        <v>1363</v>
      </c>
      <c r="G185" s="251"/>
      <c r="H185" s="251"/>
      <c r="I185" s="251"/>
      <c r="J185" s="251"/>
      <c r="K185" s="251"/>
      <c r="L185" s="27"/>
      <c r="M185" s="129"/>
      <c r="N185" s="130"/>
      <c r="O185" s="55"/>
      <c r="P185" s="55"/>
      <c r="Q185" s="55"/>
      <c r="R185" s="55"/>
      <c r="S185" s="55"/>
      <c r="T185" s="56"/>
      <c r="U185" s="251"/>
      <c r="V185" s="251"/>
      <c r="W185" s="251"/>
      <c r="X185" s="251"/>
      <c r="Y185" s="251"/>
      <c r="Z185" s="251"/>
      <c r="AA185" s="251"/>
      <c r="AB185" s="251"/>
      <c r="AC185" s="251"/>
      <c r="AD185" s="251"/>
      <c r="AE185" s="251"/>
      <c r="AT185" s="304" t="s">
        <v>137</v>
      </c>
      <c r="AU185" s="304" t="s">
        <v>22</v>
      </c>
    </row>
    <row r="186" spans="1:65" s="307" customFormat="1" ht="16.5" customHeight="1">
      <c r="A186" s="251"/>
      <c r="B186" s="27"/>
      <c r="C186" s="117" t="s">
        <v>260</v>
      </c>
      <c r="D186" s="117" t="s">
        <v>131</v>
      </c>
      <c r="E186" s="118" t="s">
        <v>1364</v>
      </c>
      <c r="F186" s="119" t="s">
        <v>1365</v>
      </c>
      <c r="G186" s="120" t="s">
        <v>201</v>
      </c>
      <c r="H186" s="121">
        <v>2</v>
      </c>
      <c r="I186" s="122"/>
      <c r="J186" s="123">
        <f>ROUND(I186*H186,2)</f>
        <v>0</v>
      </c>
      <c r="K186" s="119" t="s">
        <v>135</v>
      </c>
      <c r="L186" s="27"/>
      <c r="M186" s="329" t="s">
        <v>20</v>
      </c>
      <c r="N186" s="124" t="s">
        <v>46</v>
      </c>
      <c r="O186" s="55"/>
      <c r="P186" s="125">
        <f>O186*H186</f>
        <v>0</v>
      </c>
      <c r="Q186" s="125">
        <v>0</v>
      </c>
      <c r="R186" s="125">
        <f>Q186*H186</f>
        <v>0</v>
      </c>
      <c r="S186" s="125">
        <v>0</v>
      </c>
      <c r="T186" s="126">
        <f>S186*H186</f>
        <v>0</v>
      </c>
      <c r="U186" s="251"/>
      <c r="V186" s="251"/>
      <c r="W186" s="251"/>
      <c r="X186" s="251"/>
      <c r="Y186" s="251"/>
      <c r="Z186" s="251"/>
      <c r="AA186" s="251"/>
      <c r="AB186" s="251"/>
      <c r="AC186" s="251"/>
      <c r="AD186" s="251"/>
      <c r="AE186" s="251"/>
      <c r="AR186" s="330" t="s">
        <v>163</v>
      </c>
      <c r="AT186" s="330" t="s">
        <v>131</v>
      </c>
      <c r="AU186" s="330" t="s">
        <v>22</v>
      </c>
      <c r="AY186" s="304" t="s">
        <v>130</v>
      </c>
      <c r="BE186" s="331">
        <f>IF(N186="základní",J186,0)</f>
        <v>0</v>
      </c>
      <c r="BF186" s="331">
        <f>IF(N186="snížená",J186,0)</f>
        <v>0</v>
      </c>
      <c r="BG186" s="331">
        <f>IF(N186="zákl. přenesená",J186,0)</f>
        <v>0</v>
      </c>
      <c r="BH186" s="331">
        <f>IF(N186="sníž. přenesená",J186,0)</f>
        <v>0</v>
      </c>
      <c r="BI186" s="331">
        <f>IF(N186="nulová",J186,0)</f>
        <v>0</v>
      </c>
      <c r="BJ186" s="304" t="s">
        <v>22</v>
      </c>
      <c r="BK186" s="331">
        <f>ROUND(I186*H186,2)</f>
        <v>0</v>
      </c>
      <c r="BL186" s="304" t="s">
        <v>163</v>
      </c>
      <c r="BM186" s="330" t="s">
        <v>263</v>
      </c>
    </row>
    <row r="187" spans="1:47" s="307" customFormat="1" ht="12">
      <c r="A187" s="251"/>
      <c r="B187" s="27"/>
      <c r="C187" s="251"/>
      <c r="D187" s="127" t="s">
        <v>137</v>
      </c>
      <c r="E187" s="251"/>
      <c r="F187" s="128" t="s">
        <v>1365</v>
      </c>
      <c r="G187" s="251"/>
      <c r="H187" s="251"/>
      <c r="I187" s="251"/>
      <c r="J187" s="251"/>
      <c r="K187" s="251"/>
      <c r="L187" s="27"/>
      <c r="M187" s="129"/>
      <c r="N187" s="130"/>
      <c r="O187" s="55"/>
      <c r="P187" s="55"/>
      <c r="Q187" s="55"/>
      <c r="R187" s="55"/>
      <c r="S187" s="55"/>
      <c r="T187" s="56"/>
      <c r="U187" s="251"/>
      <c r="V187" s="251"/>
      <c r="W187" s="251"/>
      <c r="X187" s="251"/>
      <c r="Y187" s="251"/>
      <c r="Z187" s="251"/>
      <c r="AA187" s="251"/>
      <c r="AB187" s="251"/>
      <c r="AC187" s="251"/>
      <c r="AD187" s="251"/>
      <c r="AE187" s="251"/>
      <c r="AT187" s="304" t="s">
        <v>137</v>
      </c>
      <c r="AU187" s="304" t="s">
        <v>22</v>
      </c>
    </row>
    <row r="188" spans="1:65" s="307" customFormat="1" ht="16.5" customHeight="1">
      <c r="A188" s="251"/>
      <c r="B188" s="27"/>
      <c r="C188" s="117" t="s">
        <v>219</v>
      </c>
      <c r="D188" s="117" t="s">
        <v>131</v>
      </c>
      <c r="E188" s="118" t="s">
        <v>1366</v>
      </c>
      <c r="F188" s="119" t="s">
        <v>1367</v>
      </c>
      <c r="G188" s="120" t="s">
        <v>201</v>
      </c>
      <c r="H188" s="121">
        <v>5</v>
      </c>
      <c r="I188" s="122"/>
      <c r="J188" s="123">
        <f>ROUND(I188*H188,2)</f>
        <v>0</v>
      </c>
      <c r="K188" s="119" t="s">
        <v>135</v>
      </c>
      <c r="L188" s="27"/>
      <c r="M188" s="329" t="s">
        <v>20</v>
      </c>
      <c r="N188" s="124" t="s">
        <v>46</v>
      </c>
      <c r="O188" s="55"/>
      <c r="P188" s="125">
        <f>O188*H188</f>
        <v>0</v>
      </c>
      <c r="Q188" s="125">
        <v>0</v>
      </c>
      <c r="R188" s="125">
        <f>Q188*H188</f>
        <v>0</v>
      </c>
      <c r="S188" s="125">
        <v>0</v>
      </c>
      <c r="T188" s="126">
        <f>S188*H188</f>
        <v>0</v>
      </c>
      <c r="U188" s="251"/>
      <c r="V188" s="251"/>
      <c r="W188" s="251"/>
      <c r="X188" s="251"/>
      <c r="Y188" s="251"/>
      <c r="Z188" s="251"/>
      <c r="AA188" s="251"/>
      <c r="AB188" s="251"/>
      <c r="AC188" s="251"/>
      <c r="AD188" s="251"/>
      <c r="AE188" s="251"/>
      <c r="AR188" s="330" t="s">
        <v>163</v>
      </c>
      <c r="AT188" s="330" t="s">
        <v>131</v>
      </c>
      <c r="AU188" s="330" t="s">
        <v>22</v>
      </c>
      <c r="AY188" s="304" t="s">
        <v>130</v>
      </c>
      <c r="BE188" s="331">
        <f>IF(N188="základní",J188,0)</f>
        <v>0</v>
      </c>
      <c r="BF188" s="331">
        <f>IF(N188="snížená",J188,0)</f>
        <v>0</v>
      </c>
      <c r="BG188" s="331">
        <f>IF(N188="zákl. přenesená",J188,0)</f>
        <v>0</v>
      </c>
      <c r="BH188" s="331">
        <f>IF(N188="sníž. přenesená",J188,0)</f>
        <v>0</v>
      </c>
      <c r="BI188" s="331">
        <f>IF(N188="nulová",J188,0)</f>
        <v>0</v>
      </c>
      <c r="BJ188" s="304" t="s">
        <v>22</v>
      </c>
      <c r="BK188" s="331">
        <f>ROUND(I188*H188,2)</f>
        <v>0</v>
      </c>
      <c r="BL188" s="304" t="s">
        <v>163</v>
      </c>
      <c r="BM188" s="330" t="s">
        <v>266</v>
      </c>
    </row>
    <row r="189" spans="1:47" s="307" customFormat="1" ht="12">
      <c r="A189" s="251"/>
      <c r="B189" s="27"/>
      <c r="C189" s="251"/>
      <c r="D189" s="127" t="s">
        <v>137</v>
      </c>
      <c r="E189" s="251"/>
      <c r="F189" s="128" t="s">
        <v>1367</v>
      </c>
      <c r="G189" s="251"/>
      <c r="H189" s="251"/>
      <c r="I189" s="251"/>
      <c r="J189" s="251"/>
      <c r="K189" s="251"/>
      <c r="L189" s="27"/>
      <c r="M189" s="129"/>
      <c r="N189" s="130"/>
      <c r="O189" s="55"/>
      <c r="P189" s="55"/>
      <c r="Q189" s="55"/>
      <c r="R189" s="55"/>
      <c r="S189" s="55"/>
      <c r="T189" s="56"/>
      <c r="U189" s="251"/>
      <c r="V189" s="251"/>
      <c r="W189" s="251"/>
      <c r="X189" s="251"/>
      <c r="Y189" s="251"/>
      <c r="Z189" s="251"/>
      <c r="AA189" s="251"/>
      <c r="AB189" s="251"/>
      <c r="AC189" s="251"/>
      <c r="AD189" s="251"/>
      <c r="AE189" s="251"/>
      <c r="AT189" s="304" t="s">
        <v>137</v>
      </c>
      <c r="AU189" s="304" t="s">
        <v>22</v>
      </c>
    </row>
    <row r="190" spans="1:65" s="307" customFormat="1" ht="16.5" customHeight="1">
      <c r="A190" s="251"/>
      <c r="B190" s="27"/>
      <c r="C190" s="117" t="s">
        <v>267</v>
      </c>
      <c r="D190" s="117" t="s">
        <v>131</v>
      </c>
      <c r="E190" s="118" t="s">
        <v>1368</v>
      </c>
      <c r="F190" s="119" t="s">
        <v>1369</v>
      </c>
      <c r="G190" s="120" t="s">
        <v>201</v>
      </c>
      <c r="H190" s="121">
        <v>1</v>
      </c>
      <c r="I190" s="122"/>
      <c r="J190" s="123">
        <f>ROUND(I190*H190,2)</f>
        <v>0</v>
      </c>
      <c r="K190" s="119" t="s">
        <v>135</v>
      </c>
      <c r="L190" s="27"/>
      <c r="M190" s="329" t="s">
        <v>20</v>
      </c>
      <c r="N190" s="124" t="s">
        <v>46</v>
      </c>
      <c r="O190" s="55"/>
      <c r="P190" s="125">
        <f>O190*H190</f>
        <v>0</v>
      </c>
      <c r="Q190" s="125">
        <v>0</v>
      </c>
      <c r="R190" s="125">
        <f>Q190*H190</f>
        <v>0</v>
      </c>
      <c r="S190" s="125">
        <v>0</v>
      </c>
      <c r="T190" s="126">
        <f>S190*H190</f>
        <v>0</v>
      </c>
      <c r="U190" s="251"/>
      <c r="V190" s="251"/>
      <c r="W190" s="251"/>
      <c r="X190" s="251"/>
      <c r="Y190" s="251"/>
      <c r="Z190" s="251"/>
      <c r="AA190" s="251"/>
      <c r="AB190" s="251"/>
      <c r="AC190" s="251"/>
      <c r="AD190" s="251"/>
      <c r="AE190" s="251"/>
      <c r="AR190" s="330" t="s">
        <v>163</v>
      </c>
      <c r="AT190" s="330" t="s">
        <v>131</v>
      </c>
      <c r="AU190" s="330" t="s">
        <v>22</v>
      </c>
      <c r="AY190" s="304" t="s">
        <v>130</v>
      </c>
      <c r="BE190" s="331">
        <f>IF(N190="základní",J190,0)</f>
        <v>0</v>
      </c>
      <c r="BF190" s="331">
        <f>IF(N190="snížená",J190,0)</f>
        <v>0</v>
      </c>
      <c r="BG190" s="331">
        <f>IF(N190="zákl. přenesená",J190,0)</f>
        <v>0</v>
      </c>
      <c r="BH190" s="331">
        <f>IF(N190="sníž. přenesená",J190,0)</f>
        <v>0</v>
      </c>
      <c r="BI190" s="331">
        <f>IF(N190="nulová",J190,0)</f>
        <v>0</v>
      </c>
      <c r="BJ190" s="304" t="s">
        <v>22</v>
      </c>
      <c r="BK190" s="331">
        <f>ROUND(I190*H190,2)</f>
        <v>0</v>
      </c>
      <c r="BL190" s="304" t="s">
        <v>163</v>
      </c>
      <c r="BM190" s="330" t="s">
        <v>270</v>
      </c>
    </row>
    <row r="191" spans="1:47" s="307" customFormat="1" ht="12">
      <c r="A191" s="251"/>
      <c r="B191" s="27"/>
      <c r="C191" s="251"/>
      <c r="D191" s="127" t="s">
        <v>137</v>
      </c>
      <c r="E191" s="251"/>
      <c r="F191" s="128" t="s">
        <v>1370</v>
      </c>
      <c r="G191" s="251"/>
      <c r="H191" s="251"/>
      <c r="I191" s="251"/>
      <c r="J191" s="251"/>
      <c r="K191" s="251"/>
      <c r="L191" s="27"/>
      <c r="M191" s="129"/>
      <c r="N191" s="130"/>
      <c r="O191" s="55"/>
      <c r="P191" s="55"/>
      <c r="Q191" s="55"/>
      <c r="R191" s="55"/>
      <c r="S191" s="55"/>
      <c r="T191" s="56"/>
      <c r="U191" s="251"/>
      <c r="V191" s="251"/>
      <c r="W191" s="251"/>
      <c r="X191" s="251"/>
      <c r="Y191" s="251"/>
      <c r="Z191" s="251"/>
      <c r="AA191" s="251"/>
      <c r="AB191" s="251"/>
      <c r="AC191" s="251"/>
      <c r="AD191" s="251"/>
      <c r="AE191" s="251"/>
      <c r="AT191" s="304" t="s">
        <v>137</v>
      </c>
      <c r="AU191" s="304" t="s">
        <v>22</v>
      </c>
    </row>
    <row r="192" spans="1:65" s="307" customFormat="1" ht="21.75" customHeight="1">
      <c r="A192" s="251"/>
      <c r="B192" s="27"/>
      <c r="C192" s="117" t="s">
        <v>223</v>
      </c>
      <c r="D192" s="117" t="s">
        <v>131</v>
      </c>
      <c r="E192" s="118" t="s">
        <v>1371</v>
      </c>
      <c r="F192" s="119" t="s">
        <v>1372</v>
      </c>
      <c r="G192" s="120" t="s">
        <v>201</v>
      </c>
      <c r="H192" s="121">
        <v>1</v>
      </c>
      <c r="I192" s="122"/>
      <c r="J192" s="123">
        <f>ROUND(I192*H192,2)</f>
        <v>0</v>
      </c>
      <c r="K192" s="119" t="s">
        <v>135</v>
      </c>
      <c r="L192" s="27"/>
      <c r="M192" s="329" t="s">
        <v>20</v>
      </c>
      <c r="N192" s="124" t="s">
        <v>46</v>
      </c>
      <c r="O192" s="55"/>
      <c r="P192" s="125">
        <f>O192*H192</f>
        <v>0</v>
      </c>
      <c r="Q192" s="125">
        <v>0</v>
      </c>
      <c r="R192" s="125">
        <f>Q192*H192</f>
        <v>0</v>
      </c>
      <c r="S192" s="125">
        <v>0</v>
      </c>
      <c r="T192" s="126">
        <f>S192*H192</f>
        <v>0</v>
      </c>
      <c r="U192" s="251"/>
      <c r="V192" s="251"/>
      <c r="W192" s="251"/>
      <c r="X192" s="251"/>
      <c r="Y192" s="251"/>
      <c r="Z192" s="251"/>
      <c r="AA192" s="251"/>
      <c r="AB192" s="251"/>
      <c r="AC192" s="251"/>
      <c r="AD192" s="251"/>
      <c r="AE192" s="251"/>
      <c r="AR192" s="330" t="s">
        <v>163</v>
      </c>
      <c r="AT192" s="330" t="s">
        <v>131</v>
      </c>
      <c r="AU192" s="330" t="s">
        <v>22</v>
      </c>
      <c r="AY192" s="304" t="s">
        <v>130</v>
      </c>
      <c r="BE192" s="331">
        <f>IF(N192="základní",J192,0)</f>
        <v>0</v>
      </c>
      <c r="BF192" s="331">
        <f>IF(N192="snížená",J192,0)</f>
        <v>0</v>
      </c>
      <c r="BG192" s="331">
        <f>IF(N192="zákl. přenesená",J192,0)</f>
        <v>0</v>
      </c>
      <c r="BH192" s="331">
        <f>IF(N192="sníž. přenesená",J192,0)</f>
        <v>0</v>
      </c>
      <c r="BI192" s="331">
        <f>IF(N192="nulová",J192,0)</f>
        <v>0</v>
      </c>
      <c r="BJ192" s="304" t="s">
        <v>22</v>
      </c>
      <c r="BK192" s="331">
        <f>ROUND(I192*H192,2)</f>
        <v>0</v>
      </c>
      <c r="BL192" s="304" t="s">
        <v>163</v>
      </c>
      <c r="BM192" s="330" t="s">
        <v>273</v>
      </c>
    </row>
    <row r="193" spans="1:47" s="307" customFormat="1" ht="19.5">
      <c r="A193" s="251"/>
      <c r="B193" s="27"/>
      <c r="C193" s="251"/>
      <c r="D193" s="127" t="s">
        <v>137</v>
      </c>
      <c r="E193" s="251"/>
      <c r="F193" s="128" t="s">
        <v>1372</v>
      </c>
      <c r="G193" s="251"/>
      <c r="H193" s="251"/>
      <c r="I193" s="251"/>
      <c r="J193" s="251"/>
      <c r="K193" s="251"/>
      <c r="L193" s="27"/>
      <c r="M193" s="129"/>
      <c r="N193" s="130"/>
      <c r="O193" s="55"/>
      <c r="P193" s="55"/>
      <c r="Q193" s="55"/>
      <c r="R193" s="55"/>
      <c r="S193" s="55"/>
      <c r="T193" s="56"/>
      <c r="U193" s="251"/>
      <c r="V193" s="251"/>
      <c r="W193" s="251"/>
      <c r="X193" s="251"/>
      <c r="Y193" s="251"/>
      <c r="Z193" s="251"/>
      <c r="AA193" s="251"/>
      <c r="AB193" s="251"/>
      <c r="AC193" s="251"/>
      <c r="AD193" s="251"/>
      <c r="AE193" s="251"/>
      <c r="AT193" s="304" t="s">
        <v>137</v>
      </c>
      <c r="AU193" s="304" t="s">
        <v>22</v>
      </c>
    </row>
    <row r="194" spans="1:65" s="307" customFormat="1" ht="21.75" customHeight="1">
      <c r="A194" s="251"/>
      <c r="B194" s="27"/>
      <c r="C194" s="117" t="s">
        <v>274</v>
      </c>
      <c r="D194" s="117" t="s">
        <v>131</v>
      </c>
      <c r="E194" s="118" t="s">
        <v>1373</v>
      </c>
      <c r="F194" s="119" t="s">
        <v>1372</v>
      </c>
      <c r="G194" s="120" t="s">
        <v>201</v>
      </c>
      <c r="H194" s="121">
        <v>1</v>
      </c>
      <c r="I194" s="122"/>
      <c r="J194" s="123">
        <f>ROUND(I194*H194,2)</f>
        <v>0</v>
      </c>
      <c r="K194" s="119" t="s">
        <v>135</v>
      </c>
      <c r="L194" s="27"/>
      <c r="M194" s="329" t="s">
        <v>20</v>
      </c>
      <c r="N194" s="124" t="s">
        <v>46</v>
      </c>
      <c r="O194" s="55"/>
      <c r="P194" s="125">
        <f>O194*H194</f>
        <v>0</v>
      </c>
      <c r="Q194" s="125">
        <v>0</v>
      </c>
      <c r="R194" s="125">
        <f>Q194*H194</f>
        <v>0</v>
      </c>
      <c r="S194" s="125">
        <v>0</v>
      </c>
      <c r="T194" s="126">
        <f>S194*H194</f>
        <v>0</v>
      </c>
      <c r="U194" s="251"/>
      <c r="V194" s="251"/>
      <c r="W194" s="251"/>
      <c r="X194" s="251"/>
      <c r="Y194" s="251"/>
      <c r="Z194" s="251"/>
      <c r="AA194" s="251"/>
      <c r="AB194" s="251"/>
      <c r="AC194" s="251"/>
      <c r="AD194" s="251"/>
      <c r="AE194" s="251"/>
      <c r="AR194" s="330" t="s">
        <v>163</v>
      </c>
      <c r="AT194" s="330" t="s">
        <v>131</v>
      </c>
      <c r="AU194" s="330" t="s">
        <v>22</v>
      </c>
      <c r="AY194" s="304" t="s">
        <v>130</v>
      </c>
      <c r="BE194" s="331">
        <f>IF(N194="základní",J194,0)</f>
        <v>0</v>
      </c>
      <c r="BF194" s="331">
        <f>IF(N194="snížená",J194,0)</f>
        <v>0</v>
      </c>
      <c r="BG194" s="331">
        <f>IF(N194="zákl. přenesená",J194,0)</f>
        <v>0</v>
      </c>
      <c r="BH194" s="331">
        <f>IF(N194="sníž. přenesená",J194,0)</f>
        <v>0</v>
      </c>
      <c r="BI194" s="331">
        <f>IF(N194="nulová",J194,0)</f>
        <v>0</v>
      </c>
      <c r="BJ194" s="304" t="s">
        <v>22</v>
      </c>
      <c r="BK194" s="331">
        <f>ROUND(I194*H194,2)</f>
        <v>0</v>
      </c>
      <c r="BL194" s="304" t="s">
        <v>163</v>
      </c>
      <c r="BM194" s="330" t="s">
        <v>277</v>
      </c>
    </row>
    <row r="195" spans="1:47" s="307" customFormat="1" ht="19.5">
      <c r="A195" s="251"/>
      <c r="B195" s="27"/>
      <c r="C195" s="251"/>
      <c r="D195" s="127" t="s">
        <v>137</v>
      </c>
      <c r="E195" s="251"/>
      <c r="F195" s="128" t="s">
        <v>1372</v>
      </c>
      <c r="G195" s="251"/>
      <c r="H195" s="251"/>
      <c r="I195" s="251"/>
      <c r="J195" s="251"/>
      <c r="K195" s="251"/>
      <c r="L195" s="27"/>
      <c r="M195" s="129"/>
      <c r="N195" s="130"/>
      <c r="O195" s="55"/>
      <c r="P195" s="55"/>
      <c r="Q195" s="55"/>
      <c r="R195" s="55"/>
      <c r="S195" s="55"/>
      <c r="T195" s="56"/>
      <c r="U195" s="251"/>
      <c r="V195" s="251"/>
      <c r="W195" s="251"/>
      <c r="X195" s="251"/>
      <c r="Y195" s="251"/>
      <c r="Z195" s="251"/>
      <c r="AA195" s="251"/>
      <c r="AB195" s="251"/>
      <c r="AC195" s="251"/>
      <c r="AD195" s="251"/>
      <c r="AE195" s="251"/>
      <c r="AT195" s="304" t="s">
        <v>137</v>
      </c>
      <c r="AU195" s="304" t="s">
        <v>22</v>
      </c>
    </row>
    <row r="196" spans="1:65" s="307" customFormat="1" ht="16.5" customHeight="1">
      <c r="A196" s="251"/>
      <c r="B196" s="27"/>
      <c r="C196" s="117" t="s">
        <v>226</v>
      </c>
      <c r="D196" s="117" t="s">
        <v>131</v>
      </c>
      <c r="E196" s="118" t="s">
        <v>1374</v>
      </c>
      <c r="F196" s="119" t="s">
        <v>1375</v>
      </c>
      <c r="G196" s="120" t="s">
        <v>215</v>
      </c>
      <c r="H196" s="121">
        <v>26</v>
      </c>
      <c r="I196" s="122"/>
      <c r="J196" s="123">
        <f>ROUND(I196*H196,2)</f>
        <v>0</v>
      </c>
      <c r="K196" s="119" t="s">
        <v>135</v>
      </c>
      <c r="L196" s="27"/>
      <c r="M196" s="329" t="s">
        <v>20</v>
      </c>
      <c r="N196" s="124" t="s">
        <v>46</v>
      </c>
      <c r="O196" s="55"/>
      <c r="P196" s="125">
        <f>O196*H196</f>
        <v>0</v>
      </c>
      <c r="Q196" s="125">
        <v>0</v>
      </c>
      <c r="R196" s="125">
        <f>Q196*H196</f>
        <v>0</v>
      </c>
      <c r="S196" s="125">
        <v>0</v>
      </c>
      <c r="T196" s="126">
        <f>S196*H196</f>
        <v>0</v>
      </c>
      <c r="U196" s="251"/>
      <c r="V196" s="251"/>
      <c r="W196" s="251"/>
      <c r="X196" s="251"/>
      <c r="Y196" s="251"/>
      <c r="Z196" s="251"/>
      <c r="AA196" s="251"/>
      <c r="AB196" s="251"/>
      <c r="AC196" s="251"/>
      <c r="AD196" s="251"/>
      <c r="AE196" s="251"/>
      <c r="AR196" s="330" t="s">
        <v>163</v>
      </c>
      <c r="AT196" s="330" t="s">
        <v>131</v>
      </c>
      <c r="AU196" s="330" t="s">
        <v>22</v>
      </c>
      <c r="AY196" s="304" t="s">
        <v>130</v>
      </c>
      <c r="BE196" s="331">
        <f>IF(N196="základní",J196,0)</f>
        <v>0</v>
      </c>
      <c r="BF196" s="331">
        <f>IF(N196="snížená",J196,0)</f>
        <v>0</v>
      </c>
      <c r="BG196" s="331">
        <f>IF(N196="zákl. přenesená",J196,0)</f>
        <v>0</v>
      </c>
      <c r="BH196" s="331">
        <f>IF(N196="sníž. přenesená",J196,0)</f>
        <v>0</v>
      </c>
      <c r="BI196" s="331">
        <f>IF(N196="nulová",J196,0)</f>
        <v>0</v>
      </c>
      <c r="BJ196" s="304" t="s">
        <v>22</v>
      </c>
      <c r="BK196" s="331">
        <f>ROUND(I196*H196,2)</f>
        <v>0</v>
      </c>
      <c r="BL196" s="304" t="s">
        <v>163</v>
      </c>
      <c r="BM196" s="330" t="s">
        <v>280</v>
      </c>
    </row>
    <row r="197" spans="1:47" s="307" customFormat="1" ht="12">
      <c r="A197" s="251"/>
      <c r="B197" s="27"/>
      <c r="C197" s="251"/>
      <c r="D197" s="127" t="s">
        <v>137</v>
      </c>
      <c r="E197" s="251"/>
      <c r="F197" s="128" t="s">
        <v>1375</v>
      </c>
      <c r="G197" s="251"/>
      <c r="H197" s="251"/>
      <c r="I197" s="251"/>
      <c r="J197" s="251"/>
      <c r="K197" s="251"/>
      <c r="L197" s="27"/>
      <c r="M197" s="129"/>
      <c r="N197" s="130"/>
      <c r="O197" s="55"/>
      <c r="P197" s="55"/>
      <c r="Q197" s="55"/>
      <c r="R197" s="55"/>
      <c r="S197" s="55"/>
      <c r="T197" s="56"/>
      <c r="U197" s="251"/>
      <c r="V197" s="251"/>
      <c r="W197" s="251"/>
      <c r="X197" s="251"/>
      <c r="Y197" s="251"/>
      <c r="Z197" s="251"/>
      <c r="AA197" s="251"/>
      <c r="AB197" s="251"/>
      <c r="AC197" s="251"/>
      <c r="AD197" s="251"/>
      <c r="AE197" s="251"/>
      <c r="AT197" s="304" t="s">
        <v>137</v>
      </c>
      <c r="AU197" s="304" t="s">
        <v>22</v>
      </c>
    </row>
    <row r="198" spans="1:65" s="307" customFormat="1" ht="16.5" customHeight="1">
      <c r="A198" s="251"/>
      <c r="B198" s="27"/>
      <c r="C198" s="117" t="s">
        <v>281</v>
      </c>
      <c r="D198" s="117" t="s">
        <v>131</v>
      </c>
      <c r="E198" s="118" t="s">
        <v>1376</v>
      </c>
      <c r="F198" s="119" t="s">
        <v>1377</v>
      </c>
      <c r="G198" s="120" t="s">
        <v>201</v>
      </c>
      <c r="H198" s="121">
        <v>5</v>
      </c>
      <c r="I198" s="122"/>
      <c r="J198" s="123">
        <f>ROUND(I198*H198,2)</f>
        <v>0</v>
      </c>
      <c r="K198" s="119" t="s">
        <v>146</v>
      </c>
      <c r="L198" s="27"/>
      <c r="M198" s="329" t="s">
        <v>20</v>
      </c>
      <c r="N198" s="124" t="s">
        <v>46</v>
      </c>
      <c r="O198" s="55"/>
      <c r="P198" s="125">
        <f>O198*H198</f>
        <v>0</v>
      </c>
      <c r="Q198" s="125">
        <v>0</v>
      </c>
      <c r="R198" s="125">
        <f>Q198*H198</f>
        <v>0</v>
      </c>
      <c r="S198" s="125">
        <v>0</v>
      </c>
      <c r="T198" s="126">
        <f>S198*H198</f>
        <v>0</v>
      </c>
      <c r="U198" s="251"/>
      <c r="V198" s="251"/>
      <c r="W198" s="251"/>
      <c r="X198" s="251"/>
      <c r="Y198" s="251"/>
      <c r="Z198" s="251"/>
      <c r="AA198" s="251"/>
      <c r="AB198" s="251"/>
      <c r="AC198" s="251"/>
      <c r="AD198" s="251"/>
      <c r="AE198" s="251"/>
      <c r="AR198" s="330" t="s">
        <v>163</v>
      </c>
      <c r="AT198" s="330" t="s">
        <v>131</v>
      </c>
      <c r="AU198" s="330" t="s">
        <v>22</v>
      </c>
      <c r="AY198" s="304" t="s">
        <v>130</v>
      </c>
      <c r="BE198" s="331">
        <f>IF(N198="základní",J198,0)</f>
        <v>0</v>
      </c>
      <c r="BF198" s="331">
        <f>IF(N198="snížená",J198,0)</f>
        <v>0</v>
      </c>
      <c r="BG198" s="331">
        <f>IF(N198="zákl. přenesená",J198,0)</f>
        <v>0</v>
      </c>
      <c r="BH198" s="331">
        <f>IF(N198="sníž. přenesená",J198,0)</f>
        <v>0</v>
      </c>
      <c r="BI198" s="331">
        <f>IF(N198="nulová",J198,0)</f>
        <v>0</v>
      </c>
      <c r="BJ198" s="304" t="s">
        <v>22</v>
      </c>
      <c r="BK198" s="331">
        <f>ROUND(I198*H198,2)</f>
        <v>0</v>
      </c>
      <c r="BL198" s="304" t="s">
        <v>163</v>
      </c>
      <c r="BM198" s="330" t="s">
        <v>284</v>
      </c>
    </row>
    <row r="199" spans="1:47" s="307" customFormat="1" ht="12">
      <c r="A199" s="251"/>
      <c r="B199" s="27"/>
      <c r="C199" s="251"/>
      <c r="D199" s="127" t="s">
        <v>137</v>
      </c>
      <c r="E199" s="251"/>
      <c r="F199" s="128" t="s">
        <v>1377</v>
      </c>
      <c r="G199" s="251"/>
      <c r="H199" s="251"/>
      <c r="I199" s="251"/>
      <c r="J199" s="251"/>
      <c r="K199" s="251"/>
      <c r="L199" s="27"/>
      <c r="M199" s="129"/>
      <c r="N199" s="130"/>
      <c r="O199" s="55"/>
      <c r="P199" s="55"/>
      <c r="Q199" s="55"/>
      <c r="R199" s="55"/>
      <c r="S199" s="55"/>
      <c r="T199" s="56"/>
      <c r="U199" s="251"/>
      <c r="V199" s="251"/>
      <c r="W199" s="251"/>
      <c r="X199" s="251"/>
      <c r="Y199" s="251"/>
      <c r="Z199" s="251"/>
      <c r="AA199" s="251"/>
      <c r="AB199" s="251"/>
      <c r="AC199" s="251"/>
      <c r="AD199" s="251"/>
      <c r="AE199" s="251"/>
      <c r="AT199" s="304" t="s">
        <v>137</v>
      </c>
      <c r="AU199" s="304" t="s">
        <v>22</v>
      </c>
    </row>
    <row r="200" spans="1:65" s="307" customFormat="1" ht="21.75" customHeight="1">
      <c r="A200" s="251"/>
      <c r="B200" s="27"/>
      <c r="C200" s="117" t="s">
        <v>232</v>
      </c>
      <c r="D200" s="117" t="s">
        <v>131</v>
      </c>
      <c r="E200" s="118" t="s">
        <v>1378</v>
      </c>
      <c r="F200" s="119" t="s">
        <v>1379</v>
      </c>
      <c r="G200" s="120" t="s">
        <v>983</v>
      </c>
      <c r="H200" s="121">
        <v>297.976</v>
      </c>
      <c r="I200" s="122"/>
      <c r="J200" s="123">
        <f>ROUND(I200*H200,2)</f>
        <v>0</v>
      </c>
      <c r="K200" s="119" t="s">
        <v>135</v>
      </c>
      <c r="L200" s="27"/>
      <c r="M200" s="329" t="s">
        <v>20</v>
      </c>
      <c r="N200" s="124" t="s">
        <v>46</v>
      </c>
      <c r="O200" s="55"/>
      <c r="P200" s="125">
        <f>O200*H200</f>
        <v>0</v>
      </c>
      <c r="Q200" s="125">
        <v>0</v>
      </c>
      <c r="R200" s="125">
        <f>Q200*H200</f>
        <v>0</v>
      </c>
      <c r="S200" s="125">
        <v>0</v>
      </c>
      <c r="T200" s="126">
        <f>S200*H200</f>
        <v>0</v>
      </c>
      <c r="U200" s="251"/>
      <c r="V200" s="251"/>
      <c r="W200" s="251"/>
      <c r="X200" s="251"/>
      <c r="Y200" s="251"/>
      <c r="Z200" s="251"/>
      <c r="AA200" s="251"/>
      <c r="AB200" s="251"/>
      <c r="AC200" s="251"/>
      <c r="AD200" s="251"/>
      <c r="AE200" s="251"/>
      <c r="AR200" s="330" t="s">
        <v>163</v>
      </c>
      <c r="AT200" s="330" t="s">
        <v>131</v>
      </c>
      <c r="AU200" s="330" t="s">
        <v>22</v>
      </c>
      <c r="AY200" s="304" t="s">
        <v>130</v>
      </c>
      <c r="BE200" s="331">
        <f>IF(N200="základní",J200,0)</f>
        <v>0</v>
      </c>
      <c r="BF200" s="331">
        <f>IF(N200="snížená",J200,0)</f>
        <v>0</v>
      </c>
      <c r="BG200" s="331">
        <f>IF(N200="zákl. přenesená",J200,0)</f>
        <v>0</v>
      </c>
      <c r="BH200" s="331">
        <f>IF(N200="sníž. přenesená",J200,0)</f>
        <v>0</v>
      </c>
      <c r="BI200" s="331">
        <f>IF(N200="nulová",J200,0)</f>
        <v>0</v>
      </c>
      <c r="BJ200" s="304" t="s">
        <v>22</v>
      </c>
      <c r="BK200" s="331">
        <f>ROUND(I200*H200,2)</f>
        <v>0</v>
      </c>
      <c r="BL200" s="304" t="s">
        <v>163</v>
      </c>
      <c r="BM200" s="330" t="s">
        <v>287</v>
      </c>
    </row>
    <row r="201" spans="1:47" s="307" customFormat="1" ht="19.5">
      <c r="A201" s="251"/>
      <c r="B201" s="27"/>
      <c r="C201" s="251"/>
      <c r="D201" s="127" t="s">
        <v>137</v>
      </c>
      <c r="E201" s="251"/>
      <c r="F201" s="128" t="s">
        <v>1379</v>
      </c>
      <c r="G201" s="251"/>
      <c r="H201" s="251"/>
      <c r="I201" s="251"/>
      <c r="J201" s="251"/>
      <c r="K201" s="251"/>
      <c r="L201" s="27"/>
      <c r="M201" s="129"/>
      <c r="N201" s="130"/>
      <c r="O201" s="55"/>
      <c r="P201" s="55"/>
      <c r="Q201" s="55"/>
      <c r="R201" s="55"/>
      <c r="S201" s="55"/>
      <c r="T201" s="56"/>
      <c r="U201" s="251"/>
      <c r="V201" s="251"/>
      <c r="W201" s="251"/>
      <c r="X201" s="251"/>
      <c r="Y201" s="251"/>
      <c r="Z201" s="251"/>
      <c r="AA201" s="251"/>
      <c r="AB201" s="251"/>
      <c r="AC201" s="251"/>
      <c r="AD201" s="251"/>
      <c r="AE201" s="251"/>
      <c r="AT201" s="304" t="s">
        <v>137</v>
      </c>
      <c r="AU201" s="304" t="s">
        <v>22</v>
      </c>
    </row>
    <row r="202" spans="2:63" s="109" customFormat="1" ht="25.9" customHeight="1">
      <c r="B202" s="108"/>
      <c r="D202" s="110" t="s">
        <v>74</v>
      </c>
      <c r="E202" s="111" t="s">
        <v>1380</v>
      </c>
      <c r="F202" s="111" t="s">
        <v>1381</v>
      </c>
      <c r="J202" s="112">
        <f>BK202</f>
        <v>0</v>
      </c>
      <c r="L202" s="108"/>
      <c r="M202" s="113"/>
      <c r="N202" s="114"/>
      <c r="O202" s="114"/>
      <c r="P202" s="115">
        <f>SUM(P203:P242)</f>
        <v>0</v>
      </c>
      <c r="Q202" s="114"/>
      <c r="R202" s="115">
        <f>SUM(R203:R242)</f>
        <v>0.05999999999999999</v>
      </c>
      <c r="S202" s="114"/>
      <c r="T202" s="116">
        <f>SUM(T203:T242)</f>
        <v>0</v>
      </c>
      <c r="AR202" s="110" t="s">
        <v>84</v>
      </c>
      <c r="AT202" s="327" t="s">
        <v>74</v>
      </c>
      <c r="AU202" s="327" t="s">
        <v>75</v>
      </c>
      <c r="AY202" s="110" t="s">
        <v>130</v>
      </c>
      <c r="BK202" s="328">
        <f>SUM(BK203:BK242)</f>
        <v>0</v>
      </c>
    </row>
    <row r="203" spans="1:65" s="307" customFormat="1" ht="16.5" customHeight="1">
      <c r="A203" s="251"/>
      <c r="B203" s="27"/>
      <c r="C203" s="117" t="s">
        <v>288</v>
      </c>
      <c r="D203" s="117" t="s">
        <v>131</v>
      </c>
      <c r="E203" s="118" t="s">
        <v>1382</v>
      </c>
      <c r="F203" s="119" t="s">
        <v>1383</v>
      </c>
      <c r="G203" s="120" t="s">
        <v>215</v>
      </c>
      <c r="H203" s="121">
        <v>80</v>
      </c>
      <c r="I203" s="122"/>
      <c r="J203" s="123">
        <f>ROUND(I203*H203,2)</f>
        <v>0</v>
      </c>
      <c r="K203" s="119" t="s">
        <v>135</v>
      </c>
      <c r="L203" s="27"/>
      <c r="M203" s="329" t="s">
        <v>20</v>
      </c>
      <c r="N203" s="124" t="s">
        <v>46</v>
      </c>
      <c r="O203" s="55"/>
      <c r="P203" s="125">
        <f>O203*H203</f>
        <v>0</v>
      </c>
      <c r="Q203" s="125">
        <v>0</v>
      </c>
      <c r="R203" s="125">
        <f>Q203*H203</f>
        <v>0</v>
      </c>
      <c r="S203" s="125">
        <v>0</v>
      </c>
      <c r="T203" s="126">
        <f>S203*H203</f>
        <v>0</v>
      </c>
      <c r="U203" s="251"/>
      <c r="V203" s="251"/>
      <c r="W203" s="251"/>
      <c r="X203" s="251"/>
      <c r="Y203" s="251"/>
      <c r="Z203" s="251"/>
      <c r="AA203" s="251"/>
      <c r="AB203" s="251"/>
      <c r="AC203" s="251"/>
      <c r="AD203" s="251"/>
      <c r="AE203" s="251"/>
      <c r="AR203" s="330" t="s">
        <v>163</v>
      </c>
      <c r="AT203" s="330" t="s">
        <v>131</v>
      </c>
      <c r="AU203" s="330" t="s">
        <v>22</v>
      </c>
      <c r="AY203" s="304" t="s">
        <v>130</v>
      </c>
      <c r="BE203" s="331">
        <f>IF(N203="základní",J203,0)</f>
        <v>0</v>
      </c>
      <c r="BF203" s="331">
        <f>IF(N203="snížená",J203,0)</f>
        <v>0</v>
      </c>
      <c r="BG203" s="331">
        <f>IF(N203="zákl. přenesená",J203,0)</f>
        <v>0</v>
      </c>
      <c r="BH203" s="331">
        <f>IF(N203="sníž. přenesená",J203,0)</f>
        <v>0</v>
      </c>
      <c r="BI203" s="331">
        <f>IF(N203="nulová",J203,0)</f>
        <v>0</v>
      </c>
      <c r="BJ203" s="304" t="s">
        <v>22</v>
      </c>
      <c r="BK203" s="331">
        <f>ROUND(I203*H203,2)</f>
        <v>0</v>
      </c>
      <c r="BL203" s="304" t="s">
        <v>163</v>
      </c>
      <c r="BM203" s="330" t="s">
        <v>291</v>
      </c>
    </row>
    <row r="204" spans="1:47" s="307" customFormat="1" ht="12">
      <c r="A204" s="251"/>
      <c r="B204" s="27"/>
      <c r="C204" s="251"/>
      <c r="D204" s="127" t="s">
        <v>137</v>
      </c>
      <c r="E204" s="251"/>
      <c r="F204" s="128" t="s">
        <v>1383</v>
      </c>
      <c r="G204" s="251"/>
      <c r="H204" s="251"/>
      <c r="I204" s="251"/>
      <c r="J204" s="251"/>
      <c r="K204" s="251"/>
      <c r="L204" s="27"/>
      <c r="M204" s="129"/>
      <c r="N204" s="130"/>
      <c r="O204" s="55"/>
      <c r="P204" s="55"/>
      <c r="Q204" s="55"/>
      <c r="R204" s="55"/>
      <c r="S204" s="55"/>
      <c r="T204" s="56"/>
      <c r="U204" s="251"/>
      <c r="V204" s="251"/>
      <c r="W204" s="251"/>
      <c r="X204" s="251"/>
      <c r="Y204" s="251"/>
      <c r="Z204" s="251"/>
      <c r="AA204" s="251"/>
      <c r="AB204" s="251"/>
      <c r="AC204" s="251"/>
      <c r="AD204" s="251"/>
      <c r="AE204" s="251"/>
      <c r="AT204" s="304" t="s">
        <v>137</v>
      </c>
      <c r="AU204" s="304" t="s">
        <v>22</v>
      </c>
    </row>
    <row r="205" spans="1:65" s="307" customFormat="1" ht="16.5" customHeight="1">
      <c r="A205" s="251"/>
      <c r="B205" s="27"/>
      <c r="C205" s="117" t="s">
        <v>235</v>
      </c>
      <c r="D205" s="117" t="s">
        <v>131</v>
      </c>
      <c r="E205" s="118" t="s">
        <v>1384</v>
      </c>
      <c r="F205" s="119" t="s">
        <v>1385</v>
      </c>
      <c r="G205" s="120" t="s">
        <v>215</v>
      </c>
      <c r="H205" s="121">
        <v>30</v>
      </c>
      <c r="I205" s="122"/>
      <c r="J205" s="123">
        <f>ROUND(I205*H205,2)</f>
        <v>0</v>
      </c>
      <c r="K205" s="119" t="s">
        <v>135</v>
      </c>
      <c r="L205" s="27"/>
      <c r="M205" s="329" t="s">
        <v>20</v>
      </c>
      <c r="N205" s="124" t="s">
        <v>46</v>
      </c>
      <c r="O205" s="55"/>
      <c r="P205" s="125">
        <f>O205*H205</f>
        <v>0</v>
      </c>
      <c r="Q205" s="125">
        <v>0</v>
      </c>
      <c r="R205" s="125">
        <f>Q205*H205</f>
        <v>0</v>
      </c>
      <c r="S205" s="125">
        <v>0</v>
      </c>
      <c r="T205" s="126">
        <f>S205*H205</f>
        <v>0</v>
      </c>
      <c r="U205" s="251"/>
      <c r="V205" s="251"/>
      <c r="W205" s="251"/>
      <c r="X205" s="251"/>
      <c r="Y205" s="251"/>
      <c r="Z205" s="251"/>
      <c r="AA205" s="251"/>
      <c r="AB205" s="251"/>
      <c r="AC205" s="251"/>
      <c r="AD205" s="251"/>
      <c r="AE205" s="251"/>
      <c r="AR205" s="330" t="s">
        <v>163</v>
      </c>
      <c r="AT205" s="330" t="s">
        <v>131</v>
      </c>
      <c r="AU205" s="330" t="s">
        <v>22</v>
      </c>
      <c r="AY205" s="304" t="s">
        <v>130</v>
      </c>
      <c r="BE205" s="331">
        <f>IF(N205="základní",J205,0)</f>
        <v>0</v>
      </c>
      <c r="BF205" s="331">
        <f>IF(N205="snížená",J205,0)</f>
        <v>0</v>
      </c>
      <c r="BG205" s="331">
        <f>IF(N205="zákl. přenesená",J205,0)</f>
        <v>0</v>
      </c>
      <c r="BH205" s="331">
        <f>IF(N205="sníž. přenesená",J205,0)</f>
        <v>0</v>
      </c>
      <c r="BI205" s="331">
        <f>IF(N205="nulová",J205,0)</f>
        <v>0</v>
      </c>
      <c r="BJ205" s="304" t="s">
        <v>22</v>
      </c>
      <c r="BK205" s="331">
        <f>ROUND(I205*H205,2)</f>
        <v>0</v>
      </c>
      <c r="BL205" s="304" t="s">
        <v>163</v>
      </c>
      <c r="BM205" s="330" t="s">
        <v>294</v>
      </c>
    </row>
    <row r="206" spans="1:47" s="307" customFormat="1" ht="12">
      <c r="A206" s="251"/>
      <c r="B206" s="27"/>
      <c r="C206" s="251"/>
      <c r="D206" s="127" t="s">
        <v>137</v>
      </c>
      <c r="E206" s="251"/>
      <c r="F206" s="128" t="s">
        <v>1386</v>
      </c>
      <c r="G206" s="251"/>
      <c r="H206" s="251"/>
      <c r="I206" s="251"/>
      <c r="J206" s="251"/>
      <c r="K206" s="251"/>
      <c r="L206" s="27"/>
      <c r="M206" s="129"/>
      <c r="N206" s="130"/>
      <c r="O206" s="55"/>
      <c r="P206" s="55"/>
      <c r="Q206" s="55"/>
      <c r="R206" s="55"/>
      <c r="S206" s="55"/>
      <c r="T206" s="56"/>
      <c r="U206" s="251"/>
      <c r="V206" s="251"/>
      <c r="W206" s="251"/>
      <c r="X206" s="251"/>
      <c r="Y206" s="251"/>
      <c r="Z206" s="251"/>
      <c r="AA206" s="251"/>
      <c r="AB206" s="251"/>
      <c r="AC206" s="251"/>
      <c r="AD206" s="251"/>
      <c r="AE206" s="251"/>
      <c r="AT206" s="304" t="s">
        <v>137</v>
      </c>
      <c r="AU206" s="304" t="s">
        <v>22</v>
      </c>
    </row>
    <row r="207" spans="1:65" s="307" customFormat="1" ht="16.5" customHeight="1">
      <c r="A207" s="251"/>
      <c r="B207" s="27"/>
      <c r="C207" s="117" t="s">
        <v>295</v>
      </c>
      <c r="D207" s="117" t="s">
        <v>131</v>
      </c>
      <c r="E207" s="118" t="s">
        <v>1387</v>
      </c>
      <c r="F207" s="119" t="s">
        <v>1388</v>
      </c>
      <c r="G207" s="120" t="s">
        <v>215</v>
      </c>
      <c r="H207" s="121">
        <v>18</v>
      </c>
      <c r="I207" s="122"/>
      <c r="J207" s="123">
        <f>ROUND(I207*H207,2)</f>
        <v>0</v>
      </c>
      <c r="K207" s="119" t="s">
        <v>135</v>
      </c>
      <c r="L207" s="27"/>
      <c r="M207" s="329" t="s">
        <v>20</v>
      </c>
      <c r="N207" s="124" t="s">
        <v>46</v>
      </c>
      <c r="O207" s="55"/>
      <c r="P207" s="125">
        <f>O207*H207</f>
        <v>0</v>
      </c>
      <c r="Q207" s="125">
        <v>0</v>
      </c>
      <c r="R207" s="125">
        <f>Q207*H207</f>
        <v>0</v>
      </c>
      <c r="S207" s="125">
        <v>0</v>
      </c>
      <c r="T207" s="126">
        <f>S207*H207</f>
        <v>0</v>
      </c>
      <c r="U207" s="251"/>
      <c r="V207" s="251"/>
      <c r="W207" s="251"/>
      <c r="X207" s="251"/>
      <c r="Y207" s="251"/>
      <c r="Z207" s="251"/>
      <c r="AA207" s="251"/>
      <c r="AB207" s="251"/>
      <c r="AC207" s="251"/>
      <c r="AD207" s="251"/>
      <c r="AE207" s="251"/>
      <c r="AR207" s="330" t="s">
        <v>163</v>
      </c>
      <c r="AT207" s="330" t="s">
        <v>131</v>
      </c>
      <c r="AU207" s="330" t="s">
        <v>22</v>
      </c>
      <c r="AY207" s="304" t="s">
        <v>130</v>
      </c>
      <c r="BE207" s="331">
        <f>IF(N207="základní",J207,0)</f>
        <v>0</v>
      </c>
      <c r="BF207" s="331">
        <f>IF(N207="snížená",J207,0)</f>
        <v>0</v>
      </c>
      <c r="BG207" s="331">
        <f>IF(N207="zákl. přenesená",J207,0)</f>
        <v>0</v>
      </c>
      <c r="BH207" s="331">
        <f>IF(N207="sníž. přenesená",J207,0)</f>
        <v>0</v>
      </c>
      <c r="BI207" s="331">
        <f>IF(N207="nulová",J207,0)</f>
        <v>0</v>
      </c>
      <c r="BJ207" s="304" t="s">
        <v>22</v>
      </c>
      <c r="BK207" s="331">
        <f>ROUND(I207*H207,2)</f>
        <v>0</v>
      </c>
      <c r="BL207" s="304" t="s">
        <v>163</v>
      </c>
      <c r="BM207" s="330" t="s">
        <v>298</v>
      </c>
    </row>
    <row r="208" spans="1:47" s="307" customFormat="1" ht="12">
      <c r="A208" s="251"/>
      <c r="B208" s="27"/>
      <c r="C208" s="251"/>
      <c r="D208" s="127" t="s">
        <v>137</v>
      </c>
      <c r="E208" s="251"/>
      <c r="F208" s="128" t="s">
        <v>1386</v>
      </c>
      <c r="G208" s="251"/>
      <c r="H208" s="251"/>
      <c r="I208" s="251"/>
      <c r="J208" s="251"/>
      <c r="K208" s="251"/>
      <c r="L208" s="27"/>
      <c r="M208" s="129"/>
      <c r="N208" s="130"/>
      <c r="O208" s="55"/>
      <c r="P208" s="55"/>
      <c r="Q208" s="55"/>
      <c r="R208" s="55"/>
      <c r="S208" s="55"/>
      <c r="T208" s="56"/>
      <c r="U208" s="251"/>
      <c r="V208" s="251"/>
      <c r="W208" s="251"/>
      <c r="X208" s="251"/>
      <c r="Y208" s="251"/>
      <c r="Z208" s="251"/>
      <c r="AA208" s="251"/>
      <c r="AB208" s="251"/>
      <c r="AC208" s="251"/>
      <c r="AD208" s="251"/>
      <c r="AE208" s="251"/>
      <c r="AT208" s="304" t="s">
        <v>137</v>
      </c>
      <c r="AU208" s="304" t="s">
        <v>22</v>
      </c>
    </row>
    <row r="209" spans="1:65" s="307" customFormat="1" ht="16.5" customHeight="1">
      <c r="A209" s="251"/>
      <c r="B209" s="27"/>
      <c r="C209" s="117" t="s">
        <v>239</v>
      </c>
      <c r="D209" s="117" t="s">
        <v>131</v>
      </c>
      <c r="E209" s="118" t="s">
        <v>1389</v>
      </c>
      <c r="F209" s="119" t="s">
        <v>1390</v>
      </c>
      <c r="G209" s="120" t="s">
        <v>215</v>
      </c>
      <c r="H209" s="121">
        <v>3</v>
      </c>
      <c r="I209" s="122"/>
      <c r="J209" s="123">
        <f>ROUND(I209*H209,2)</f>
        <v>0</v>
      </c>
      <c r="K209" s="119" t="s">
        <v>135</v>
      </c>
      <c r="L209" s="27"/>
      <c r="M209" s="329" t="s">
        <v>20</v>
      </c>
      <c r="N209" s="124" t="s">
        <v>46</v>
      </c>
      <c r="O209" s="55"/>
      <c r="P209" s="125">
        <f>O209*H209</f>
        <v>0</v>
      </c>
      <c r="Q209" s="125">
        <v>0</v>
      </c>
      <c r="R209" s="125">
        <f>Q209*H209</f>
        <v>0</v>
      </c>
      <c r="S209" s="125">
        <v>0</v>
      </c>
      <c r="T209" s="126">
        <f>S209*H209</f>
        <v>0</v>
      </c>
      <c r="U209" s="251"/>
      <c r="V209" s="251"/>
      <c r="W209" s="251"/>
      <c r="X209" s="251"/>
      <c r="Y209" s="251"/>
      <c r="Z209" s="251"/>
      <c r="AA209" s="251"/>
      <c r="AB209" s="251"/>
      <c r="AC209" s="251"/>
      <c r="AD209" s="251"/>
      <c r="AE209" s="251"/>
      <c r="AR209" s="330" t="s">
        <v>163</v>
      </c>
      <c r="AT209" s="330" t="s">
        <v>131</v>
      </c>
      <c r="AU209" s="330" t="s">
        <v>22</v>
      </c>
      <c r="AY209" s="304" t="s">
        <v>130</v>
      </c>
      <c r="BE209" s="331">
        <f>IF(N209="základní",J209,0)</f>
        <v>0</v>
      </c>
      <c r="BF209" s="331">
        <f>IF(N209="snížená",J209,0)</f>
        <v>0</v>
      </c>
      <c r="BG209" s="331">
        <f>IF(N209="zákl. přenesená",J209,0)</f>
        <v>0</v>
      </c>
      <c r="BH209" s="331">
        <f>IF(N209="sníž. přenesená",J209,0)</f>
        <v>0</v>
      </c>
      <c r="BI209" s="331">
        <f>IF(N209="nulová",J209,0)</f>
        <v>0</v>
      </c>
      <c r="BJ209" s="304" t="s">
        <v>22</v>
      </c>
      <c r="BK209" s="331">
        <f>ROUND(I209*H209,2)</f>
        <v>0</v>
      </c>
      <c r="BL209" s="304" t="s">
        <v>163</v>
      </c>
      <c r="BM209" s="330" t="s">
        <v>301</v>
      </c>
    </row>
    <row r="210" spans="1:47" s="307" customFormat="1" ht="12">
      <c r="A210" s="251"/>
      <c r="B210" s="27"/>
      <c r="C210" s="251"/>
      <c r="D210" s="127" t="s">
        <v>137</v>
      </c>
      <c r="E210" s="251"/>
      <c r="F210" s="128" t="s">
        <v>1386</v>
      </c>
      <c r="G210" s="251"/>
      <c r="H210" s="251"/>
      <c r="I210" s="251"/>
      <c r="J210" s="251"/>
      <c r="K210" s="251"/>
      <c r="L210" s="27"/>
      <c r="M210" s="129"/>
      <c r="N210" s="130"/>
      <c r="O210" s="55"/>
      <c r="P210" s="55"/>
      <c r="Q210" s="55"/>
      <c r="R210" s="55"/>
      <c r="S210" s="55"/>
      <c r="T210" s="56"/>
      <c r="U210" s="251"/>
      <c r="V210" s="251"/>
      <c r="W210" s="251"/>
      <c r="X210" s="251"/>
      <c r="Y210" s="251"/>
      <c r="Z210" s="251"/>
      <c r="AA210" s="251"/>
      <c r="AB210" s="251"/>
      <c r="AC210" s="251"/>
      <c r="AD210" s="251"/>
      <c r="AE210" s="251"/>
      <c r="AT210" s="304" t="s">
        <v>137</v>
      </c>
      <c r="AU210" s="304" t="s">
        <v>22</v>
      </c>
    </row>
    <row r="211" spans="1:65" s="307" customFormat="1" ht="16.5" customHeight="1">
      <c r="A211" s="251"/>
      <c r="B211" s="27"/>
      <c r="C211" s="117" t="s">
        <v>302</v>
      </c>
      <c r="D211" s="117" t="s">
        <v>131</v>
      </c>
      <c r="E211" s="118" t="s">
        <v>1391</v>
      </c>
      <c r="F211" s="119" t="s">
        <v>1392</v>
      </c>
      <c r="G211" s="120" t="s">
        <v>215</v>
      </c>
      <c r="H211" s="121">
        <v>30</v>
      </c>
      <c r="I211" s="122"/>
      <c r="J211" s="123">
        <f>ROUND(I211*H211,2)</f>
        <v>0</v>
      </c>
      <c r="K211" s="119" t="s">
        <v>135</v>
      </c>
      <c r="L211" s="27"/>
      <c r="M211" s="329" t="s">
        <v>20</v>
      </c>
      <c r="N211" s="124" t="s">
        <v>46</v>
      </c>
      <c r="O211" s="55"/>
      <c r="P211" s="125">
        <f>O211*H211</f>
        <v>0</v>
      </c>
      <c r="Q211" s="125">
        <v>0</v>
      </c>
      <c r="R211" s="125">
        <f>Q211*H211</f>
        <v>0</v>
      </c>
      <c r="S211" s="125">
        <v>0</v>
      </c>
      <c r="T211" s="126">
        <f>S211*H211</f>
        <v>0</v>
      </c>
      <c r="U211" s="251"/>
      <c r="V211" s="251"/>
      <c r="W211" s="251"/>
      <c r="X211" s="251"/>
      <c r="Y211" s="251"/>
      <c r="Z211" s="251"/>
      <c r="AA211" s="251"/>
      <c r="AB211" s="251"/>
      <c r="AC211" s="251"/>
      <c r="AD211" s="251"/>
      <c r="AE211" s="251"/>
      <c r="AR211" s="330" t="s">
        <v>163</v>
      </c>
      <c r="AT211" s="330" t="s">
        <v>131</v>
      </c>
      <c r="AU211" s="330" t="s">
        <v>22</v>
      </c>
      <c r="AY211" s="304" t="s">
        <v>130</v>
      </c>
      <c r="BE211" s="331">
        <f>IF(N211="základní",J211,0)</f>
        <v>0</v>
      </c>
      <c r="BF211" s="331">
        <f>IF(N211="snížená",J211,0)</f>
        <v>0</v>
      </c>
      <c r="BG211" s="331">
        <f>IF(N211="zákl. přenesená",J211,0)</f>
        <v>0</v>
      </c>
      <c r="BH211" s="331">
        <f>IF(N211="sníž. přenesená",J211,0)</f>
        <v>0</v>
      </c>
      <c r="BI211" s="331">
        <f>IF(N211="nulová",J211,0)</f>
        <v>0</v>
      </c>
      <c r="BJ211" s="304" t="s">
        <v>22</v>
      </c>
      <c r="BK211" s="331">
        <f>ROUND(I211*H211,2)</f>
        <v>0</v>
      </c>
      <c r="BL211" s="304" t="s">
        <v>163</v>
      </c>
      <c r="BM211" s="330" t="s">
        <v>305</v>
      </c>
    </row>
    <row r="212" spans="1:47" s="307" customFormat="1" ht="12">
      <c r="A212" s="251"/>
      <c r="B212" s="27"/>
      <c r="C212" s="251"/>
      <c r="D212" s="127" t="s">
        <v>137</v>
      </c>
      <c r="E212" s="251"/>
      <c r="F212" s="128" t="s">
        <v>1386</v>
      </c>
      <c r="G212" s="251"/>
      <c r="H212" s="251"/>
      <c r="I212" s="251"/>
      <c r="J212" s="251"/>
      <c r="K212" s="251"/>
      <c r="L212" s="27"/>
      <c r="M212" s="129"/>
      <c r="N212" s="130"/>
      <c r="O212" s="55"/>
      <c r="P212" s="55"/>
      <c r="Q212" s="55"/>
      <c r="R212" s="55"/>
      <c r="S212" s="55"/>
      <c r="T212" s="56"/>
      <c r="U212" s="251"/>
      <c r="V212" s="251"/>
      <c r="W212" s="251"/>
      <c r="X212" s="251"/>
      <c r="Y212" s="251"/>
      <c r="Z212" s="251"/>
      <c r="AA212" s="251"/>
      <c r="AB212" s="251"/>
      <c r="AC212" s="251"/>
      <c r="AD212" s="251"/>
      <c r="AE212" s="251"/>
      <c r="AT212" s="304" t="s">
        <v>137</v>
      </c>
      <c r="AU212" s="304" t="s">
        <v>22</v>
      </c>
    </row>
    <row r="213" spans="1:65" s="307" customFormat="1" ht="16.5" customHeight="1">
      <c r="A213" s="251"/>
      <c r="B213" s="27"/>
      <c r="C213" s="117" t="s">
        <v>242</v>
      </c>
      <c r="D213" s="117" t="s">
        <v>131</v>
      </c>
      <c r="E213" s="118" t="s">
        <v>1393</v>
      </c>
      <c r="F213" s="119" t="s">
        <v>1394</v>
      </c>
      <c r="G213" s="120" t="s">
        <v>215</v>
      </c>
      <c r="H213" s="121">
        <v>17</v>
      </c>
      <c r="I213" s="122"/>
      <c r="J213" s="123">
        <f>ROUND(I213*H213,2)</f>
        <v>0</v>
      </c>
      <c r="K213" s="119" t="s">
        <v>135</v>
      </c>
      <c r="L213" s="27"/>
      <c r="M213" s="329" t="s">
        <v>20</v>
      </c>
      <c r="N213" s="124" t="s">
        <v>46</v>
      </c>
      <c r="O213" s="55"/>
      <c r="P213" s="125">
        <f>O213*H213</f>
        <v>0</v>
      </c>
      <c r="Q213" s="125">
        <v>0</v>
      </c>
      <c r="R213" s="125">
        <f>Q213*H213</f>
        <v>0</v>
      </c>
      <c r="S213" s="125">
        <v>0</v>
      </c>
      <c r="T213" s="126">
        <f>S213*H213</f>
        <v>0</v>
      </c>
      <c r="U213" s="251"/>
      <c r="V213" s="251"/>
      <c r="W213" s="251"/>
      <c r="X213" s="251"/>
      <c r="Y213" s="251"/>
      <c r="Z213" s="251"/>
      <c r="AA213" s="251"/>
      <c r="AB213" s="251"/>
      <c r="AC213" s="251"/>
      <c r="AD213" s="251"/>
      <c r="AE213" s="251"/>
      <c r="AR213" s="330" t="s">
        <v>163</v>
      </c>
      <c r="AT213" s="330" t="s">
        <v>131</v>
      </c>
      <c r="AU213" s="330" t="s">
        <v>22</v>
      </c>
      <c r="AY213" s="304" t="s">
        <v>130</v>
      </c>
      <c r="BE213" s="331">
        <f>IF(N213="základní",J213,0)</f>
        <v>0</v>
      </c>
      <c r="BF213" s="331">
        <f>IF(N213="snížená",J213,0)</f>
        <v>0</v>
      </c>
      <c r="BG213" s="331">
        <f>IF(N213="zákl. přenesená",J213,0)</f>
        <v>0</v>
      </c>
      <c r="BH213" s="331">
        <f>IF(N213="sníž. přenesená",J213,0)</f>
        <v>0</v>
      </c>
      <c r="BI213" s="331">
        <f>IF(N213="nulová",J213,0)</f>
        <v>0</v>
      </c>
      <c r="BJ213" s="304" t="s">
        <v>22</v>
      </c>
      <c r="BK213" s="331">
        <f>ROUND(I213*H213,2)</f>
        <v>0</v>
      </c>
      <c r="BL213" s="304" t="s">
        <v>163</v>
      </c>
      <c r="BM213" s="330" t="s">
        <v>308</v>
      </c>
    </row>
    <row r="214" spans="1:47" s="307" customFormat="1" ht="12">
      <c r="A214" s="251"/>
      <c r="B214" s="27"/>
      <c r="C214" s="251"/>
      <c r="D214" s="127" t="s">
        <v>137</v>
      </c>
      <c r="E214" s="251"/>
      <c r="F214" s="128" t="s">
        <v>1386</v>
      </c>
      <c r="G214" s="251"/>
      <c r="H214" s="251"/>
      <c r="I214" s="251"/>
      <c r="J214" s="251"/>
      <c r="K214" s="251"/>
      <c r="L214" s="27"/>
      <c r="M214" s="129"/>
      <c r="N214" s="130"/>
      <c r="O214" s="55"/>
      <c r="P214" s="55"/>
      <c r="Q214" s="55"/>
      <c r="R214" s="55"/>
      <c r="S214" s="55"/>
      <c r="T214" s="56"/>
      <c r="U214" s="251"/>
      <c r="V214" s="251"/>
      <c r="W214" s="251"/>
      <c r="X214" s="251"/>
      <c r="Y214" s="251"/>
      <c r="Z214" s="251"/>
      <c r="AA214" s="251"/>
      <c r="AB214" s="251"/>
      <c r="AC214" s="251"/>
      <c r="AD214" s="251"/>
      <c r="AE214" s="251"/>
      <c r="AT214" s="304" t="s">
        <v>137</v>
      </c>
      <c r="AU214" s="304" t="s">
        <v>22</v>
      </c>
    </row>
    <row r="215" spans="1:65" s="307" customFormat="1" ht="16.5" customHeight="1">
      <c r="A215" s="251"/>
      <c r="B215" s="27"/>
      <c r="C215" s="117" t="s">
        <v>309</v>
      </c>
      <c r="D215" s="117" t="s">
        <v>131</v>
      </c>
      <c r="E215" s="118" t="s">
        <v>1395</v>
      </c>
      <c r="F215" s="119" t="s">
        <v>1396</v>
      </c>
      <c r="G215" s="120" t="s">
        <v>215</v>
      </c>
      <c r="H215" s="121">
        <v>3</v>
      </c>
      <c r="I215" s="122"/>
      <c r="J215" s="123">
        <f>ROUND(I215*H215,2)</f>
        <v>0</v>
      </c>
      <c r="K215" s="119" t="s">
        <v>135</v>
      </c>
      <c r="L215" s="27"/>
      <c r="M215" s="329" t="s">
        <v>20</v>
      </c>
      <c r="N215" s="124" t="s">
        <v>46</v>
      </c>
      <c r="O215" s="55"/>
      <c r="P215" s="125">
        <f>O215*H215</f>
        <v>0</v>
      </c>
      <c r="Q215" s="125">
        <v>0</v>
      </c>
      <c r="R215" s="125">
        <f>Q215*H215</f>
        <v>0</v>
      </c>
      <c r="S215" s="125">
        <v>0</v>
      </c>
      <c r="T215" s="126">
        <f>S215*H215</f>
        <v>0</v>
      </c>
      <c r="U215" s="251"/>
      <c r="V215" s="251"/>
      <c r="W215" s="251"/>
      <c r="X215" s="251"/>
      <c r="Y215" s="251"/>
      <c r="Z215" s="251"/>
      <c r="AA215" s="251"/>
      <c r="AB215" s="251"/>
      <c r="AC215" s="251"/>
      <c r="AD215" s="251"/>
      <c r="AE215" s="251"/>
      <c r="AR215" s="330" t="s">
        <v>163</v>
      </c>
      <c r="AT215" s="330" t="s">
        <v>131</v>
      </c>
      <c r="AU215" s="330" t="s">
        <v>22</v>
      </c>
      <c r="AY215" s="304" t="s">
        <v>130</v>
      </c>
      <c r="BE215" s="331">
        <f>IF(N215="základní",J215,0)</f>
        <v>0</v>
      </c>
      <c r="BF215" s="331">
        <f>IF(N215="snížená",J215,0)</f>
        <v>0</v>
      </c>
      <c r="BG215" s="331">
        <f>IF(N215="zákl. přenesená",J215,0)</f>
        <v>0</v>
      </c>
      <c r="BH215" s="331">
        <f>IF(N215="sníž. přenesená",J215,0)</f>
        <v>0</v>
      </c>
      <c r="BI215" s="331">
        <f>IF(N215="nulová",J215,0)</f>
        <v>0</v>
      </c>
      <c r="BJ215" s="304" t="s">
        <v>22</v>
      </c>
      <c r="BK215" s="331">
        <f>ROUND(I215*H215,2)</f>
        <v>0</v>
      </c>
      <c r="BL215" s="304" t="s">
        <v>163</v>
      </c>
      <c r="BM215" s="330" t="s">
        <v>312</v>
      </c>
    </row>
    <row r="216" spans="1:47" s="307" customFormat="1" ht="12">
      <c r="A216" s="251"/>
      <c r="B216" s="27"/>
      <c r="C216" s="251"/>
      <c r="D216" s="127" t="s">
        <v>137</v>
      </c>
      <c r="E216" s="251"/>
      <c r="F216" s="128" t="s">
        <v>1386</v>
      </c>
      <c r="G216" s="251"/>
      <c r="H216" s="251"/>
      <c r="I216" s="251"/>
      <c r="J216" s="251"/>
      <c r="K216" s="251"/>
      <c r="L216" s="27"/>
      <c r="M216" s="129"/>
      <c r="N216" s="130"/>
      <c r="O216" s="55"/>
      <c r="P216" s="55"/>
      <c r="Q216" s="55"/>
      <c r="R216" s="55"/>
      <c r="S216" s="55"/>
      <c r="T216" s="56"/>
      <c r="U216" s="251"/>
      <c r="V216" s="251"/>
      <c r="W216" s="251"/>
      <c r="X216" s="251"/>
      <c r="Y216" s="251"/>
      <c r="Z216" s="251"/>
      <c r="AA216" s="251"/>
      <c r="AB216" s="251"/>
      <c r="AC216" s="251"/>
      <c r="AD216" s="251"/>
      <c r="AE216" s="251"/>
      <c r="AT216" s="304" t="s">
        <v>137</v>
      </c>
      <c r="AU216" s="304" t="s">
        <v>22</v>
      </c>
    </row>
    <row r="217" spans="1:65" s="307" customFormat="1" ht="16.5" customHeight="1">
      <c r="A217" s="251"/>
      <c r="B217" s="27"/>
      <c r="C217" s="117" t="s">
        <v>246</v>
      </c>
      <c r="D217" s="117" t="s">
        <v>131</v>
      </c>
      <c r="E217" s="118" t="s">
        <v>1397</v>
      </c>
      <c r="F217" s="119" t="s">
        <v>1398</v>
      </c>
      <c r="G217" s="120" t="s">
        <v>201</v>
      </c>
      <c r="H217" s="121">
        <v>23</v>
      </c>
      <c r="I217" s="122"/>
      <c r="J217" s="123">
        <f>ROUND(I217*H217,2)</f>
        <v>0</v>
      </c>
      <c r="K217" s="119" t="s">
        <v>135</v>
      </c>
      <c r="L217" s="27"/>
      <c r="M217" s="329" t="s">
        <v>20</v>
      </c>
      <c r="N217" s="124" t="s">
        <v>46</v>
      </c>
      <c r="O217" s="55"/>
      <c r="P217" s="125">
        <f>O217*H217</f>
        <v>0</v>
      </c>
      <c r="Q217" s="125">
        <v>0</v>
      </c>
      <c r="R217" s="125">
        <f>Q217*H217</f>
        <v>0</v>
      </c>
      <c r="S217" s="125">
        <v>0</v>
      </c>
      <c r="T217" s="126">
        <f>S217*H217</f>
        <v>0</v>
      </c>
      <c r="U217" s="251"/>
      <c r="V217" s="251"/>
      <c r="W217" s="251"/>
      <c r="X217" s="251"/>
      <c r="Y217" s="251"/>
      <c r="Z217" s="251"/>
      <c r="AA217" s="251"/>
      <c r="AB217" s="251"/>
      <c r="AC217" s="251"/>
      <c r="AD217" s="251"/>
      <c r="AE217" s="251"/>
      <c r="AR217" s="330" t="s">
        <v>163</v>
      </c>
      <c r="AT217" s="330" t="s">
        <v>131</v>
      </c>
      <c r="AU217" s="330" t="s">
        <v>22</v>
      </c>
      <c r="AY217" s="304" t="s">
        <v>130</v>
      </c>
      <c r="BE217" s="331">
        <f>IF(N217="základní",J217,0)</f>
        <v>0</v>
      </c>
      <c r="BF217" s="331">
        <f>IF(N217="snížená",J217,0)</f>
        <v>0</v>
      </c>
      <c r="BG217" s="331">
        <f>IF(N217="zákl. přenesená",J217,0)</f>
        <v>0</v>
      </c>
      <c r="BH217" s="331">
        <f>IF(N217="sníž. přenesená",J217,0)</f>
        <v>0</v>
      </c>
      <c r="BI217" s="331">
        <f>IF(N217="nulová",J217,0)</f>
        <v>0</v>
      </c>
      <c r="BJ217" s="304" t="s">
        <v>22</v>
      </c>
      <c r="BK217" s="331">
        <f>ROUND(I217*H217,2)</f>
        <v>0</v>
      </c>
      <c r="BL217" s="304" t="s">
        <v>163</v>
      </c>
      <c r="BM217" s="330" t="s">
        <v>315</v>
      </c>
    </row>
    <row r="218" spans="1:47" s="307" customFormat="1" ht="12">
      <c r="A218" s="251"/>
      <c r="B218" s="27"/>
      <c r="C218" s="251"/>
      <c r="D218" s="127" t="s">
        <v>137</v>
      </c>
      <c r="E218" s="251"/>
      <c r="F218" s="128" t="s">
        <v>1398</v>
      </c>
      <c r="G218" s="251"/>
      <c r="H218" s="251"/>
      <c r="I218" s="251"/>
      <c r="J218" s="251"/>
      <c r="K218" s="251"/>
      <c r="L218" s="27"/>
      <c r="M218" s="129"/>
      <c r="N218" s="130"/>
      <c r="O218" s="55"/>
      <c r="P218" s="55"/>
      <c r="Q218" s="55"/>
      <c r="R218" s="55"/>
      <c r="S218" s="55"/>
      <c r="T218" s="56"/>
      <c r="U218" s="251"/>
      <c r="V218" s="251"/>
      <c r="W218" s="251"/>
      <c r="X218" s="251"/>
      <c r="Y218" s="251"/>
      <c r="Z218" s="251"/>
      <c r="AA218" s="251"/>
      <c r="AB218" s="251"/>
      <c r="AC218" s="251"/>
      <c r="AD218" s="251"/>
      <c r="AE218" s="251"/>
      <c r="AT218" s="304" t="s">
        <v>137</v>
      </c>
      <c r="AU218" s="304" t="s">
        <v>22</v>
      </c>
    </row>
    <row r="219" spans="1:65" s="307" customFormat="1" ht="16.5" customHeight="1">
      <c r="A219" s="251"/>
      <c r="B219" s="27"/>
      <c r="C219" s="117" t="s">
        <v>316</v>
      </c>
      <c r="D219" s="117" t="s">
        <v>131</v>
      </c>
      <c r="E219" s="118" t="s">
        <v>1399</v>
      </c>
      <c r="F219" s="119" t="s">
        <v>1400</v>
      </c>
      <c r="G219" s="120" t="s">
        <v>201</v>
      </c>
      <c r="H219" s="121">
        <v>2</v>
      </c>
      <c r="I219" s="122"/>
      <c r="J219" s="123">
        <f>ROUND(I219*H219,2)</f>
        <v>0</v>
      </c>
      <c r="K219" s="119" t="s">
        <v>135</v>
      </c>
      <c r="L219" s="27"/>
      <c r="M219" s="329" t="s">
        <v>20</v>
      </c>
      <c r="N219" s="124" t="s">
        <v>46</v>
      </c>
      <c r="O219" s="55"/>
      <c r="P219" s="125">
        <f>O219*H219</f>
        <v>0</v>
      </c>
      <c r="Q219" s="125">
        <v>0</v>
      </c>
      <c r="R219" s="125">
        <f>Q219*H219</f>
        <v>0</v>
      </c>
      <c r="S219" s="125">
        <v>0</v>
      </c>
      <c r="T219" s="126">
        <f>S219*H219</f>
        <v>0</v>
      </c>
      <c r="U219" s="251"/>
      <c r="V219" s="251"/>
      <c r="W219" s="251"/>
      <c r="X219" s="251"/>
      <c r="Y219" s="251"/>
      <c r="Z219" s="251"/>
      <c r="AA219" s="251"/>
      <c r="AB219" s="251"/>
      <c r="AC219" s="251"/>
      <c r="AD219" s="251"/>
      <c r="AE219" s="251"/>
      <c r="AR219" s="330" t="s">
        <v>163</v>
      </c>
      <c r="AT219" s="330" t="s">
        <v>131</v>
      </c>
      <c r="AU219" s="330" t="s">
        <v>22</v>
      </c>
      <c r="AY219" s="304" t="s">
        <v>130</v>
      </c>
      <c r="BE219" s="331">
        <f>IF(N219="základní",J219,0)</f>
        <v>0</v>
      </c>
      <c r="BF219" s="331">
        <f>IF(N219="snížená",J219,0)</f>
        <v>0</v>
      </c>
      <c r="BG219" s="331">
        <f>IF(N219="zákl. přenesená",J219,0)</f>
        <v>0</v>
      </c>
      <c r="BH219" s="331">
        <f>IF(N219="sníž. přenesená",J219,0)</f>
        <v>0</v>
      </c>
      <c r="BI219" s="331">
        <f>IF(N219="nulová",J219,0)</f>
        <v>0</v>
      </c>
      <c r="BJ219" s="304" t="s">
        <v>22</v>
      </c>
      <c r="BK219" s="331">
        <f>ROUND(I219*H219,2)</f>
        <v>0</v>
      </c>
      <c r="BL219" s="304" t="s">
        <v>163</v>
      </c>
      <c r="BM219" s="330" t="s">
        <v>319</v>
      </c>
    </row>
    <row r="220" spans="1:47" s="307" customFormat="1" ht="12">
      <c r="A220" s="251"/>
      <c r="B220" s="27"/>
      <c r="C220" s="251"/>
      <c r="D220" s="127" t="s">
        <v>137</v>
      </c>
      <c r="E220" s="251"/>
      <c r="F220" s="128" t="s">
        <v>1400</v>
      </c>
      <c r="G220" s="251"/>
      <c r="H220" s="251"/>
      <c r="I220" s="251"/>
      <c r="J220" s="251"/>
      <c r="K220" s="251"/>
      <c r="L220" s="27"/>
      <c r="M220" s="129"/>
      <c r="N220" s="130"/>
      <c r="O220" s="55"/>
      <c r="P220" s="55"/>
      <c r="Q220" s="55"/>
      <c r="R220" s="55"/>
      <c r="S220" s="55"/>
      <c r="T220" s="56"/>
      <c r="U220" s="251"/>
      <c r="V220" s="251"/>
      <c r="W220" s="251"/>
      <c r="X220" s="251"/>
      <c r="Y220" s="251"/>
      <c r="Z220" s="251"/>
      <c r="AA220" s="251"/>
      <c r="AB220" s="251"/>
      <c r="AC220" s="251"/>
      <c r="AD220" s="251"/>
      <c r="AE220" s="251"/>
      <c r="AT220" s="304" t="s">
        <v>137</v>
      </c>
      <c r="AU220" s="304" t="s">
        <v>22</v>
      </c>
    </row>
    <row r="221" spans="1:65" s="307" customFormat="1" ht="16.5" customHeight="1">
      <c r="A221" s="251"/>
      <c r="B221" s="27"/>
      <c r="C221" s="117" t="s">
        <v>251</v>
      </c>
      <c r="D221" s="117" t="s">
        <v>131</v>
      </c>
      <c r="E221" s="118" t="s">
        <v>1401</v>
      </c>
      <c r="F221" s="119" t="s">
        <v>1402</v>
      </c>
      <c r="G221" s="120" t="s">
        <v>201</v>
      </c>
      <c r="H221" s="121">
        <v>1</v>
      </c>
      <c r="I221" s="122"/>
      <c r="J221" s="123">
        <f>ROUND(I221*H221,2)</f>
        <v>0</v>
      </c>
      <c r="K221" s="119" t="s">
        <v>135</v>
      </c>
      <c r="L221" s="27"/>
      <c r="M221" s="329" t="s">
        <v>20</v>
      </c>
      <c r="N221" s="124" t="s">
        <v>46</v>
      </c>
      <c r="O221" s="55"/>
      <c r="P221" s="125">
        <f>O221*H221</f>
        <v>0</v>
      </c>
      <c r="Q221" s="125">
        <v>0</v>
      </c>
      <c r="R221" s="125">
        <f>Q221*H221</f>
        <v>0</v>
      </c>
      <c r="S221" s="125">
        <v>0</v>
      </c>
      <c r="T221" s="126">
        <f>S221*H221</f>
        <v>0</v>
      </c>
      <c r="U221" s="251"/>
      <c r="V221" s="251"/>
      <c r="W221" s="251"/>
      <c r="X221" s="251"/>
      <c r="Y221" s="251"/>
      <c r="Z221" s="251"/>
      <c r="AA221" s="251"/>
      <c r="AB221" s="251"/>
      <c r="AC221" s="251"/>
      <c r="AD221" s="251"/>
      <c r="AE221" s="251"/>
      <c r="AR221" s="330" t="s">
        <v>163</v>
      </c>
      <c r="AT221" s="330" t="s">
        <v>131</v>
      </c>
      <c r="AU221" s="330" t="s">
        <v>22</v>
      </c>
      <c r="AY221" s="304" t="s">
        <v>130</v>
      </c>
      <c r="BE221" s="331">
        <f>IF(N221="základní",J221,0)</f>
        <v>0</v>
      </c>
      <c r="BF221" s="331">
        <f>IF(N221="snížená",J221,0)</f>
        <v>0</v>
      </c>
      <c r="BG221" s="331">
        <f>IF(N221="zákl. přenesená",J221,0)</f>
        <v>0</v>
      </c>
      <c r="BH221" s="331">
        <f>IF(N221="sníž. přenesená",J221,0)</f>
        <v>0</v>
      </c>
      <c r="BI221" s="331">
        <f>IF(N221="nulová",J221,0)</f>
        <v>0</v>
      </c>
      <c r="BJ221" s="304" t="s">
        <v>22</v>
      </c>
      <c r="BK221" s="331">
        <f>ROUND(I221*H221,2)</f>
        <v>0</v>
      </c>
      <c r="BL221" s="304" t="s">
        <v>163</v>
      </c>
      <c r="BM221" s="330" t="s">
        <v>322</v>
      </c>
    </row>
    <row r="222" spans="1:47" s="307" customFormat="1" ht="12">
      <c r="A222" s="251"/>
      <c r="B222" s="27"/>
      <c r="C222" s="251"/>
      <c r="D222" s="127" t="s">
        <v>137</v>
      </c>
      <c r="E222" s="251"/>
      <c r="F222" s="128" t="s">
        <v>1402</v>
      </c>
      <c r="G222" s="251"/>
      <c r="H222" s="251"/>
      <c r="I222" s="251"/>
      <c r="J222" s="251"/>
      <c r="K222" s="251"/>
      <c r="L222" s="27"/>
      <c r="M222" s="129"/>
      <c r="N222" s="130"/>
      <c r="O222" s="55"/>
      <c r="P222" s="55"/>
      <c r="Q222" s="55"/>
      <c r="R222" s="55"/>
      <c r="S222" s="55"/>
      <c r="T222" s="56"/>
      <c r="U222" s="251"/>
      <c r="V222" s="251"/>
      <c r="W222" s="251"/>
      <c r="X222" s="251"/>
      <c r="Y222" s="251"/>
      <c r="Z222" s="251"/>
      <c r="AA222" s="251"/>
      <c r="AB222" s="251"/>
      <c r="AC222" s="251"/>
      <c r="AD222" s="251"/>
      <c r="AE222" s="251"/>
      <c r="AT222" s="304" t="s">
        <v>137</v>
      </c>
      <c r="AU222" s="304" t="s">
        <v>22</v>
      </c>
    </row>
    <row r="223" spans="1:65" s="307" customFormat="1" ht="16.5" customHeight="1">
      <c r="A223" s="251"/>
      <c r="B223" s="27"/>
      <c r="C223" s="117" t="s">
        <v>323</v>
      </c>
      <c r="D223" s="117" t="s">
        <v>131</v>
      </c>
      <c r="E223" s="118" t="s">
        <v>1403</v>
      </c>
      <c r="F223" s="119" t="s">
        <v>1404</v>
      </c>
      <c r="G223" s="120" t="s">
        <v>215</v>
      </c>
      <c r="H223" s="121">
        <v>101</v>
      </c>
      <c r="I223" s="122"/>
      <c r="J223" s="123">
        <f>ROUND(I223*H223,2)</f>
        <v>0</v>
      </c>
      <c r="K223" s="119" t="s">
        <v>135</v>
      </c>
      <c r="L223" s="27"/>
      <c r="M223" s="329" t="s">
        <v>20</v>
      </c>
      <c r="N223" s="124" t="s">
        <v>46</v>
      </c>
      <c r="O223" s="55"/>
      <c r="P223" s="125">
        <f>O223*H223</f>
        <v>0</v>
      </c>
      <c r="Q223" s="125">
        <v>0</v>
      </c>
      <c r="R223" s="125">
        <f>Q223*H223</f>
        <v>0</v>
      </c>
      <c r="S223" s="125">
        <v>0</v>
      </c>
      <c r="T223" s="126">
        <f>S223*H223</f>
        <v>0</v>
      </c>
      <c r="U223" s="251"/>
      <c r="V223" s="251"/>
      <c r="W223" s="251"/>
      <c r="X223" s="251"/>
      <c r="Y223" s="251"/>
      <c r="Z223" s="251"/>
      <c r="AA223" s="251"/>
      <c r="AB223" s="251"/>
      <c r="AC223" s="251"/>
      <c r="AD223" s="251"/>
      <c r="AE223" s="251"/>
      <c r="AR223" s="330" t="s">
        <v>163</v>
      </c>
      <c r="AT223" s="330" t="s">
        <v>131</v>
      </c>
      <c r="AU223" s="330" t="s">
        <v>22</v>
      </c>
      <c r="AY223" s="304" t="s">
        <v>130</v>
      </c>
      <c r="BE223" s="331">
        <f>IF(N223="základní",J223,0)</f>
        <v>0</v>
      </c>
      <c r="BF223" s="331">
        <f>IF(N223="snížená",J223,0)</f>
        <v>0</v>
      </c>
      <c r="BG223" s="331">
        <f>IF(N223="zákl. přenesená",J223,0)</f>
        <v>0</v>
      </c>
      <c r="BH223" s="331">
        <f>IF(N223="sníž. přenesená",J223,0)</f>
        <v>0</v>
      </c>
      <c r="BI223" s="331">
        <f>IF(N223="nulová",J223,0)</f>
        <v>0</v>
      </c>
      <c r="BJ223" s="304" t="s">
        <v>22</v>
      </c>
      <c r="BK223" s="331">
        <f>ROUND(I223*H223,2)</f>
        <v>0</v>
      </c>
      <c r="BL223" s="304" t="s">
        <v>163</v>
      </c>
      <c r="BM223" s="330" t="s">
        <v>326</v>
      </c>
    </row>
    <row r="224" spans="1:47" s="307" customFormat="1" ht="12">
      <c r="A224" s="251"/>
      <c r="B224" s="27"/>
      <c r="C224" s="251"/>
      <c r="D224" s="127" t="s">
        <v>137</v>
      </c>
      <c r="E224" s="251"/>
      <c r="F224" s="128" t="s">
        <v>1405</v>
      </c>
      <c r="G224" s="251"/>
      <c r="H224" s="251"/>
      <c r="I224" s="251"/>
      <c r="J224" s="251"/>
      <c r="K224" s="251"/>
      <c r="L224" s="27"/>
      <c r="M224" s="129"/>
      <c r="N224" s="130"/>
      <c r="O224" s="55"/>
      <c r="P224" s="55"/>
      <c r="Q224" s="55"/>
      <c r="R224" s="55"/>
      <c r="S224" s="55"/>
      <c r="T224" s="56"/>
      <c r="U224" s="251"/>
      <c r="V224" s="251"/>
      <c r="W224" s="251"/>
      <c r="X224" s="251"/>
      <c r="Y224" s="251"/>
      <c r="Z224" s="251"/>
      <c r="AA224" s="251"/>
      <c r="AB224" s="251"/>
      <c r="AC224" s="251"/>
      <c r="AD224" s="251"/>
      <c r="AE224" s="251"/>
      <c r="AT224" s="304" t="s">
        <v>137</v>
      </c>
      <c r="AU224" s="304" t="s">
        <v>22</v>
      </c>
    </row>
    <row r="225" spans="2:51" s="143" customFormat="1" ht="12">
      <c r="B225" s="142"/>
      <c r="D225" s="127" t="s">
        <v>660</v>
      </c>
      <c r="E225" s="144" t="s">
        <v>20</v>
      </c>
      <c r="F225" s="145" t="s">
        <v>1406</v>
      </c>
      <c r="H225" s="146">
        <v>101</v>
      </c>
      <c r="L225" s="142"/>
      <c r="M225" s="147"/>
      <c r="N225" s="148"/>
      <c r="O225" s="148"/>
      <c r="P225" s="148"/>
      <c r="Q225" s="148"/>
      <c r="R225" s="148"/>
      <c r="S225" s="148"/>
      <c r="T225" s="149"/>
      <c r="AT225" s="144" t="s">
        <v>660</v>
      </c>
      <c r="AU225" s="144" t="s">
        <v>22</v>
      </c>
      <c r="AV225" s="143" t="s">
        <v>84</v>
      </c>
      <c r="AW225" s="143" t="s">
        <v>38</v>
      </c>
      <c r="AX225" s="143" t="s">
        <v>75</v>
      </c>
      <c r="AY225" s="144" t="s">
        <v>130</v>
      </c>
    </row>
    <row r="226" spans="2:51" s="151" customFormat="1" ht="12">
      <c r="B226" s="150"/>
      <c r="D226" s="127" t="s">
        <v>660</v>
      </c>
      <c r="E226" s="152" t="s">
        <v>20</v>
      </c>
      <c r="F226" s="153" t="s">
        <v>663</v>
      </c>
      <c r="H226" s="154">
        <v>101</v>
      </c>
      <c r="L226" s="150"/>
      <c r="M226" s="155"/>
      <c r="N226" s="156"/>
      <c r="O226" s="156"/>
      <c r="P226" s="156"/>
      <c r="Q226" s="156"/>
      <c r="R226" s="156"/>
      <c r="S226" s="156"/>
      <c r="T226" s="157"/>
      <c r="AT226" s="152" t="s">
        <v>660</v>
      </c>
      <c r="AU226" s="152" t="s">
        <v>22</v>
      </c>
      <c r="AV226" s="151" t="s">
        <v>136</v>
      </c>
      <c r="AW226" s="151" t="s">
        <v>38</v>
      </c>
      <c r="AX226" s="151" t="s">
        <v>22</v>
      </c>
      <c r="AY226" s="152" t="s">
        <v>130</v>
      </c>
    </row>
    <row r="227" spans="1:65" s="307" customFormat="1" ht="16.5" customHeight="1">
      <c r="A227" s="251"/>
      <c r="B227" s="27"/>
      <c r="C227" s="117" t="s">
        <v>256</v>
      </c>
      <c r="D227" s="117" t="s">
        <v>131</v>
      </c>
      <c r="E227" s="118" t="s">
        <v>1407</v>
      </c>
      <c r="F227" s="119" t="s">
        <v>1408</v>
      </c>
      <c r="G227" s="120" t="s">
        <v>471</v>
      </c>
      <c r="H227" s="121">
        <v>14</v>
      </c>
      <c r="I227" s="122"/>
      <c r="J227" s="123">
        <f>ROUND(I227*H227,2)</f>
        <v>0</v>
      </c>
      <c r="K227" s="119" t="s">
        <v>135</v>
      </c>
      <c r="L227" s="27"/>
      <c r="M227" s="329" t="s">
        <v>20</v>
      </c>
      <c r="N227" s="124" t="s">
        <v>46</v>
      </c>
      <c r="O227" s="55"/>
      <c r="P227" s="125">
        <f>O227*H227</f>
        <v>0</v>
      </c>
      <c r="Q227" s="125">
        <v>0</v>
      </c>
      <c r="R227" s="125">
        <f>Q227*H227</f>
        <v>0</v>
      </c>
      <c r="S227" s="125">
        <v>0</v>
      </c>
      <c r="T227" s="126">
        <f>S227*H227</f>
        <v>0</v>
      </c>
      <c r="U227" s="251"/>
      <c r="V227" s="251"/>
      <c r="W227" s="251"/>
      <c r="X227" s="251"/>
      <c r="Y227" s="251"/>
      <c r="Z227" s="251"/>
      <c r="AA227" s="251"/>
      <c r="AB227" s="251"/>
      <c r="AC227" s="251"/>
      <c r="AD227" s="251"/>
      <c r="AE227" s="251"/>
      <c r="AR227" s="330" t="s">
        <v>163</v>
      </c>
      <c r="AT227" s="330" t="s">
        <v>131</v>
      </c>
      <c r="AU227" s="330" t="s">
        <v>22</v>
      </c>
      <c r="AY227" s="304" t="s">
        <v>130</v>
      </c>
      <c r="BE227" s="331">
        <f>IF(N227="základní",J227,0)</f>
        <v>0</v>
      </c>
      <c r="BF227" s="331">
        <f>IF(N227="snížená",J227,0)</f>
        <v>0</v>
      </c>
      <c r="BG227" s="331">
        <f>IF(N227="zákl. přenesená",J227,0)</f>
        <v>0</v>
      </c>
      <c r="BH227" s="331">
        <f>IF(N227="sníž. přenesená",J227,0)</f>
        <v>0</v>
      </c>
      <c r="BI227" s="331">
        <f>IF(N227="nulová",J227,0)</f>
        <v>0</v>
      </c>
      <c r="BJ227" s="304" t="s">
        <v>22</v>
      </c>
      <c r="BK227" s="331">
        <f>ROUND(I227*H227,2)</f>
        <v>0</v>
      </c>
      <c r="BL227" s="304" t="s">
        <v>163</v>
      </c>
      <c r="BM227" s="330" t="s">
        <v>329</v>
      </c>
    </row>
    <row r="228" spans="1:47" s="307" customFormat="1" ht="12">
      <c r="A228" s="251"/>
      <c r="B228" s="27"/>
      <c r="C228" s="251"/>
      <c r="D228" s="127" t="s">
        <v>137</v>
      </c>
      <c r="E228" s="251"/>
      <c r="F228" s="128" t="s">
        <v>1409</v>
      </c>
      <c r="G228" s="251"/>
      <c r="H228" s="251"/>
      <c r="I228" s="251"/>
      <c r="J228" s="251"/>
      <c r="K228" s="251"/>
      <c r="L228" s="27"/>
      <c r="M228" s="129"/>
      <c r="N228" s="130"/>
      <c r="O228" s="55"/>
      <c r="P228" s="55"/>
      <c r="Q228" s="55"/>
      <c r="R228" s="55"/>
      <c r="S228" s="55"/>
      <c r="T228" s="56"/>
      <c r="U228" s="251"/>
      <c r="V228" s="251"/>
      <c r="W228" s="251"/>
      <c r="X228" s="251"/>
      <c r="Y228" s="251"/>
      <c r="Z228" s="251"/>
      <c r="AA228" s="251"/>
      <c r="AB228" s="251"/>
      <c r="AC228" s="251"/>
      <c r="AD228" s="251"/>
      <c r="AE228" s="251"/>
      <c r="AT228" s="304" t="s">
        <v>137</v>
      </c>
      <c r="AU228" s="304" t="s">
        <v>22</v>
      </c>
    </row>
    <row r="229" spans="1:65" s="307" customFormat="1" ht="16.5" customHeight="1">
      <c r="A229" s="251"/>
      <c r="B229" s="27"/>
      <c r="C229" s="117" t="s">
        <v>330</v>
      </c>
      <c r="D229" s="117" t="s">
        <v>131</v>
      </c>
      <c r="E229" s="118" t="s">
        <v>1410</v>
      </c>
      <c r="F229" s="119" t="s">
        <v>1411</v>
      </c>
      <c r="G229" s="120" t="s">
        <v>471</v>
      </c>
      <c r="H229" s="121">
        <v>7</v>
      </c>
      <c r="I229" s="122"/>
      <c r="J229" s="123">
        <f>ROUND(I229*H229,2)</f>
        <v>0</v>
      </c>
      <c r="K229" s="119" t="s">
        <v>135</v>
      </c>
      <c r="L229" s="27"/>
      <c r="M229" s="329" t="s">
        <v>20</v>
      </c>
      <c r="N229" s="124" t="s">
        <v>46</v>
      </c>
      <c r="O229" s="55"/>
      <c r="P229" s="125">
        <f>O229*H229</f>
        <v>0</v>
      </c>
      <c r="Q229" s="125">
        <v>0</v>
      </c>
      <c r="R229" s="125">
        <f>Q229*H229</f>
        <v>0</v>
      </c>
      <c r="S229" s="125">
        <v>0</v>
      </c>
      <c r="T229" s="126">
        <f>S229*H229</f>
        <v>0</v>
      </c>
      <c r="U229" s="251"/>
      <c r="V229" s="251"/>
      <c r="W229" s="251"/>
      <c r="X229" s="251"/>
      <c r="Y229" s="251"/>
      <c r="Z229" s="251"/>
      <c r="AA229" s="251"/>
      <c r="AB229" s="251"/>
      <c r="AC229" s="251"/>
      <c r="AD229" s="251"/>
      <c r="AE229" s="251"/>
      <c r="AR229" s="330" t="s">
        <v>163</v>
      </c>
      <c r="AT229" s="330" t="s">
        <v>131</v>
      </c>
      <c r="AU229" s="330" t="s">
        <v>22</v>
      </c>
      <c r="AY229" s="304" t="s">
        <v>130</v>
      </c>
      <c r="BE229" s="331">
        <f>IF(N229="základní",J229,0)</f>
        <v>0</v>
      </c>
      <c r="BF229" s="331">
        <f>IF(N229="snížená",J229,0)</f>
        <v>0</v>
      </c>
      <c r="BG229" s="331">
        <f>IF(N229="zákl. přenesená",J229,0)</f>
        <v>0</v>
      </c>
      <c r="BH229" s="331">
        <f>IF(N229="sníž. přenesená",J229,0)</f>
        <v>0</v>
      </c>
      <c r="BI229" s="331">
        <f>IF(N229="nulová",J229,0)</f>
        <v>0</v>
      </c>
      <c r="BJ229" s="304" t="s">
        <v>22</v>
      </c>
      <c r="BK229" s="331">
        <f>ROUND(I229*H229,2)</f>
        <v>0</v>
      </c>
      <c r="BL229" s="304" t="s">
        <v>163</v>
      </c>
      <c r="BM229" s="330" t="s">
        <v>333</v>
      </c>
    </row>
    <row r="230" spans="1:47" s="307" customFormat="1" ht="12">
      <c r="A230" s="251"/>
      <c r="B230" s="27"/>
      <c r="C230" s="251"/>
      <c r="D230" s="127" t="s">
        <v>137</v>
      </c>
      <c r="E230" s="251"/>
      <c r="F230" s="128" t="s">
        <v>1412</v>
      </c>
      <c r="G230" s="251"/>
      <c r="H230" s="251"/>
      <c r="I230" s="251"/>
      <c r="J230" s="251"/>
      <c r="K230" s="251"/>
      <c r="L230" s="27"/>
      <c r="M230" s="129"/>
      <c r="N230" s="130"/>
      <c r="O230" s="55"/>
      <c r="P230" s="55"/>
      <c r="Q230" s="55"/>
      <c r="R230" s="55"/>
      <c r="S230" s="55"/>
      <c r="T230" s="56"/>
      <c r="U230" s="251"/>
      <c r="V230" s="251"/>
      <c r="W230" s="251"/>
      <c r="X230" s="251"/>
      <c r="Y230" s="251"/>
      <c r="Z230" s="251"/>
      <c r="AA230" s="251"/>
      <c r="AB230" s="251"/>
      <c r="AC230" s="251"/>
      <c r="AD230" s="251"/>
      <c r="AE230" s="251"/>
      <c r="AT230" s="304" t="s">
        <v>137</v>
      </c>
      <c r="AU230" s="304" t="s">
        <v>22</v>
      </c>
    </row>
    <row r="231" spans="1:65" s="307" customFormat="1" ht="16.5" customHeight="1">
      <c r="A231" s="251"/>
      <c r="B231" s="27"/>
      <c r="C231" s="117" t="s">
        <v>259</v>
      </c>
      <c r="D231" s="117" t="s">
        <v>131</v>
      </c>
      <c r="E231" s="118" t="s">
        <v>1413</v>
      </c>
      <c r="F231" s="119" t="s">
        <v>1414</v>
      </c>
      <c r="G231" s="120" t="s">
        <v>215</v>
      </c>
      <c r="H231" s="121">
        <v>60</v>
      </c>
      <c r="I231" s="122"/>
      <c r="J231" s="123">
        <f>ROUND(I231*H231,2)</f>
        <v>0</v>
      </c>
      <c r="K231" s="119" t="s">
        <v>146</v>
      </c>
      <c r="L231" s="27"/>
      <c r="M231" s="329" t="s">
        <v>20</v>
      </c>
      <c r="N231" s="124" t="s">
        <v>46</v>
      </c>
      <c r="O231" s="55"/>
      <c r="P231" s="125">
        <f>O231*H231</f>
        <v>0</v>
      </c>
      <c r="Q231" s="125">
        <v>0.0005</v>
      </c>
      <c r="R231" s="125">
        <f>Q231*H231</f>
        <v>0.03</v>
      </c>
      <c r="S231" s="125">
        <v>0</v>
      </c>
      <c r="T231" s="126">
        <f>S231*H231</f>
        <v>0</v>
      </c>
      <c r="U231" s="251"/>
      <c r="V231" s="251"/>
      <c r="W231" s="251"/>
      <c r="X231" s="251"/>
      <c r="Y231" s="251"/>
      <c r="Z231" s="251"/>
      <c r="AA231" s="251"/>
      <c r="AB231" s="251"/>
      <c r="AC231" s="251"/>
      <c r="AD231" s="251"/>
      <c r="AE231" s="251"/>
      <c r="AR231" s="330" t="s">
        <v>163</v>
      </c>
      <c r="AT231" s="330" t="s">
        <v>131</v>
      </c>
      <c r="AU231" s="330" t="s">
        <v>22</v>
      </c>
      <c r="AY231" s="304" t="s">
        <v>130</v>
      </c>
      <c r="BE231" s="331">
        <f>IF(N231="základní",J231,0)</f>
        <v>0</v>
      </c>
      <c r="BF231" s="331">
        <f>IF(N231="snížená",J231,0)</f>
        <v>0</v>
      </c>
      <c r="BG231" s="331">
        <f>IF(N231="zákl. přenesená",J231,0)</f>
        <v>0</v>
      </c>
      <c r="BH231" s="331">
        <f>IF(N231="sníž. přenesená",J231,0)</f>
        <v>0</v>
      </c>
      <c r="BI231" s="331">
        <f>IF(N231="nulová",J231,0)</f>
        <v>0</v>
      </c>
      <c r="BJ231" s="304" t="s">
        <v>22</v>
      </c>
      <c r="BK231" s="331">
        <f>ROUND(I231*H231,2)</f>
        <v>0</v>
      </c>
      <c r="BL231" s="304" t="s">
        <v>163</v>
      </c>
      <c r="BM231" s="330" t="s">
        <v>336</v>
      </c>
    </row>
    <row r="232" spans="1:47" s="307" customFormat="1" ht="19.5">
      <c r="A232" s="251"/>
      <c r="B232" s="27"/>
      <c r="C232" s="251"/>
      <c r="D232" s="127" t="s">
        <v>137</v>
      </c>
      <c r="E232" s="251"/>
      <c r="F232" s="128" t="s">
        <v>1415</v>
      </c>
      <c r="G232" s="251"/>
      <c r="H232" s="251"/>
      <c r="I232" s="251"/>
      <c r="J232" s="251"/>
      <c r="K232" s="251"/>
      <c r="L232" s="27"/>
      <c r="M232" s="129"/>
      <c r="N232" s="130"/>
      <c r="O232" s="55"/>
      <c r="P232" s="55"/>
      <c r="Q232" s="55"/>
      <c r="R232" s="55"/>
      <c r="S232" s="55"/>
      <c r="T232" s="56"/>
      <c r="U232" s="251"/>
      <c r="V232" s="251"/>
      <c r="W232" s="251"/>
      <c r="X232" s="251"/>
      <c r="Y232" s="251"/>
      <c r="Z232" s="251"/>
      <c r="AA232" s="251"/>
      <c r="AB232" s="251"/>
      <c r="AC232" s="251"/>
      <c r="AD232" s="251"/>
      <c r="AE232" s="251"/>
      <c r="AT232" s="304" t="s">
        <v>137</v>
      </c>
      <c r="AU232" s="304" t="s">
        <v>22</v>
      </c>
    </row>
    <row r="233" spans="1:65" s="307" customFormat="1" ht="16.5" customHeight="1">
      <c r="A233" s="251"/>
      <c r="B233" s="27"/>
      <c r="C233" s="117" t="s">
        <v>337</v>
      </c>
      <c r="D233" s="117" t="s">
        <v>131</v>
      </c>
      <c r="E233" s="118" t="s">
        <v>1416</v>
      </c>
      <c r="F233" s="119" t="s">
        <v>1417</v>
      </c>
      <c r="G233" s="120" t="s">
        <v>215</v>
      </c>
      <c r="H233" s="121">
        <v>35</v>
      </c>
      <c r="I233" s="122"/>
      <c r="J233" s="123">
        <f>ROUND(I233*H233,2)</f>
        <v>0</v>
      </c>
      <c r="K233" s="119" t="s">
        <v>146</v>
      </c>
      <c r="L233" s="27"/>
      <c r="M233" s="329" t="s">
        <v>20</v>
      </c>
      <c r="N233" s="124" t="s">
        <v>46</v>
      </c>
      <c r="O233" s="55"/>
      <c r="P233" s="125">
        <f>O233*H233</f>
        <v>0</v>
      </c>
      <c r="Q233" s="125">
        <v>0.000571428571428571</v>
      </c>
      <c r="R233" s="125">
        <f>Q233*H233</f>
        <v>0.019999999999999987</v>
      </c>
      <c r="S233" s="125">
        <v>0</v>
      </c>
      <c r="T233" s="126">
        <f>S233*H233</f>
        <v>0</v>
      </c>
      <c r="U233" s="251"/>
      <c r="V233" s="251"/>
      <c r="W233" s="251"/>
      <c r="X233" s="251"/>
      <c r="Y233" s="251"/>
      <c r="Z233" s="251"/>
      <c r="AA233" s="251"/>
      <c r="AB233" s="251"/>
      <c r="AC233" s="251"/>
      <c r="AD233" s="251"/>
      <c r="AE233" s="251"/>
      <c r="AR233" s="330" t="s">
        <v>163</v>
      </c>
      <c r="AT233" s="330" t="s">
        <v>131</v>
      </c>
      <c r="AU233" s="330" t="s">
        <v>22</v>
      </c>
      <c r="AY233" s="304" t="s">
        <v>130</v>
      </c>
      <c r="BE233" s="331">
        <f>IF(N233="základní",J233,0)</f>
        <v>0</v>
      </c>
      <c r="BF233" s="331">
        <f>IF(N233="snížená",J233,0)</f>
        <v>0</v>
      </c>
      <c r="BG233" s="331">
        <f>IF(N233="zákl. přenesená",J233,0)</f>
        <v>0</v>
      </c>
      <c r="BH233" s="331">
        <f>IF(N233="sníž. přenesená",J233,0)</f>
        <v>0</v>
      </c>
      <c r="BI233" s="331">
        <f>IF(N233="nulová",J233,0)</f>
        <v>0</v>
      </c>
      <c r="BJ233" s="304" t="s">
        <v>22</v>
      </c>
      <c r="BK233" s="331">
        <f>ROUND(I233*H233,2)</f>
        <v>0</v>
      </c>
      <c r="BL233" s="304" t="s">
        <v>163</v>
      </c>
      <c r="BM233" s="330" t="s">
        <v>340</v>
      </c>
    </row>
    <row r="234" spans="1:47" s="307" customFormat="1" ht="19.5">
      <c r="A234" s="251"/>
      <c r="B234" s="27"/>
      <c r="C234" s="251"/>
      <c r="D234" s="127" t="s">
        <v>137</v>
      </c>
      <c r="E234" s="251"/>
      <c r="F234" s="128" t="s">
        <v>1415</v>
      </c>
      <c r="G234" s="251"/>
      <c r="H234" s="251"/>
      <c r="I234" s="251"/>
      <c r="J234" s="251"/>
      <c r="K234" s="251"/>
      <c r="L234" s="27"/>
      <c r="M234" s="129"/>
      <c r="N234" s="130"/>
      <c r="O234" s="55"/>
      <c r="P234" s="55"/>
      <c r="Q234" s="55"/>
      <c r="R234" s="55"/>
      <c r="S234" s="55"/>
      <c r="T234" s="56"/>
      <c r="U234" s="251"/>
      <c r="V234" s="251"/>
      <c r="W234" s="251"/>
      <c r="X234" s="251"/>
      <c r="Y234" s="251"/>
      <c r="Z234" s="251"/>
      <c r="AA234" s="251"/>
      <c r="AB234" s="251"/>
      <c r="AC234" s="251"/>
      <c r="AD234" s="251"/>
      <c r="AE234" s="251"/>
      <c r="AT234" s="304" t="s">
        <v>137</v>
      </c>
      <c r="AU234" s="304" t="s">
        <v>22</v>
      </c>
    </row>
    <row r="235" spans="1:65" s="307" customFormat="1" ht="16.5" customHeight="1">
      <c r="A235" s="251"/>
      <c r="B235" s="27"/>
      <c r="C235" s="117" t="s">
        <v>263</v>
      </c>
      <c r="D235" s="117" t="s">
        <v>131</v>
      </c>
      <c r="E235" s="118" t="s">
        <v>1418</v>
      </c>
      <c r="F235" s="119" t="s">
        <v>1419</v>
      </c>
      <c r="G235" s="120" t="s">
        <v>215</v>
      </c>
      <c r="H235" s="121">
        <v>6</v>
      </c>
      <c r="I235" s="122"/>
      <c r="J235" s="123">
        <f>ROUND(I235*H235,2)</f>
        <v>0</v>
      </c>
      <c r="K235" s="119" t="s">
        <v>146</v>
      </c>
      <c r="L235" s="27"/>
      <c r="M235" s="329" t="s">
        <v>20</v>
      </c>
      <c r="N235" s="124" t="s">
        <v>46</v>
      </c>
      <c r="O235" s="55"/>
      <c r="P235" s="125">
        <f>O235*H235</f>
        <v>0</v>
      </c>
      <c r="Q235" s="125">
        <v>0</v>
      </c>
      <c r="R235" s="125">
        <f>Q235*H235</f>
        <v>0</v>
      </c>
      <c r="S235" s="125">
        <v>0</v>
      </c>
      <c r="T235" s="126">
        <f>S235*H235</f>
        <v>0</v>
      </c>
      <c r="U235" s="251"/>
      <c r="V235" s="251"/>
      <c r="W235" s="251"/>
      <c r="X235" s="251"/>
      <c r="Y235" s="251"/>
      <c r="Z235" s="251"/>
      <c r="AA235" s="251"/>
      <c r="AB235" s="251"/>
      <c r="AC235" s="251"/>
      <c r="AD235" s="251"/>
      <c r="AE235" s="251"/>
      <c r="AR235" s="330" t="s">
        <v>163</v>
      </c>
      <c r="AT235" s="330" t="s">
        <v>131</v>
      </c>
      <c r="AU235" s="330" t="s">
        <v>22</v>
      </c>
      <c r="AY235" s="304" t="s">
        <v>130</v>
      </c>
      <c r="BE235" s="331">
        <f>IF(N235="základní",J235,0)</f>
        <v>0</v>
      </c>
      <c r="BF235" s="331">
        <f>IF(N235="snížená",J235,0)</f>
        <v>0</v>
      </c>
      <c r="BG235" s="331">
        <f>IF(N235="zákl. přenesená",J235,0)</f>
        <v>0</v>
      </c>
      <c r="BH235" s="331">
        <f>IF(N235="sníž. přenesená",J235,0)</f>
        <v>0</v>
      </c>
      <c r="BI235" s="331">
        <f>IF(N235="nulová",J235,0)</f>
        <v>0</v>
      </c>
      <c r="BJ235" s="304" t="s">
        <v>22</v>
      </c>
      <c r="BK235" s="331">
        <f>ROUND(I235*H235,2)</f>
        <v>0</v>
      </c>
      <c r="BL235" s="304" t="s">
        <v>163</v>
      </c>
      <c r="BM235" s="330" t="s">
        <v>343</v>
      </c>
    </row>
    <row r="236" spans="1:47" s="307" customFormat="1" ht="19.5">
      <c r="A236" s="251"/>
      <c r="B236" s="27"/>
      <c r="C236" s="251"/>
      <c r="D236" s="127" t="s">
        <v>137</v>
      </c>
      <c r="E236" s="251"/>
      <c r="F236" s="128" t="s">
        <v>1415</v>
      </c>
      <c r="G236" s="251"/>
      <c r="H236" s="251"/>
      <c r="I236" s="251"/>
      <c r="J236" s="251"/>
      <c r="K236" s="251"/>
      <c r="L236" s="27"/>
      <c r="M236" s="129"/>
      <c r="N236" s="130"/>
      <c r="O236" s="55"/>
      <c r="P236" s="55"/>
      <c r="Q236" s="55"/>
      <c r="R236" s="55"/>
      <c r="S236" s="55"/>
      <c r="T236" s="56"/>
      <c r="U236" s="251"/>
      <c r="V236" s="251"/>
      <c r="W236" s="251"/>
      <c r="X236" s="251"/>
      <c r="Y236" s="251"/>
      <c r="Z236" s="251"/>
      <c r="AA236" s="251"/>
      <c r="AB236" s="251"/>
      <c r="AC236" s="251"/>
      <c r="AD236" s="251"/>
      <c r="AE236" s="251"/>
      <c r="AT236" s="304" t="s">
        <v>137</v>
      </c>
      <c r="AU236" s="304" t="s">
        <v>22</v>
      </c>
    </row>
    <row r="237" spans="1:65" s="307" customFormat="1" ht="16.5" customHeight="1">
      <c r="A237" s="251"/>
      <c r="B237" s="27"/>
      <c r="C237" s="117" t="s">
        <v>344</v>
      </c>
      <c r="D237" s="117" t="s">
        <v>131</v>
      </c>
      <c r="E237" s="118" t="s">
        <v>1420</v>
      </c>
      <c r="F237" s="119" t="s">
        <v>1421</v>
      </c>
      <c r="G237" s="120" t="s">
        <v>201</v>
      </c>
      <c r="H237" s="121">
        <v>7</v>
      </c>
      <c r="I237" s="122"/>
      <c r="J237" s="123">
        <f>ROUND(I237*H237,2)</f>
        <v>0</v>
      </c>
      <c r="K237" s="119" t="s">
        <v>146</v>
      </c>
      <c r="L237" s="27"/>
      <c r="M237" s="329" t="s">
        <v>20</v>
      </c>
      <c r="N237" s="124" t="s">
        <v>46</v>
      </c>
      <c r="O237" s="55"/>
      <c r="P237" s="125">
        <f>O237*H237</f>
        <v>0</v>
      </c>
      <c r="Q237" s="125">
        <v>0</v>
      </c>
      <c r="R237" s="125">
        <f>Q237*H237</f>
        <v>0</v>
      </c>
      <c r="S237" s="125">
        <v>0</v>
      </c>
      <c r="T237" s="126">
        <f>S237*H237</f>
        <v>0</v>
      </c>
      <c r="U237" s="251"/>
      <c r="V237" s="251"/>
      <c r="W237" s="251"/>
      <c r="X237" s="251"/>
      <c r="Y237" s="251"/>
      <c r="Z237" s="251"/>
      <c r="AA237" s="251"/>
      <c r="AB237" s="251"/>
      <c r="AC237" s="251"/>
      <c r="AD237" s="251"/>
      <c r="AE237" s="251"/>
      <c r="AR237" s="330" t="s">
        <v>163</v>
      </c>
      <c r="AT237" s="330" t="s">
        <v>131</v>
      </c>
      <c r="AU237" s="330" t="s">
        <v>22</v>
      </c>
      <c r="AY237" s="304" t="s">
        <v>130</v>
      </c>
      <c r="BE237" s="331">
        <f>IF(N237="základní",J237,0)</f>
        <v>0</v>
      </c>
      <c r="BF237" s="331">
        <f>IF(N237="snížená",J237,0)</f>
        <v>0</v>
      </c>
      <c r="BG237" s="331">
        <f>IF(N237="zákl. přenesená",J237,0)</f>
        <v>0</v>
      </c>
      <c r="BH237" s="331">
        <f>IF(N237="sníž. přenesená",J237,0)</f>
        <v>0</v>
      </c>
      <c r="BI237" s="331">
        <f>IF(N237="nulová",J237,0)</f>
        <v>0</v>
      </c>
      <c r="BJ237" s="304" t="s">
        <v>22</v>
      </c>
      <c r="BK237" s="331">
        <f>ROUND(I237*H237,2)</f>
        <v>0</v>
      </c>
      <c r="BL237" s="304" t="s">
        <v>163</v>
      </c>
      <c r="BM237" s="330" t="s">
        <v>192</v>
      </c>
    </row>
    <row r="238" spans="1:47" s="307" customFormat="1" ht="12">
      <c r="A238" s="251"/>
      <c r="B238" s="27"/>
      <c r="C238" s="251"/>
      <c r="D238" s="127" t="s">
        <v>137</v>
      </c>
      <c r="E238" s="251"/>
      <c r="F238" s="128" t="s">
        <v>1422</v>
      </c>
      <c r="G238" s="251"/>
      <c r="H238" s="251"/>
      <c r="I238" s="251"/>
      <c r="J238" s="251"/>
      <c r="K238" s="251"/>
      <c r="L238" s="27"/>
      <c r="M238" s="129"/>
      <c r="N238" s="130"/>
      <c r="O238" s="55"/>
      <c r="P238" s="55"/>
      <c r="Q238" s="55"/>
      <c r="R238" s="55"/>
      <c r="S238" s="55"/>
      <c r="T238" s="56"/>
      <c r="U238" s="251"/>
      <c r="V238" s="251"/>
      <c r="W238" s="251"/>
      <c r="X238" s="251"/>
      <c r="Y238" s="251"/>
      <c r="Z238" s="251"/>
      <c r="AA238" s="251"/>
      <c r="AB238" s="251"/>
      <c r="AC238" s="251"/>
      <c r="AD238" s="251"/>
      <c r="AE238" s="251"/>
      <c r="AT238" s="304" t="s">
        <v>137</v>
      </c>
      <c r="AU238" s="304" t="s">
        <v>22</v>
      </c>
    </row>
    <row r="239" spans="1:65" s="307" customFormat="1" ht="16.5" customHeight="1">
      <c r="A239" s="251"/>
      <c r="B239" s="27"/>
      <c r="C239" s="117" t="s">
        <v>266</v>
      </c>
      <c r="D239" s="117" t="s">
        <v>131</v>
      </c>
      <c r="E239" s="118" t="s">
        <v>1423</v>
      </c>
      <c r="F239" s="119" t="s">
        <v>1424</v>
      </c>
      <c r="G239" s="120" t="s">
        <v>1425</v>
      </c>
      <c r="H239" s="121">
        <v>8</v>
      </c>
      <c r="I239" s="122"/>
      <c r="J239" s="123">
        <f>ROUND(I239*H239,2)</f>
        <v>0</v>
      </c>
      <c r="K239" s="119" t="s">
        <v>146</v>
      </c>
      <c r="L239" s="27"/>
      <c r="M239" s="329" t="s">
        <v>20</v>
      </c>
      <c r="N239" s="124" t="s">
        <v>46</v>
      </c>
      <c r="O239" s="55"/>
      <c r="P239" s="125">
        <f>O239*H239</f>
        <v>0</v>
      </c>
      <c r="Q239" s="125">
        <v>0.00125</v>
      </c>
      <c r="R239" s="125">
        <f>Q239*H239</f>
        <v>0.01</v>
      </c>
      <c r="S239" s="125">
        <v>0</v>
      </c>
      <c r="T239" s="126">
        <f>S239*H239</f>
        <v>0</v>
      </c>
      <c r="U239" s="251"/>
      <c r="V239" s="251"/>
      <c r="W239" s="251"/>
      <c r="X239" s="251"/>
      <c r="Y239" s="251"/>
      <c r="Z239" s="251"/>
      <c r="AA239" s="251"/>
      <c r="AB239" s="251"/>
      <c r="AC239" s="251"/>
      <c r="AD239" s="251"/>
      <c r="AE239" s="251"/>
      <c r="AR239" s="330" t="s">
        <v>163</v>
      </c>
      <c r="AT239" s="330" t="s">
        <v>131</v>
      </c>
      <c r="AU239" s="330" t="s">
        <v>22</v>
      </c>
      <c r="AY239" s="304" t="s">
        <v>130</v>
      </c>
      <c r="BE239" s="331">
        <f>IF(N239="základní",J239,0)</f>
        <v>0</v>
      </c>
      <c r="BF239" s="331">
        <f>IF(N239="snížená",J239,0)</f>
        <v>0</v>
      </c>
      <c r="BG239" s="331">
        <f>IF(N239="zákl. přenesená",J239,0)</f>
        <v>0</v>
      </c>
      <c r="BH239" s="331">
        <f>IF(N239="sníž. přenesená",J239,0)</f>
        <v>0</v>
      </c>
      <c r="BI239" s="331">
        <f>IF(N239="nulová",J239,0)</f>
        <v>0</v>
      </c>
      <c r="BJ239" s="304" t="s">
        <v>22</v>
      </c>
      <c r="BK239" s="331">
        <f>ROUND(I239*H239,2)</f>
        <v>0</v>
      </c>
      <c r="BL239" s="304" t="s">
        <v>163</v>
      </c>
      <c r="BM239" s="330" t="s">
        <v>197</v>
      </c>
    </row>
    <row r="240" spans="1:47" s="307" customFormat="1" ht="12">
      <c r="A240" s="251"/>
      <c r="B240" s="27"/>
      <c r="C240" s="251"/>
      <c r="D240" s="127" t="s">
        <v>137</v>
      </c>
      <c r="E240" s="251"/>
      <c r="F240" s="128" t="s">
        <v>1422</v>
      </c>
      <c r="G240" s="251"/>
      <c r="H240" s="251"/>
      <c r="I240" s="251"/>
      <c r="J240" s="251"/>
      <c r="K240" s="251"/>
      <c r="L240" s="27"/>
      <c r="M240" s="129"/>
      <c r="N240" s="130"/>
      <c r="O240" s="55"/>
      <c r="P240" s="55"/>
      <c r="Q240" s="55"/>
      <c r="R240" s="55"/>
      <c r="S240" s="55"/>
      <c r="T240" s="56"/>
      <c r="U240" s="251"/>
      <c r="V240" s="251"/>
      <c r="W240" s="251"/>
      <c r="X240" s="251"/>
      <c r="Y240" s="251"/>
      <c r="Z240" s="251"/>
      <c r="AA240" s="251"/>
      <c r="AB240" s="251"/>
      <c r="AC240" s="251"/>
      <c r="AD240" s="251"/>
      <c r="AE240" s="251"/>
      <c r="AT240" s="304" t="s">
        <v>137</v>
      </c>
      <c r="AU240" s="304" t="s">
        <v>22</v>
      </c>
    </row>
    <row r="241" spans="1:65" s="307" customFormat="1" ht="16.5" customHeight="1">
      <c r="A241" s="251"/>
      <c r="B241" s="27"/>
      <c r="C241" s="117" t="s">
        <v>349</v>
      </c>
      <c r="D241" s="117" t="s">
        <v>131</v>
      </c>
      <c r="E241" s="118" t="s">
        <v>1426</v>
      </c>
      <c r="F241" s="119" t="s">
        <v>1427</v>
      </c>
      <c r="G241" s="120" t="s">
        <v>983</v>
      </c>
      <c r="H241" s="121">
        <v>653.854</v>
      </c>
      <c r="I241" s="122"/>
      <c r="J241" s="123">
        <f>ROUND(I241*H241,2)</f>
        <v>0</v>
      </c>
      <c r="K241" s="119" t="s">
        <v>135</v>
      </c>
      <c r="L241" s="27"/>
      <c r="M241" s="329" t="s">
        <v>20</v>
      </c>
      <c r="N241" s="124" t="s">
        <v>46</v>
      </c>
      <c r="O241" s="55"/>
      <c r="P241" s="125">
        <f>O241*H241</f>
        <v>0</v>
      </c>
      <c r="Q241" s="125">
        <v>0</v>
      </c>
      <c r="R241" s="125">
        <f>Q241*H241</f>
        <v>0</v>
      </c>
      <c r="S241" s="125">
        <v>0</v>
      </c>
      <c r="T241" s="126">
        <f>S241*H241</f>
        <v>0</v>
      </c>
      <c r="U241" s="251"/>
      <c r="V241" s="251"/>
      <c r="W241" s="251"/>
      <c r="X241" s="251"/>
      <c r="Y241" s="251"/>
      <c r="Z241" s="251"/>
      <c r="AA241" s="251"/>
      <c r="AB241" s="251"/>
      <c r="AC241" s="251"/>
      <c r="AD241" s="251"/>
      <c r="AE241" s="251"/>
      <c r="AR241" s="330" t="s">
        <v>163</v>
      </c>
      <c r="AT241" s="330" t="s">
        <v>131</v>
      </c>
      <c r="AU241" s="330" t="s">
        <v>22</v>
      </c>
      <c r="AY241" s="304" t="s">
        <v>130</v>
      </c>
      <c r="BE241" s="331">
        <f>IF(N241="základní",J241,0)</f>
        <v>0</v>
      </c>
      <c r="BF241" s="331">
        <f>IF(N241="snížená",J241,0)</f>
        <v>0</v>
      </c>
      <c r="BG241" s="331">
        <f>IF(N241="zákl. přenesená",J241,0)</f>
        <v>0</v>
      </c>
      <c r="BH241" s="331">
        <f>IF(N241="sníž. přenesená",J241,0)</f>
        <v>0</v>
      </c>
      <c r="BI241" s="331">
        <f>IF(N241="nulová",J241,0)</f>
        <v>0</v>
      </c>
      <c r="BJ241" s="304" t="s">
        <v>22</v>
      </c>
      <c r="BK241" s="331">
        <f>ROUND(I241*H241,2)</f>
        <v>0</v>
      </c>
      <c r="BL241" s="304" t="s">
        <v>163</v>
      </c>
      <c r="BM241" s="330" t="s">
        <v>352</v>
      </c>
    </row>
    <row r="242" spans="1:47" s="307" customFormat="1" ht="12">
      <c r="A242" s="251"/>
      <c r="B242" s="27"/>
      <c r="C242" s="251"/>
      <c r="D242" s="127" t="s">
        <v>137</v>
      </c>
      <c r="E242" s="251"/>
      <c r="F242" s="128" t="s">
        <v>1427</v>
      </c>
      <c r="G242" s="251"/>
      <c r="H242" s="251"/>
      <c r="I242" s="251"/>
      <c r="J242" s="251"/>
      <c r="K242" s="251"/>
      <c r="L242" s="27"/>
      <c r="M242" s="129"/>
      <c r="N242" s="130"/>
      <c r="O242" s="55"/>
      <c r="P242" s="55"/>
      <c r="Q242" s="55"/>
      <c r="R242" s="55"/>
      <c r="S242" s="55"/>
      <c r="T242" s="56"/>
      <c r="U242" s="251"/>
      <c r="V242" s="251"/>
      <c r="W242" s="251"/>
      <c r="X242" s="251"/>
      <c r="Y242" s="251"/>
      <c r="Z242" s="251"/>
      <c r="AA242" s="251"/>
      <c r="AB242" s="251"/>
      <c r="AC242" s="251"/>
      <c r="AD242" s="251"/>
      <c r="AE242" s="251"/>
      <c r="AT242" s="304" t="s">
        <v>137</v>
      </c>
      <c r="AU242" s="304" t="s">
        <v>22</v>
      </c>
    </row>
    <row r="243" spans="2:63" s="109" customFormat="1" ht="25.9" customHeight="1">
      <c r="B243" s="108"/>
      <c r="D243" s="110" t="s">
        <v>74</v>
      </c>
      <c r="E243" s="111" t="s">
        <v>1428</v>
      </c>
      <c r="F243" s="111" t="s">
        <v>1429</v>
      </c>
      <c r="J243" s="112">
        <f>BK243</f>
        <v>0</v>
      </c>
      <c r="L243" s="108"/>
      <c r="M243" s="113"/>
      <c r="N243" s="114"/>
      <c r="O243" s="114"/>
      <c r="P243" s="115">
        <f>SUM(P244:P259)</f>
        <v>0</v>
      </c>
      <c r="Q243" s="114"/>
      <c r="R243" s="115">
        <f>SUM(R244:R259)</f>
        <v>0.10999999999999979</v>
      </c>
      <c r="S243" s="114"/>
      <c r="T243" s="116">
        <f>SUM(T244:T259)</f>
        <v>0</v>
      </c>
      <c r="AR243" s="110" t="s">
        <v>84</v>
      </c>
      <c r="AT243" s="327" t="s">
        <v>74</v>
      </c>
      <c r="AU243" s="327" t="s">
        <v>75</v>
      </c>
      <c r="AY243" s="110" t="s">
        <v>130</v>
      </c>
      <c r="BK243" s="328">
        <f>SUM(BK244:BK259)</f>
        <v>0</v>
      </c>
    </row>
    <row r="244" spans="1:65" s="307" customFormat="1" ht="21.75" customHeight="1">
      <c r="A244" s="251"/>
      <c r="B244" s="27"/>
      <c r="C244" s="117" t="s">
        <v>270</v>
      </c>
      <c r="D244" s="117" t="s">
        <v>131</v>
      </c>
      <c r="E244" s="118" t="s">
        <v>1430</v>
      </c>
      <c r="F244" s="119" t="s">
        <v>1431</v>
      </c>
      <c r="G244" s="120" t="s">
        <v>215</v>
      </c>
      <c r="H244" s="121">
        <v>2</v>
      </c>
      <c r="I244" s="122"/>
      <c r="J244" s="123">
        <f>ROUND(I244*H244,2)</f>
        <v>0</v>
      </c>
      <c r="K244" s="119" t="s">
        <v>135</v>
      </c>
      <c r="L244" s="27"/>
      <c r="M244" s="329" t="s">
        <v>20</v>
      </c>
      <c r="N244" s="124" t="s">
        <v>46</v>
      </c>
      <c r="O244" s="55"/>
      <c r="P244" s="125">
        <f>O244*H244</f>
        <v>0</v>
      </c>
      <c r="Q244" s="125">
        <v>0.015</v>
      </c>
      <c r="R244" s="125">
        <f>Q244*H244</f>
        <v>0.03</v>
      </c>
      <c r="S244" s="125">
        <v>0</v>
      </c>
      <c r="T244" s="126">
        <f>S244*H244</f>
        <v>0</v>
      </c>
      <c r="U244" s="251"/>
      <c r="V244" s="251"/>
      <c r="W244" s="251"/>
      <c r="X244" s="251"/>
      <c r="Y244" s="251"/>
      <c r="Z244" s="251"/>
      <c r="AA244" s="251"/>
      <c r="AB244" s="251"/>
      <c r="AC244" s="251"/>
      <c r="AD244" s="251"/>
      <c r="AE244" s="251"/>
      <c r="AR244" s="330" t="s">
        <v>163</v>
      </c>
      <c r="AT244" s="330" t="s">
        <v>131</v>
      </c>
      <c r="AU244" s="330" t="s">
        <v>22</v>
      </c>
      <c r="AY244" s="304" t="s">
        <v>130</v>
      </c>
      <c r="BE244" s="331">
        <f>IF(N244="základní",J244,0)</f>
        <v>0</v>
      </c>
      <c r="BF244" s="331">
        <f>IF(N244="snížená",J244,0)</f>
        <v>0</v>
      </c>
      <c r="BG244" s="331">
        <f>IF(N244="zákl. přenesená",J244,0)</f>
        <v>0</v>
      </c>
      <c r="BH244" s="331">
        <f>IF(N244="sníž. přenesená",J244,0)</f>
        <v>0</v>
      </c>
      <c r="BI244" s="331">
        <f>IF(N244="nulová",J244,0)</f>
        <v>0</v>
      </c>
      <c r="BJ244" s="304" t="s">
        <v>22</v>
      </c>
      <c r="BK244" s="331">
        <f>ROUND(I244*H244,2)</f>
        <v>0</v>
      </c>
      <c r="BL244" s="304" t="s">
        <v>163</v>
      </c>
      <c r="BM244" s="330" t="s">
        <v>28</v>
      </c>
    </row>
    <row r="245" spans="1:47" s="307" customFormat="1" ht="19.5">
      <c r="A245" s="251"/>
      <c r="B245" s="27"/>
      <c r="C245" s="251"/>
      <c r="D245" s="127" t="s">
        <v>137</v>
      </c>
      <c r="E245" s="251"/>
      <c r="F245" s="128" t="s">
        <v>1415</v>
      </c>
      <c r="G245" s="251"/>
      <c r="H245" s="251"/>
      <c r="I245" s="251"/>
      <c r="J245" s="251"/>
      <c r="K245" s="251"/>
      <c r="L245" s="27"/>
      <c r="M245" s="129"/>
      <c r="N245" s="130"/>
      <c r="O245" s="55"/>
      <c r="P245" s="55"/>
      <c r="Q245" s="55"/>
      <c r="R245" s="55"/>
      <c r="S245" s="55"/>
      <c r="T245" s="56"/>
      <c r="U245" s="251"/>
      <c r="V245" s="251"/>
      <c r="W245" s="251"/>
      <c r="X245" s="251"/>
      <c r="Y245" s="251"/>
      <c r="Z245" s="251"/>
      <c r="AA245" s="251"/>
      <c r="AB245" s="251"/>
      <c r="AC245" s="251"/>
      <c r="AD245" s="251"/>
      <c r="AE245" s="251"/>
      <c r="AT245" s="304" t="s">
        <v>137</v>
      </c>
      <c r="AU245" s="304" t="s">
        <v>22</v>
      </c>
    </row>
    <row r="246" spans="1:65" s="307" customFormat="1" ht="21.75" customHeight="1">
      <c r="A246" s="251"/>
      <c r="B246" s="27"/>
      <c r="C246" s="117" t="s">
        <v>355</v>
      </c>
      <c r="D246" s="117" t="s">
        <v>131</v>
      </c>
      <c r="E246" s="118" t="s">
        <v>1432</v>
      </c>
      <c r="F246" s="119" t="s">
        <v>1433</v>
      </c>
      <c r="G246" s="120" t="s">
        <v>215</v>
      </c>
      <c r="H246" s="121">
        <v>3</v>
      </c>
      <c r="I246" s="122"/>
      <c r="J246" s="123">
        <f>ROUND(I246*H246,2)</f>
        <v>0</v>
      </c>
      <c r="K246" s="119" t="s">
        <v>135</v>
      </c>
      <c r="L246" s="27"/>
      <c r="M246" s="329" t="s">
        <v>20</v>
      </c>
      <c r="N246" s="124" t="s">
        <v>46</v>
      </c>
      <c r="O246" s="55"/>
      <c r="P246" s="125">
        <f>O246*H246</f>
        <v>0</v>
      </c>
      <c r="Q246" s="125">
        <v>0.0133333333333333</v>
      </c>
      <c r="R246" s="125">
        <f>Q246*H246</f>
        <v>0.0399999999999999</v>
      </c>
      <c r="S246" s="125">
        <v>0</v>
      </c>
      <c r="T246" s="126">
        <f>S246*H246</f>
        <v>0</v>
      </c>
      <c r="U246" s="251"/>
      <c r="V246" s="251"/>
      <c r="W246" s="251"/>
      <c r="X246" s="251"/>
      <c r="Y246" s="251"/>
      <c r="Z246" s="251"/>
      <c r="AA246" s="251"/>
      <c r="AB246" s="251"/>
      <c r="AC246" s="251"/>
      <c r="AD246" s="251"/>
      <c r="AE246" s="251"/>
      <c r="AR246" s="330" t="s">
        <v>163</v>
      </c>
      <c r="AT246" s="330" t="s">
        <v>131</v>
      </c>
      <c r="AU246" s="330" t="s">
        <v>22</v>
      </c>
      <c r="AY246" s="304" t="s">
        <v>130</v>
      </c>
      <c r="BE246" s="331">
        <f>IF(N246="základní",J246,0)</f>
        <v>0</v>
      </c>
      <c r="BF246" s="331">
        <f>IF(N246="snížená",J246,0)</f>
        <v>0</v>
      </c>
      <c r="BG246" s="331">
        <f>IF(N246="zákl. přenesená",J246,0)</f>
        <v>0</v>
      </c>
      <c r="BH246" s="331">
        <f>IF(N246="sníž. přenesená",J246,0)</f>
        <v>0</v>
      </c>
      <c r="BI246" s="331">
        <f>IF(N246="nulová",J246,0)</f>
        <v>0</v>
      </c>
      <c r="BJ246" s="304" t="s">
        <v>22</v>
      </c>
      <c r="BK246" s="331">
        <f>ROUND(I246*H246,2)</f>
        <v>0</v>
      </c>
      <c r="BL246" s="304" t="s">
        <v>163</v>
      </c>
      <c r="BM246" s="330" t="s">
        <v>358</v>
      </c>
    </row>
    <row r="247" spans="1:47" s="307" customFormat="1" ht="19.5">
      <c r="A247" s="251"/>
      <c r="B247" s="27"/>
      <c r="C247" s="251"/>
      <c r="D247" s="127" t="s">
        <v>137</v>
      </c>
      <c r="E247" s="251"/>
      <c r="F247" s="128" t="s">
        <v>1415</v>
      </c>
      <c r="G247" s="251"/>
      <c r="H247" s="251"/>
      <c r="I247" s="251"/>
      <c r="J247" s="251"/>
      <c r="K247" s="251"/>
      <c r="L247" s="27"/>
      <c r="M247" s="129"/>
      <c r="N247" s="130"/>
      <c r="O247" s="55"/>
      <c r="P247" s="55"/>
      <c r="Q247" s="55"/>
      <c r="R247" s="55"/>
      <c r="S247" s="55"/>
      <c r="T247" s="56"/>
      <c r="U247" s="251"/>
      <c r="V247" s="251"/>
      <c r="W247" s="251"/>
      <c r="X247" s="251"/>
      <c r="Y247" s="251"/>
      <c r="Z247" s="251"/>
      <c r="AA247" s="251"/>
      <c r="AB247" s="251"/>
      <c r="AC247" s="251"/>
      <c r="AD247" s="251"/>
      <c r="AE247" s="251"/>
      <c r="AT247" s="304" t="s">
        <v>137</v>
      </c>
      <c r="AU247" s="304" t="s">
        <v>22</v>
      </c>
    </row>
    <row r="248" spans="1:65" s="307" customFormat="1" ht="21.75" customHeight="1">
      <c r="A248" s="251"/>
      <c r="B248" s="27"/>
      <c r="C248" s="117" t="s">
        <v>273</v>
      </c>
      <c r="D248" s="117" t="s">
        <v>131</v>
      </c>
      <c r="E248" s="118" t="s">
        <v>1434</v>
      </c>
      <c r="F248" s="119" t="s">
        <v>1435</v>
      </c>
      <c r="G248" s="120" t="s">
        <v>215</v>
      </c>
      <c r="H248" s="121">
        <v>3</v>
      </c>
      <c r="I248" s="122"/>
      <c r="J248" s="123">
        <f>ROUND(I248*H248,2)</f>
        <v>0</v>
      </c>
      <c r="K248" s="119" t="s">
        <v>135</v>
      </c>
      <c r="L248" s="27"/>
      <c r="M248" s="329" t="s">
        <v>20</v>
      </c>
      <c r="N248" s="124" t="s">
        <v>46</v>
      </c>
      <c r="O248" s="55"/>
      <c r="P248" s="125">
        <f>O248*H248</f>
        <v>0</v>
      </c>
      <c r="Q248" s="125">
        <v>0.0133333333333333</v>
      </c>
      <c r="R248" s="125">
        <f>Q248*H248</f>
        <v>0.0399999999999999</v>
      </c>
      <c r="S248" s="125">
        <v>0</v>
      </c>
      <c r="T248" s="126">
        <f>S248*H248</f>
        <v>0</v>
      </c>
      <c r="U248" s="251"/>
      <c r="V248" s="251"/>
      <c r="W248" s="251"/>
      <c r="X248" s="251"/>
      <c r="Y248" s="251"/>
      <c r="Z248" s="251"/>
      <c r="AA248" s="251"/>
      <c r="AB248" s="251"/>
      <c r="AC248" s="251"/>
      <c r="AD248" s="251"/>
      <c r="AE248" s="251"/>
      <c r="AR248" s="330" t="s">
        <v>163</v>
      </c>
      <c r="AT248" s="330" t="s">
        <v>131</v>
      </c>
      <c r="AU248" s="330" t="s">
        <v>22</v>
      </c>
      <c r="AY248" s="304" t="s">
        <v>130</v>
      </c>
      <c r="BE248" s="331">
        <f>IF(N248="základní",J248,0)</f>
        <v>0</v>
      </c>
      <c r="BF248" s="331">
        <f>IF(N248="snížená",J248,0)</f>
        <v>0</v>
      </c>
      <c r="BG248" s="331">
        <f>IF(N248="zákl. přenesená",J248,0)</f>
        <v>0</v>
      </c>
      <c r="BH248" s="331">
        <f>IF(N248="sníž. přenesená",J248,0)</f>
        <v>0</v>
      </c>
      <c r="BI248" s="331">
        <f>IF(N248="nulová",J248,0)</f>
        <v>0</v>
      </c>
      <c r="BJ248" s="304" t="s">
        <v>22</v>
      </c>
      <c r="BK248" s="331">
        <f>ROUND(I248*H248,2)</f>
        <v>0</v>
      </c>
      <c r="BL248" s="304" t="s">
        <v>163</v>
      </c>
      <c r="BM248" s="330" t="s">
        <v>361</v>
      </c>
    </row>
    <row r="249" spans="1:47" s="307" customFormat="1" ht="19.5">
      <c r="A249" s="251"/>
      <c r="B249" s="27"/>
      <c r="C249" s="251"/>
      <c r="D249" s="127" t="s">
        <v>137</v>
      </c>
      <c r="E249" s="251"/>
      <c r="F249" s="128" t="s">
        <v>1415</v>
      </c>
      <c r="G249" s="251"/>
      <c r="H249" s="251"/>
      <c r="I249" s="251"/>
      <c r="J249" s="251"/>
      <c r="K249" s="251"/>
      <c r="L249" s="27"/>
      <c r="M249" s="129"/>
      <c r="N249" s="130"/>
      <c r="O249" s="55"/>
      <c r="P249" s="55"/>
      <c r="Q249" s="55"/>
      <c r="R249" s="55"/>
      <c r="S249" s="55"/>
      <c r="T249" s="56"/>
      <c r="U249" s="251"/>
      <c r="V249" s="251"/>
      <c r="W249" s="251"/>
      <c r="X249" s="251"/>
      <c r="Y249" s="251"/>
      <c r="Z249" s="251"/>
      <c r="AA249" s="251"/>
      <c r="AB249" s="251"/>
      <c r="AC249" s="251"/>
      <c r="AD249" s="251"/>
      <c r="AE249" s="251"/>
      <c r="AT249" s="304" t="s">
        <v>137</v>
      </c>
      <c r="AU249" s="304" t="s">
        <v>22</v>
      </c>
    </row>
    <row r="250" spans="1:65" s="307" customFormat="1" ht="16.5" customHeight="1">
      <c r="A250" s="251"/>
      <c r="B250" s="27"/>
      <c r="C250" s="117" t="s">
        <v>362</v>
      </c>
      <c r="D250" s="117" t="s">
        <v>131</v>
      </c>
      <c r="E250" s="118" t="s">
        <v>1436</v>
      </c>
      <c r="F250" s="119" t="s">
        <v>1437</v>
      </c>
      <c r="G250" s="120" t="s">
        <v>215</v>
      </c>
      <c r="H250" s="121">
        <v>10</v>
      </c>
      <c r="I250" s="122"/>
      <c r="J250" s="123">
        <f>ROUND(I250*H250,2)</f>
        <v>0</v>
      </c>
      <c r="K250" s="119" t="s">
        <v>135</v>
      </c>
      <c r="L250" s="27"/>
      <c r="M250" s="329" t="s">
        <v>20</v>
      </c>
      <c r="N250" s="124" t="s">
        <v>46</v>
      </c>
      <c r="O250" s="55"/>
      <c r="P250" s="125">
        <f>O250*H250</f>
        <v>0</v>
      </c>
      <c r="Q250" s="125">
        <v>0</v>
      </c>
      <c r="R250" s="125">
        <f>Q250*H250</f>
        <v>0</v>
      </c>
      <c r="S250" s="125">
        <v>0</v>
      </c>
      <c r="T250" s="126">
        <f>S250*H250</f>
        <v>0</v>
      </c>
      <c r="U250" s="251"/>
      <c r="V250" s="251"/>
      <c r="W250" s="251"/>
      <c r="X250" s="251"/>
      <c r="Y250" s="251"/>
      <c r="Z250" s="251"/>
      <c r="AA250" s="251"/>
      <c r="AB250" s="251"/>
      <c r="AC250" s="251"/>
      <c r="AD250" s="251"/>
      <c r="AE250" s="251"/>
      <c r="AR250" s="330" t="s">
        <v>163</v>
      </c>
      <c r="AT250" s="330" t="s">
        <v>131</v>
      </c>
      <c r="AU250" s="330" t="s">
        <v>22</v>
      </c>
      <c r="AY250" s="304" t="s">
        <v>130</v>
      </c>
      <c r="BE250" s="331">
        <f>IF(N250="základní",J250,0)</f>
        <v>0</v>
      </c>
      <c r="BF250" s="331">
        <f>IF(N250="snížená",J250,0)</f>
        <v>0</v>
      </c>
      <c r="BG250" s="331">
        <f>IF(N250="zákl. přenesená",J250,0)</f>
        <v>0</v>
      </c>
      <c r="BH250" s="331">
        <f>IF(N250="sníž. přenesená",J250,0)</f>
        <v>0</v>
      </c>
      <c r="BI250" s="331">
        <f>IF(N250="nulová",J250,0)</f>
        <v>0</v>
      </c>
      <c r="BJ250" s="304" t="s">
        <v>22</v>
      </c>
      <c r="BK250" s="331">
        <f>ROUND(I250*H250,2)</f>
        <v>0</v>
      </c>
      <c r="BL250" s="304" t="s">
        <v>163</v>
      </c>
      <c r="BM250" s="330" t="s">
        <v>365</v>
      </c>
    </row>
    <row r="251" spans="1:47" s="307" customFormat="1" ht="12">
      <c r="A251" s="251"/>
      <c r="B251" s="27"/>
      <c r="C251" s="251"/>
      <c r="D251" s="127" t="s">
        <v>137</v>
      </c>
      <c r="E251" s="251"/>
      <c r="F251" s="128" t="s">
        <v>1437</v>
      </c>
      <c r="G251" s="251"/>
      <c r="H251" s="251"/>
      <c r="I251" s="251"/>
      <c r="J251" s="251"/>
      <c r="K251" s="251"/>
      <c r="L251" s="27"/>
      <c r="M251" s="129"/>
      <c r="N251" s="130"/>
      <c r="O251" s="55"/>
      <c r="P251" s="55"/>
      <c r="Q251" s="55"/>
      <c r="R251" s="55"/>
      <c r="S251" s="55"/>
      <c r="T251" s="56"/>
      <c r="U251" s="251"/>
      <c r="V251" s="251"/>
      <c r="W251" s="251"/>
      <c r="X251" s="251"/>
      <c r="Y251" s="251"/>
      <c r="Z251" s="251"/>
      <c r="AA251" s="251"/>
      <c r="AB251" s="251"/>
      <c r="AC251" s="251"/>
      <c r="AD251" s="251"/>
      <c r="AE251" s="251"/>
      <c r="AT251" s="304" t="s">
        <v>137</v>
      </c>
      <c r="AU251" s="304" t="s">
        <v>22</v>
      </c>
    </row>
    <row r="252" spans="1:65" s="307" customFormat="1" ht="16.5" customHeight="1">
      <c r="A252" s="251"/>
      <c r="B252" s="27"/>
      <c r="C252" s="117" t="s">
        <v>277</v>
      </c>
      <c r="D252" s="117" t="s">
        <v>131</v>
      </c>
      <c r="E252" s="118" t="s">
        <v>1438</v>
      </c>
      <c r="F252" s="119" t="s">
        <v>1439</v>
      </c>
      <c r="G252" s="120" t="s">
        <v>201</v>
      </c>
      <c r="H252" s="121">
        <v>8</v>
      </c>
      <c r="I252" s="122"/>
      <c r="J252" s="123">
        <f>ROUND(I252*H252,2)</f>
        <v>0</v>
      </c>
      <c r="K252" s="119" t="s">
        <v>135</v>
      </c>
      <c r="L252" s="27"/>
      <c r="M252" s="329" t="s">
        <v>20</v>
      </c>
      <c r="N252" s="124" t="s">
        <v>46</v>
      </c>
      <c r="O252" s="55"/>
      <c r="P252" s="125">
        <f>O252*H252</f>
        <v>0</v>
      </c>
      <c r="Q252" s="125">
        <v>0</v>
      </c>
      <c r="R252" s="125">
        <f>Q252*H252</f>
        <v>0</v>
      </c>
      <c r="S252" s="125">
        <v>0</v>
      </c>
      <c r="T252" s="126">
        <f>S252*H252</f>
        <v>0</v>
      </c>
      <c r="U252" s="251"/>
      <c r="V252" s="251"/>
      <c r="W252" s="251"/>
      <c r="X252" s="251"/>
      <c r="Y252" s="251"/>
      <c r="Z252" s="251"/>
      <c r="AA252" s="251"/>
      <c r="AB252" s="251"/>
      <c r="AC252" s="251"/>
      <c r="AD252" s="251"/>
      <c r="AE252" s="251"/>
      <c r="AR252" s="330" t="s">
        <v>163</v>
      </c>
      <c r="AT252" s="330" t="s">
        <v>131</v>
      </c>
      <c r="AU252" s="330" t="s">
        <v>22</v>
      </c>
      <c r="AY252" s="304" t="s">
        <v>130</v>
      </c>
      <c r="BE252" s="331">
        <f>IF(N252="základní",J252,0)</f>
        <v>0</v>
      </c>
      <c r="BF252" s="331">
        <f>IF(N252="snížená",J252,0)</f>
        <v>0</v>
      </c>
      <c r="BG252" s="331">
        <f>IF(N252="zákl. přenesená",J252,0)</f>
        <v>0</v>
      </c>
      <c r="BH252" s="331">
        <f>IF(N252="sníž. přenesená",J252,0)</f>
        <v>0</v>
      </c>
      <c r="BI252" s="331">
        <f>IF(N252="nulová",J252,0)</f>
        <v>0</v>
      </c>
      <c r="BJ252" s="304" t="s">
        <v>22</v>
      </c>
      <c r="BK252" s="331">
        <f>ROUND(I252*H252,2)</f>
        <v>0</v>
      </c>
      <c r="BL252" s="304" t="s">
        <v>163</v>
      </c>
      <c r="BM252" s="330" t="s">
        <v>368</v>
      </c>
    </row>
    <row r="253" spans="1:47" s="307" customFormat="1" ht="12">
      <c r="A253" s="251"/>
      <c r="B253" s="27"/>
      <c r="C253" s="251"/>
      <c r="D253" s="127" t="s">
        <v>137</v>
      </c>
      <c r="E253" s="251"/>
      <c r="F253" s="128" t="s">
        <v>1440</v>
      </c>
      <c r="G253" s="251"/>
      <c r="H253" s="251"/>
      <c r="I253" s="251"/>
      <c r="J253" s="251"/>
      <c r="K253" s="251"/>
      <c r="L253" s="27"/>
      <c r="M253" s="129"/>
      <c r="N253" s="130"/>
      <c r="O253" s="55"/>
      <c r="P253" s="55"/>
      <c r="Q253" s="55"/>
      <c r="R253" s="55"/>
      <c r="S253" s="55"/>
      <c r="T253" s="56"/>
      <c r="U253" s="251"/>
      <c r="V253" s="251"/>
      <c r="W253" s="251"/>
      <c r="X253" s="251"/>
      <c r="Y253" s="251"/>
      <c r="Z253" s="251"/>
      <c r="AA253" s="251"/>
      <c r="AB253" s="251"/>
      <c r="AC253" s="251"/>
      <c r="AD253" s="251"/>
      <c r="AE253" s="251"/>
      <c r="AT253" s="304" t="s">
        <v>137</v>
      </c>
      <c r="AU253" s="304" t="s">
        <v>22</v>
      </c>
    </row>
    <row r="254" spans="1:65" s="307" customFormat="1" ht="16.5" customHeight="1">
      <c r="A254" s="251"/>
      <c r="B254" s="27"/>
      <c r="C254" s="117" t="s">
        <v>369</v>
      </c>
      <c r="D254" s="117" t="s">
        <v>131</v>
      </c>
      <c r="E254" s="118" t="s">
        <v>1441</v>
      </c>
      <c r="F254" s="119" t="s">
        <v>1442</v>
      </c>
      <c r="G254" s="120" t="s">
        <v>201</v>
      </c>
      <c r="H254" s="121">
        <v>2</v>
      </c>
      <c r="I254" s="122"/>
      <c r="J254" s="123">
        <f>ROUND(I254*H254,2)</f>
        <v>0</v>
      </c>
      <c r="K254" s="119" t="s">
        <v>135</v>
      </c>
      <c r="L254" s="27"/>
      <c r="M254" s="329" t="s">
        <v>20</v>
      </c>
      <c r="N254" s="124" t="s">
        <v>46</v>
      </c>
      <c r="O254" s="55"/>
      <c r="P254" s="125">
        <f>O254*H254</f>
        <v>0</v>
      </c>
      <c r="Q254" s="125">
        <v>0</v>
      </c>
      <c r="R254" s="125">
        <f>Q254*H254</f>
        <v>0</v>
      </c>
      <c r="S254" s="125">
        <v>0</v>
      </c>
      <c r="T254" s="126">
        <f>S254*H254</f>
        <v>0</v>
      </c>
      <c r="U254" s="251"/>
      <c r="V254" s="251"/>
      <c r="W254" s="251"/>
      <c r="X254" s="251"/>
      <c r="Y254" s="251"/>
      <c r="Z254" s="251"/>
      <c r="AA254" s="251"/>
      <c r="AB254" s="251"/>
      <c r="AC254" s="251"/>
      <c r="AD254" s="251"/>
      <c r="AE254" s="251"/>
      <c r="AR254" s="330" t="s">
        <v>163</v>
      </c>
      <c r="AT254" s="330" t="s">
        <v>131</v>
      </c>
      <c r="AU254" s="330" t="s">
        <v>22</v>
      </c>
      <c r="AY254" s="304" t="s">
        <v>130</v>
      </c>
      <c r="BE254" s="331">
        <f>IF(N254="základní",J254,0)</f>
        <v>0</v>
      </c>
      <c r="BF254" s="331">
        <f>IF(N254="snížená",J254,0)</f>
        <v>0</v>
      </c>
      <c r="BG254" s="331">
        <f>IF(N254="zákl. přenesená",J254,0)</f>
        <v>0</v>
      </c>
      <c r="BH254" s="331">
        <f>IF(N254="sníž. přenesená",J254,0)</f>
        <v>0</v>
      </c>
      <c r="BI254" s="331">
        <f>IF(N254="nulová",J254,0)</f>
        <v>0</v>
      </c>
      <c r="BJ254" s="304" t="s">
        <v>22</v>
      </c>
      <c r="BK254" s="331">
        <f>ROUND(I254*H254,2)</f>
        <v>0</v>
      </c>
      <c r="BL254" s="304" t="s">
        <v>163</v>
      </c>
      <c r="BM254" s="330" t="s">
        <v>372</v>
      </c>
    </row>
    <row r="255" spans="1:47" s="307" customFormat="1" ht="12">
      <c r="A255" s="251"/>
      <c r="B255" s="27"/>
      <c r="C255" s="251"/>
      <c r="D255" s="127" t="s">
        <v>137</v>
      </c>
      <c r="E255" s="251"/>
      <c r="F255" s="128" t="s">
        <v>1443</v>
      </c>
      <c r="G255" s="251"/>
      <c r="H255" s="251"/>
      <c r="I255" s="251"/>
      <c r="J255" s="251"/>
      <c r="K255" s="251"/>
      <c r="L255" s="27"/>
      <c r="M255" s="129"/>
      <c r="N255" s="130"/>
      <c r="O255" s="55"/>
      <c r="P255" s="55"/>
      <c r="Q255" s="55"/>
      <c r="R255" s="55"/>
      <c r="S255" s="55"/>
      <c r="T255" s="56"/>
      <c r="U255" s="251"/>
      <c r="V255" s="251"/>
      <c r="W255" s="251"/>
      <c r="X255" s="251"/>
      <c r="Y255" s="251"/>
      <c r="Z255" s="251"/>
      <c r="AA255" s="251"/>
      <c r="AB255" s="251"/>
      <c r="AC255" s="251"/>
      <c r="AD255" s="251"/>
      <c r="AE255" s="251"/>
      <c r="AT255" s="304" t="s">
        <v>137</v>
      </c>
      <c r="AU255" s="304" t="s">
        <v>22</v>
      </c>
    </row>
    <row r="256" spans="1:65" s="307" customFormat="1" ht="16.5" customHeight="1">
      <c r="A256" s="251"/>
      <c r="B256" s="27"/>
      <c r="C256" s="117" t="s">
        <v>280</v>
      </c>
      <c r="D256" s="117" t="s">
        <v>131</v>
      </c>
      <c r="E256" s="118" t="s">
        <v>1444</v>
      </c>
      <c r="F256" s="119" t="s">
        <v>1445</v>
      </c>
      <c r="G256" s="120" t="s">
        <v>201</v>
      </c>
      <c r="H256" s="121">
        <v>1</v>
      </c>
      <c r="I256" s="122"/>
      <c r="J256" s="123">
        <f>ROUND(I256*H256,2)</f>
        <v>0</v>
      </c>
      <c r="K256" s="119" t="s">
        <v>135</v>
      </c>
      <c r="L256" s="27"/>
      <c r="M256" s="329" t="s">
        <v>20</v>
      </c>
      <c r="N256" s="124" t="s">
        <v>46</v>
      </c>
      <c r="O256" s="55"/>
      <c r="P256" s="125">
        <f>O256*H256</f>
        <v>0</v>
      </c>
      <c r="Q256" s="125">
        <v>0</v>
      </c>
      <c r="R256" s="125">
        <f>Q256*H256</f>
        <v>0</v>
      </c>
      <c r="S256" s="125">
        <v>0</v>
      </c>
      <c r="T256" s="126">
        <f>S256*H256</f>
        <v>0</v>
      </c>
      <c r="U256" s="251"/>
      <c r="V256" s="251"/>
      <c r="W256" s="251"/>
      <c r="X256" s="251"/>
      <c r="Y256" s="251"/>
      <c r="Z256" s="251"/>
      <c r="AA256" s="251"/>
      <c r="AB256" s="251"/>
      <c r="AC256" s="251"/>
      <c r="AD256" s="251"/>
      <c r="AE256" s="251"/>
      <c r="AR256" s="330" t="s">
        <v>163</v>
      </c>
      <c r="AT256" s="330" t="s">
        <v>131</v>
      </c>
      <c r="AU256" s="330" t="s">
        <v>22</v>
      </c>
      <c r="AY256" s="304" t="s">
        <v>130</v>
      </c>
      <c r="BE256" s="331">
        <f>IF(N256="základní",J256,0)</f>
        <v>0</v>
      </c>
      <c r="BF256" s="331">
        <f>IF(N256="snížená",J256,0)</f>
        <v>0</v>
      </c>
      <c r="BG256" s="331">
        <f>IF(N256="zákl. přenesená",J256,0)</f>
        <v>0</v>
      </c>
      <c r="BH256" s="331">
        <f>IF(N256="sníž. přenesená",J256,0)</f>
        <v>0</v>
      </c>
      <c r="BI256" s="331">
        <f>IF(N256="nulová",J256,0)</f>
        <v>0</v>
      </c>
      <c r="BJ256" s="304" t="s">
        <v>22</v>
      </c>
      <c r="BK256" s="331">
        <f>ROUND(I256*H256,2)</f>
        <v>0</v>
      </c>
      <c r="BL256" s="304" t="s">
        <v>163</v>
      </c>
      <c r="BM256" s="330" t="s">
        <v>375</v>
      </c>
    </row>
    <row r="257" spans="1:47" s="307" customFormat="1" ht="12">
      <c r="A257" s="251"/>
      <c r="B257" s="27"/>
      <c r="C257" s="251"/>
      <c r="D257" s="127" t="s">
        <v>137</v>
      </c>
      <c r="E257" s="251"/>
      <c r="F257" s="128" t="s">
        <v>1446</v>
      </c>
      <c r="G257" s="251"/>
      <c r="H257" s="251"/>
      <c r="I257" s="251"/>
      <c r="J257" s="251"/>
      <c r="K257" s="251"/>
      <c r="L257" s="27"/>
      <c r="M257" s="129"/>
      <c r="N257" s="130"/>
      <c r="O257" s="55"/>
      <c r="P257" s="55"/>
      <c r="Q257" s="55"/>
      <c r="R257" s="55"/>
      <c r="S257" s="55"/>
      <c r="T257" s="56"/>
      <c r="U257" s="251"/>
      <c r="V257" s="251"/>
      <c r="W257" s="251"/>
      <c r="X257" s="251"/>
      <c r="Y257" s="251"/>
      <c r="Z257" s="251"/>
      <c r="AA257" s="251"/>
      <c r="AB257" s="251"/>
      <c r="AC257" s="251"/>
      <c r="AD257" s="251"/>
      <c r="AE257" s="251"/>
      <c r="AT257" s="304" t="s">
        <v>137</v>
      </c>
      <c r="AU257" s="304" t="s">
        <v>22</v>
      </c>
    </row>
    <row r="258" spans="1:65" s="307" customFormat="1" ht="16.5" customHeight="1">
      <c r="A258" s="251"/>
      <c r="B258" s="27"/>
      <c r="C258" s="117" t="s">
        <v>376</v>
      </c>
      <c r="D258" s="117" t="s">
        <v>131</v>
      </c>
      <c r="E258" s="118" t="s">
        <v>1447</v>
      </c>
      <c r="F258" s="119" t="s">
        <v>1448</v>
      </c>
      <c r="G258" s="120" t="s">
        <v>983</v>
      </c>
      <c r="H258" s="121">
        <v>95.83</v>
      </c>
      <c r="I258" s="122"/>
      <c r="J258" s="123">
        <f>ROUND(I258*H258,2)</f>
        <v>0</v>
      </c>
      <c r="K258" s="119" t="s">
        <v>135</v>
      </c>
      <c r="L258" s="27"/>
      <c r="M258" s="329" t="s">
        <v>20</v>
      </c>
      <c r="N258" s="124" t="s">
        <v>46</v>
      </c>
      <c r="O258" s="55"/>
      <c r="P258" s="125">
        <f>O258*H258</f>
        <v>0</v>
      </c>
      <c r="Q258" s="125">
        <v>0</v>
      </c>
      <c r="R258" s="125">
        <f>Q258*H258</f>
        <v>0</v>
      </c>
      <c r="S258" s="125">
        <v>0</v>
      </c>
      <c r="T258" s="126">
        <f>S258*H258</f>
        <v>0</v>
      </c>
      <c r="U258" s="251"/>
      <c r="V258" s="251"/>
      <c r="W258" s="251"/>
      <c r="X258" s="251"/>
      <c r="Y258" s="251"/>
      <c r="Z258" s="251"/>
      <c r="AA258" s="251"/>
      <c r="AB258" s="251"/>
      <c r="AC258" s="251"/>
      <c r="AD258" s="251"/>
      <c r="AE258" s="251"/>
      <c r="AR258" s="330" t="s">
        <v>163</v>
      </c>
      <c r="AT258" s="330" t="s">
        <v>131</v>
      </c>
      <c r="AU258" s="330" t="s">
        <v>22</v>
      </c>
      <c r="AY258" s="304" t="s">
        <v>130</v>
      </c>
      <c r="BE258" s="331">
        <f>IF(N258="základní",J258,0)</f>
        <v>0</v>
      </c>
      <c r="BF258" s="331">
        <f>IF(N258="snížená",J258,0)</f>
        <v>0</v>
      </c>
      <c r="BG258" s="331">
        <f>IF(N258="zákl. přenesená",J258,0)</f>
        <v>0</v>
      </c>
      <c r="BH258" s="331">
        <f>IF(N258="sníž. přenesená",J258,0)</f>
        <v>0</v>
      </c>
      <c r="BI258" s="331">
        <f>IF(N258="nulová",J258,0)</f>
        <v>0</v>
      </c>
      <c r="BJ258" s="304" t="s">
        <v>22</v>
      </c>
      <c r="BK258" s="331">
        <f>ROUND(I258*H258,2)</f>
        <v>0</v>
      </c>
      <c r="BL258" s="304" t="s">
        <v>163</v>
      </c>
      <c r="BM258" s="330" t="s">
        <v>379</v>
      </c>
    </row>
    <row r="259" spans="1:47" s="307" customFormat="1" ht="12">
      <c r="A259" s="251"/>
      <c r="B259" s="27"/>
      <c r="C259" s="251"/>
      <c r="D259" s="127" t="s">
        <v>137</v>
      </c>
      <c r="E259" s="251"/>
      <c r="F259" s="128" t="s">
        <v>1448</v>
      </c>
      <c r="G259" s="251"/>
      <c r="H259" s="251"/>
      <c r="I259" s="251"/>
      <c r="J259" s="251"/>
      <c r="K259" s="251"/>
      <c r="L259" s="27"/>
      <c r="M259" s="129"/>
      <c r="N259" s="130"/>
      <c r="O259" s="55"/>
      <c r="P259" s="55"/>
      <c r="Q259" s="55"/>
      <c r="R259" s="55"/>
      <c r="S259" s="55"/>
      <c r="T259" s="56"/>
      <c r="U259" s="251"/>
      <c r="V259" s="251"/>
      <c r="W259" s="251"/>
      <c r="X259" s="251"/>
      <c r="Y259" s="251"/>
      <c r="Z259" s="251"/>
      <c r="AA259" s="251"/>
      <c r="AB259" s="251"/>
      <c r="AC259" s="251"/>
      <c r="AD259" s="251"/>
      <c r="AE259" s="251"/>
      <c r="AT259" s="304" t="s">
        <v>137</v>
      </c>
      <c r="AU259" s="304" t="s">
        <v>22</v>
      </c>
    </row>
    <row r="260" spans="2:63" s="109" customFormat="1" ht="25.9" customHeight="1">
      <c r="B260" s="108"/>
      <c r="D260" s="110" t="s">
        <v>74</v>
      </c>
      <c r="E260" s="111" t="s">
        <v>1449</v>
      </c>
      <c r="F260" s="111" t="s">
        <v>1450</v>
      </c>
      <c r="J260" s="112">
        <f>BK260</f>
        <v>0</v>
      </c>
      <c r="L260" s="108"/>
      <c r="M260" s="113"/>
      <c r="N260" s="114"/>
      <c r="O260" s="114"/>
      <c r="P260" s="115">
        <f>SUM(P261:P280)</f>
        <v>0</v>
      </c>
      <c r="Q260" s="114"/>
      <c r="R260" s="115">
        <f>SUM(R261:R280)</f>
        <v>0.0800000000000001</v>
      </c>
      <c r="S260" s="114"/>
      <c r="T260" s="116">
        <f>SUM(T261:T280)</f>
        <v>0</v>
      </c>
      <c r="AR260" s="110" t="s">
        <v>84</v>
      </c>
      <c r="AT260" s="327" t="s">
        <v>74</v>
      </c>
      <c r="AU260" s="327" t="s">
        <v>75</v>
      </c>
      <c r="AY260" s="110" t="s">
        <v>130</v>
      </c>
      <c r="BK260" s="328">
        <f>SUM(BK261:BK280)</f>
        <v>0</v>
      </c>
    </row>
    <row r="261" spans="1:65" s="307" customFormat="1" ht="21.75" customHeight="1">
      <c r="A261" s="251"/>
      <c r="B261" s="27"/>
      <c r="C261" s="117" t="s">
        <v>284</v>
      </c>
      <c r="D261" s="117" t="s">
        <v>131</v>
      </c>
      <c r="E261" s="118" t="s">
        <v>1451</v>
      </c>
      <c r="F261" s="119" t="s">
        <v>1452</v>
      </c>
      <c r="G261" s="120" t="s">
        <v>471</v>
      </c>
      <c r="H261" s="121">
        <v>1</v>
      </c>
      <c r="I261" s="122"/>
      <c r="J261" s="123">
        <f>ROUND(I261*H261,2)</f>
        <v>0</v>
      </c>
      <c r="K261" s="119" t="s">
        <v>135</v>
      </c>
      <c r="L261" s="27"/>
      <c r="M261" s="329" t="s">
        <v>20</v>
      </c>
      <c r="N261" s="124" t="s">
        <v>46</v>
      </c>
      <c r="O261" s="55"/>
      <c r="P261" s="125">
        <f>O261*H261</f>
        <v>0</v>
      </c>
      <c r="Q261" s="125">
        <v>0.02</v>
      </c>
      <c r="R261" s="125">
        <f>Q261*H261</f>
        <v>0.02</v>
      </c>
      <c r="S261" s="125">
        <v>0</v>
      </c>
      <c r="T261" s="126">
        <f>S261*H261</f>
        <v>0</v>
      </c>
      <c r="U261" s="251"/>
      <c r="V261" s="251"/>
      <c r="W261" s="251"/>
      <c r="X261" s="251"/>
      <c r="Y261" s="251"/>
      <c r="Z261" s="251"/>
      <c r="AA261" s="251"/>
      <c r="AB261" s="251"/>
      <c r="AC261" s="251"/>
      <c r="AD261" s="251"/>
      <c r="AE261" s="251"/>
      <c r="AR261" s="330" t="s">
        <v>163</v>
      </c>
      <c r="AT261" s="330" t="s">
        <v>131</v>
      </c>
      <c r="AU261" s="330" t="s">
        <v>22</v>
      </c>
      <c r="AY261" s="304" t="s">
        <v>130</v>
      </c>
      <c r="BE261" s="331">
        <f>IF(N261="základní",J261,0)</f>
        <v>0</v>
      </c>
      <c r="BF261" s="331">
        <f>IF(N261="snížená",J261,0)</f>
        <v>0</v>
      </c>
      <c r="BG261" s="331">
        <f>IF(N261="zákl. přenesená",J261,0)</f>
        <v>0</v>
      </c>
      <c r="BH261" s="331">
        <f>IF(N261="sníž. přenesená",J261,0)</f>
        <v>0</v>
      </c>
      <c r="BI261" s="331">
        <f>IF(N261="nulová",J261,0)</f>
        <v>0</v>
      </c>
      <c r="BJ261" s="304" t="s">
        <v>22</v>
      </c>
      <c r="BK261" s="331">
        <f>ROUND(I261*H261,2)</f>
        <v>0</v>
      </c>
      <c r="BL261" s="304" t="s">
        <v>163</v>
      </c>
      <c r="BM261" s="330" t="s">
        <v>382</v>
      </c>
    </row>
    <row r="262" spans="1:47" s="307" customFormat="1" ht="12">
      <c r="A262" s="251"/>
      <c r="B262" s="27"/>
      <c r="C262" s="251"/>
      <c r="D262" s="127" t="s">
        <v>137</v>
      </c>
      <c r="E262" s="251"/>
      <c r="F262" s="128" t="s">
        <v>1452</v>
      </c>
      <c r="G262" s="251"/>
      <c r="H262" s="251"/>
      <c r="I262" s="251"/>
      <c r="J262" s="251"/>
      <c r="K262" s="251"/>
      <c r="L262" s="27"/>
      <c r="M262" s="129"/>
      <c r="N262" s="130"/>
      <c r="O262" s="55"/>
      <c r="P262" s="55"/>
      <c r="Q262" s="55"/>
      <c r="R262" s="55"/>
      <c r="S262" s="55"/>
      <c r="T262" s="56"/>
      <c r="U262" s="251"/>
      <c r="V262" s="251"/>
      <c r="W262" s="251"/>
      <c r="X262" s="251"/>
      <c r="Y262" s="251"/>
      <c r="Z262" s="251"/>
      <c r="AA262" s="251"/>
      <c r="AB262" s="251"/>
      <c r="AC262" s="251"/>
      <c r="AD262" s="251"/>
      <c r="AE262" s="251"/>
      <c r="AT262" s="304" t="s">
        <v>137</v>
      </c>
      <c r="AU262" s="304" t="s">
        <v>22</v>
      </c>
    </row>
    <row r="263" spans="1:65" s="307" customFormat="1" ht="16.5" customHeight="1">
      <c r="A263" s="251"/>
      <c r="B263" s="27"/>
      <c r="C263" s="117" t="s">
        <v>383</v>
      </c>
      <c r="D263" s="117" t="s">
        <v>131</v>
      </c>
      <c r="E263" s="118" t="s">
        <v>1453</v>
      </c>
      <c r="F263" s="119" t="s">
        <v>1454</v>
      </c>
      <c r="G263" s="120" t="s">
        <v>471</v>
      </c>
      <c r="H263" s="121">
        <v>3</v>
      </c>
      <c r="I263" s="122"/>
      <c r="J263" s="123">
        <f>ROUND(I263*H263,2)</f>
        <v>0</v>
      </c>
      <c r="K263" s="119" t="s">
        <v>135</v>
      </c>
      <c r="L263" s="27"/>
      <c r="M263" s="329" t="s">
        <v>20</v>
      </c>
      <c r="N263" s="124" t="s">
        <v>46</v>
      </c>
      <c r="O263" s="55"/>
      <c r="P263" s="125">
        <f>O263*H263</f>
        <v>0</v>
      </c>
      <c r="Q263" s="125">
        <v>0.0166666666666667</v>
      </c>
      <c r="R263" s="125">
        <f>Q263*H263</f>
        <v>0.0500000000000001</v>
      </c>
      <c r="S263" s="125">
        <v>0</v>
      </c>
      <c r="T263" s="126">
        <f>S263*H263</f>
        <v>0</v>
      </c>
      <c r="U263" s="251"/>
      <c r="V263" s="251"/>
      <c r="W263" s="251"/>
      <c r="X263" s="251"/>
      <c r="Y263" s="251"/>
      <c r="Z263" s="251"/>
      <c r="AA263" s="251"/>
      <c r="AB263" s="251"/>
      <c r="AC263" s="251"/>
      <c r="AD263" s="251"/>
      <c r="AE263" s="251"/>
      <c r="AR263" s="330" t="s">
        <v>163</v>
      </c>
      <c r="AT263" s="330" t="s">
        <v>131</v>
      </c>
      <c r="AU263" s="330" t="s">
        <v>22</v>
      </c>
      <c r="AY263" s="304" t="s">
        <v>130</v>
      </c>
      <c r="BE263" s="331">
        <f>IF(N263="základní",J263,0)</f>
        <v>0</v>
      </c>
      <c r="BF263" s="331">
        <f>IF(N263="snížená",J263,0)</f>
        <v>0</v>
      </c>
      <c r="BG263" s="331">
        <f>IF(N263="zákl. přenesená",J263,0)</f>
        <v>0</v>
      </c>
      <c r="BH263" s="331">
        <f>IF(N263="sníž. přenesená",J263,0)</f>
        <v>0</v>
      </c>
      <c r="BI263" s="331">
        <f>IF(N263="nulová",J263,0)</f>
        <v>0</v>
      </c>
      <c r="BJ263" s="304" t="s">
        <v>22</v>
      </c>
      <c r="BK263" s="331">
        <f>ROUND(I263*H263,2)</f>
        <v>0</v>
      </c>
      <c r="BL263" s="304" t="s">
        <v>163</v>
      </c>
      <c r="BM263" s="330" t="s">
        <v>386</v>
      </c>
    </row>
    <row r="264" spans="1:47" s="307" customFormat="1" ht="12">
      <c r="A264" s="251"/>
      <c r="B264" s="27"/>
      <c r="C264" s="251"/>
      <c r="D264" s="127" t="s">
        <v>137</v>
      </c>
      <c r="E264" s="251"/>
      <c r="F264" s="128" t="s">
        <v>1454</v>
      </c>
      <c r="G264" s="251"/>
      <c r="H264" s="251"/>
      <c r="I264" s="251"/>
      <c r="J264" s="251"/>
      <c r="K264" s="251"/>
      <c r="L264" s="27"/>
      <c r="M264" s="129"/>
      <c r="N264" s="130"/>
      <c r="O264" s="55"/>
      <c r="P264" s="55"/>
      <c r="Q264" s="55"/>
      <c r="R264" s="55"/>
      <c r="S264" s="55"/>
      <c r="T264" s="56"/>
      <c r="U264" s="251"/>
      <c r="V264" s="251"/>
      <c r="W264" s="251"/>
      <c r="X264" s="251"/>
      <c r="Y264" s="251"/>
      <c r="Z264" s="251"/>
      <c r="AA264" s="251"/>
      <c r="AB264" s="251"/>
      <c r="AC264" s="251"/>
      <c r="AD264" s="251"/>
      <c r="AE264" s="251"/>
      <c r="AT264" s="304" t="s">
        <v>137</v>
      </c>
      <c r="AU264" s="304" t="s">
        <v>22</v>
      </c>
    </row>
    <row r="265" spans="1:65" s="307" customFormat="1" ht="16.5" customHeight="1">
      <c r="A265" s="251"/>
      <c r="B265" s="27"/>
      <c r="C265" s="117" t="s">
        <v>287</v>
      </c>
      <c r="D265" s="117" t="s">
        <v>131</v>
      </c>
      <c r="E265" s="118" t="s">
        <v>1455</v>
      </c>
      <c r="F265" s="119" t="s">
        <v>1456</v>
      </c>
      <c r="G265" s="120" t="s">
        <v>471</v>
      </c>
      <c r="H265" s="121">
        <v>1</v>
      </c>
      <c r="I265" s="122"/>
      <c r="J265" s="123">
        <f>ROUND(I265*H265,2)</f>
        <v>0</v>
      </c>
      <c r="K265" s="119" t="s">
        <v>135</v>
      </c>
      <c r="L265" s="27"/>
      <c r="M265" s="329" t="s">
        <v>20</v>
      </c>
      <c r="N265" s="124" t="s">
        <v>46</v>
      </c>
      <c r="O265" s="55"/>
      <c r="P265" s="125">
        <f>O265*H265</f>
        <v>0</v>
      </c>
      <c r="Q265" s="125">
        <v>0.01</v>
      </c>
      <c r="R265" s="125">
        <f>Q265*H265</f>
        <v>0.01</v>
      </c>
      <c r="S265" s="125">
        <v>0</v>
      </c>
      <c r="T265" s="126">
        <f>S265*H265</f>
        <v>0</v>
      </c>
      <c r="U265" s="251"/>
      <c r="V265" s="251"/>
      <c r="W265" s="251"/>
      <c r="X265" s="251"/>
      <c r="Y265" s="251"/>
      <c r="Z265" s="251"/>
      <c r="AA265" s="251"/>
      <c r="AB265" s="251"/>
      <c r="AC265" s="251"/>
      <c r="AD265" s="251"/>
      <c r="AE265" s="251"/>
      <c r="AR265" s="330" t="s">
        <v>163</v>
      </c>
      <c r="AT265" s="330" t="s">
        <v>131</v>
      </c>
      <c r="AU265" s="330" t="s">
        <v>22</v>
      </c>
      <c r="AY265" s="304" t="s">
        <v>130</v>
      </c>
      <c r="BE265" s="331">
        <f>IF(N265="základní",J265,0)</f>
        <v>0</v>
      </c>
      <c r="BF265" s="331">
        <f>IF(N265="snížená",J265,0)</f>
        <v>0</v>
      </c>
      <c r="BG265" s="331">
        <f>IF(N265="zákl. přenesená",J265,0)</f>
        <v>0</v>
      </c>
      <c r="BH265" s="331">
        <f>IF(N265="sníž. přenesená",J265,0)</f>
        <v>0</v>
      </c>
      <c r="BI265" s="331">
        <f>IF(N265="nulová",J265,0)</f>
        <v>0</v>
      </c>
      <c r="BJ265" s="304" t="s">
        <v>22</v>
      </c>
      <c r="BK265" s="331">
        <f>ROUND(I265*H265,2)</f>
        <v>0</v>
      </c>
      <c r="BL265" s="304" t="s">
        <v>163</v>
      </c>
      <c r="BM265" s="330" t="s">
        <v>389</v>
      </c>
    </row>
    <row r="266" spans="1:47" s="307" customFormat="1" ht="12">
      <c r="A266" s="251"/>
      <c r="B266" s="27"/>
      <c r="C266" s="251"/>
      <c r="D266" s="127" t="s">
        <v>137</v>
      </c>
      <c r="E266" s="251"/>
      <c r="F266" s="128" t="s">
        <v>1456</v>
      </c>
      <c r="G266" s="251"/>
      <c r="H266" s="251"/>
      <c r="I266" s="251"/>
      <c r="J266" s="251"/>
      <c r="K266" s="251"/>
      <c r="L266" s="27"/>
      <c r="M266" s="129"/>
      <c r="N266" s="130"/>
      <c r="O266" s="55"/>
      <c r="P266" s="55"/>
      <c r="Q266" s="55"/>
      <c r="R266" s="55"/>
      <c r="S266" s="55"/>
      <c r="T266" s="56"/>
      <c r="U266" s="251"/>
      <c r="V266" s="251"/>
      <c r="W266" s="251"/>
      <c r="X266" s="251"/>
      <c r="Y266" s="251"/>
      <c r="Z266" s="251"/>
      <c r="AA266" s="251"/>
      <c r="AB266" s="251"/>
      <c r="AC266" s="251"/>
      <c r="AD266" s="251"/>
      <c r="AE266" s="251"/>
      <c r="AT266" s="304" t="s">
        <v>137</v>
      </c>
      <c r="AU266" s="304" t="s">
        <v>22</v>
      </c>
    </row>
    <row r="267" spans="1:65" s="307" customFormat="1" ht="16.5" customHeight="1">
      <c r="A267" s="251"/>
      <c r="B267" s="27"/>
      <c r="C267" s="117" t="s">
        <v>390</v>
      </c>
      <c r="D267" s="117" t="s">
        <v>131</v>
      </c>
      <c r="E267" s="118" t="s">
        <v>1457</v>
      </c>
      <c r="F267" s="119" t="s">
        <v>1458</v>
      </c>
      <c r="G267" s="120" t="s">
        <v>471</v>
      </c>
      <c r="H267" s="121">
        <v>2</v>
      </c>
      <c r="I267" s="122"/>
      <c r="J267" s="123">
        <f>ROUND(I267*H267,2)</f>
        <v>0</v>
      </c>
      <c r="K267" s="119" t="s">
        <v>135</v>
      </c>
      <c r="L267" s="27"/>
      <c r="M267" s="329" t="s">
        <v>20</v>
      </c>
      <c r="N267" s="124" t="s">
        <v>46</v>
      </c>
      <c r="O267" s="55"/>
      <c r="P267" s="125">
        <f>O267*H267</f>
        <v>0</v>
      </c>
      <c r="Q267" s="125">
        <v>0</v>
      </c>
      <c r="R267" s="125">
        <f>Q267*H267</f>
        <v>0</v>
      </c>
      <c r="S267" s="125">
        <v>0</v>
      </c>
      <c r="T267" s="126">
        <f>S267*H267</f>
        <v>0</v>
      </c>
      <c r="U267" s="251"/>
      <c r="V267" s="251"/>
      <c r="W267" s="251"/>
      <c r="X267" s="251"/>
      <c r="Y267" s="251"/>
      <c r="Z267" s="251"/>
      <c r="AA267" s="251"/>
      <c r="AB267" s="251"/>
      <c r="AC267" s="251"/>
      <c r="AD267" s="251"/>
      <c r="AE267" s="251"/>
      <c r="AR267" s="330" t="s">
        <v>163</v>
      </c>
      <c r="AT267" s="330" t="s">
        <v>131</v>
      </c>
      <c r="AU267" s="330" t="s">
        <v>22</v>
      </c>
      <c r="AY267" s="304" t="s">
        <v>130</v>
      </c>
      <c r="BE267" s="331">
        <f>IF(N267="základní",J267,0)</f>
        <v>0</v>
      </c>
      <c r="BF267" s="331">
        <f>IF(N267="snížená",J267,0)</f>
        <v>0</v>
      </c>
      <c r="BG267" s="331">
        <f>IF(N267="zákl. přenesená",J267,0)</f>
        <v>0</v>
      </c>
      <c r="BH267" s="331">
        <f>IF(N267="sníž. přenesená",J267,0)</f>
        <v>0</v>
      </c>
      <c r="BI267" s="331">
        <f>IF(N267="nulová",J267,0)</f>
        <v>0</v>
      </c>
      <c r="BJ267" s="304" t="s">
        <v>22</v>
      </c>
      <c r="BK267" s="331">
        <f>ROUND(I267*H267,2)</f>
        <v>0</v>
      </c>
      <c r="BL267" s="304" t="s">
        <v>163</v>
      </c>
      <c r="BM267" s="330" t="s">
        <v>393</v>
      </c>
    </row>
    <row r="268" spans="1:47" s="307" customFormat="1" ht="12">
      <c r="A268" s="251"/>
      <c r="B268" s="27"/>
      <c r="C268" s="251"/>
      <c r="D268" s="127" t="s">
        <v>137</v>
      </c>
      <c r="E268" s="251"/>
      <c r="F268" s="128" t="s">
        <v>1459</v>
      </c>
      <c r="G268" s="251"/>
      <c r="H268" s="251"/>
      <c r="I268" s="251"/>
      <c r="J268" s="251"/>
      <c r="K268" s="251"/>
      <c r="L268" s="27"/>
      <c r="M268" s="129"/>
      <c r="N268" s="130"/>
      <c r="O268" s="55"/>
      <c r="P268" s="55"/>
      <c r="Q268" s="55"/>
      <c r="R268" s="55"/>
      <c r="S268" s="55"/>
      <c r="T268" s="56"/>
      <c r="U268" s="251"/>
      <c r="V268" s="251"/>
      <c r="W268" s="251"/>
      <c r="X268" s="251"/>
      <c r="Y268" s="251"/>
      <c r="Z268" s="251"/>
      <c r="AA268" s="251"/>
      <c r="AB268" s="251"/>
      <c r="AC268" s="251"/>
      <c r="AD268" s="251"/>
      <c r="AE268" s="251"/>
      <c r="AT268" s="304" t="s">
        <v>137</v>
      </c>
      <c r="AU268" s="304" t="s">
        <v>22</v>
      </c>
    </row>
    <row r="269" spans="1:65" s="307" customFormat="1" ht="21.75" customHeight="1">
      <c r="A269" s="251"/>
      <c r="B269" s="27"/>
      <c r="C269" s="117" t="s">
        <v>291</v>
      </c>
      <c r="D269" s="117" t="s">
        <v>131</v>
      </c>
      <c r="E269" s="118" t="s">
        <v>1460</v>
      </c>
      <c r="F269" s="119" t="s">
        <v>1461</v>
      </c>
      <c r="G269" s="120" t="s">
        <v>201</v>
      </c>
      <c r="H269" s="121">
        <v>2</v>
      </c>
      <c r="I269" s="122"/>
      <c r="J269" s="123">
        <f>ROUND(I269*H269,2)</f>
        <v>0</v>
      </c>
      <c r="K269" s="119" t="s">
        <v>135</v>
      </c>
      <c r="L269" s="27"/>
      <c r="M269" s="329" t="s">
        <v>20</v>
      </c>
      <c r="N269" s="124" t="s">
        <v>46</v>
      </c>
      <c r="O269" s="55"/>
      <c r="P269" s="125">
        <f>O269*H269</f>
        <v>0</v>
      </c>
      <c r="Q269" s="125">
        <v>0</v>
      </c>
      <c r="R269" s="125">
        <f>Q269*H269</f>
        <v>0</v>
      </c>
      <c r="S269" s="125">
        <v>0</v>
      </c>
      <c r="T269" s="126">
        <f>S269*H269</f>
        <v>0</v>
      </c>
      <c r="U269" s="251"/>
      <c r="V269" s="251"/>
      <c r="W269" s="251"/>
      <c r="X269" s="251"/>
      <c r="Y269" s="251"/>
      <c r="Z269" s="251"/>
      <c r="AA269" s="251"/>
      <c r="AB269" s="251"/>
      <c r="AC269" s="251"/>
      <c r="AD269" s="251"/>
      <c r="AE269" s="251"/>
      <c r="AR269" s="330" t="s">
        <v>163</v>
      </c>
      <c r="AT269" s="330" t="s">
        <v>131</v>
      </c>
      <c r="AU269" s="330" t="s">
        <v>22</v>
      </c>
      <c r="AY269" s="304" t="s">
        <v>130</v>
      </c>
      <c r="BE269" s="331">
        <f>IF(N269="základní",J269,0)</f>
        <v>0</v>
      </c>
      <c r="BF269" s="331">
        <f>IF(N269="snížená",J269,0)</f>
        <v>0</v>
      </c>
      <c r="BG269" s="331">
        <f>IF(N269="zákl. přenesená",J269,0)</f>
        <v>0</v>
      </c>
      <c r="BH269" s="331">
        <f>IF(N269="sníž. přenesená",J269,0)</f>
        <v>0</v>
      </c>
      <c r="BI269" s="331">
        <f>IF(N269="nulová",J269,0)</f>
        <v>0</v>
      </c>
      <c r="BJ269" s="304" t="s">
        <v>22</v>
      </c>
      <c r="BK269" s="331">
        <f>ROUND(I269*H269,2)</f>
        <v>0</v>
      </c>
      <c r="BL269" s="304" t="s">
        <v>163</v>
      </c>
      <c r="BM269" s="330" t="s">
        <v>396</v>
      </c>
    </row>
    <row r="270" spans="1:47" s="307" customFormat="1" ht="12">
      <c r="A270" s="251"/>
      <c r="B270" s="27"/>
      <c r="C270" s="251"/>
      <c r="D270" s="127" t="s">
        <v>137</v>
      </c>
      <c r="E270" s="251"/>
      <c r="F270" s="128" t="s">
        <v>1461</v>
      </c>
      <c r="G270" s="251"/>
      <c r="H270" s="251"/>
      <c r="I270" s="251"/>
      <c r="J270" s="251"/>
      <c r="K270" s="251"/>
      <c r="L270" s="27"/>
      <c r="M270" s="129"/>
      <c r="N270" s="130"/>
      <c r="O270" s="55"/>
      <c r="P270" s="55"/>
      <c r="Q270" s="55"/>
      <c r="R270" s="55"/>
      <c r="S270" s="55"/>
      <c r="T270" s="56"/>
      <c r="U270" s="251"/>
      <c r="V270" s="251"/>
      <c r="W270" s="251"/>
      <c r="X270" s="251"/>
      <c r="Y270" s="251"/>
      <c r="Z270" s="251"/>
      <c r="AA270" s="251"/>
      <c r="AB270" s="251"/>
      <c r="AC270" s="251"/>
      <c r="AD270" s="251"/>
      <c r="AE270" s="251"/>
      <c r="AT270" s="304" t="s">
        <v>137</v>
      </c>
      <c r="AU270" s="304" t="s">
        <v>22</v>
      </c>
    </row>
    <row r="271" spans="1:65" s="307" customFormat="1" ht="21.75" customHeight="1">
      <c r="A271" s="251"/>
      <c r="B271" s="27"/>
      <c r="C271" s="117" t="s">
        <v>397</v>
      </c>
      <c r="D271" s="117" t="s">
        <v>131</v>
      </c>
      <c r="E271" s="118" t="s">
        <v>1462</v>
      </c>
      <c r="F271" s="119" t="s">
        <v>1463</v>
      </c>
      <c r="G271" s="120" t="s">
        <v>201</v>
      </c>
      <c r="H271" s="121">
        <v>1</v>
      </c>
      <c r="I271" s="122"/>
      <c r="J271" s="123">
        <f>ROUND(I271*H271,2)</f>
        <v>0</v>
      </c>
      <c r="K271" s="119" t="s">
        <v>135</v>
      </c>
      <c r="L271" s="27"/>
      <c r="M271" s="329" t="s">
        <v>20</v>
      </c>
      <c r="N271" s="124" t="s">
        <v>46</v>
      </c>
      <c r="O271" s="55"/>
      <c r="P271" s="125">
        <f>O271*H271</f>
        <v>0</v>
      </c>
      <c r="Q271" s="125">
        <v>0</v>
      </c>
      <c r="R271" s="125">
        <f>Q271*H271</f>
        <v>0</v>
      </c>
      <c r="S271" s="125">
        <v>0</v>
      </c>
      <c r="T271" s="126">
        <f>S271*H271</f>
        <v>0</v>
      </c>
      <c r="U271" s="251"/>
      <c r="V271" s="251"/>
      <c r="W271" s="251"/>
      <c r="X271" s="251"/>
      <c r="Y271" s="251"/>
      <c r="Z271" s="251"/>
      <c r="AA271" s="251"/>
      <c r="AB271" s="251"/>
      <c r="AC271" s="251"/>
      <c r="AD271" s="251"/>
      <c r="AE271" s="251"/>
      <c r="AR271" s="330" t="s">
        <v>163</v>
      </c>
      <c r="AT271" s="330" t="s">
        <v>131</v>
      </c>
      <c r="AU271" s="330" t="s">
        <v>22</v>
      </c>
      <c r="AY271" s="304" t="s">
        <v>130</v>
      </c>
      <c r="BE271" s="331">
        <f>IF(N271="základní",J271,0)</f>
        <v>0</v>
      </c>
      <c r="BF271" s="331">
        <f>IF(N271="snížená",J271,0)</f>
        <v>0</v>
      </c>
      <c r="BG271" s="331">
        <f>IF(N271="zákl. přenesená",J271,0)</f>
        <v>0</v>
      </c>
      <c r="BH271" s="331">
        <f>IF(N271="sníž. přenesená",J271,0)</f>
        <v>0</v>
      </c>
      <c r="BI271" s="331">
        <f>IF(N271="nulová",J271,0)</f>
        <v>0</v>
      </c>
      <c r="BJ271" s="304" t="s">
        <v>22</v>
      </c>
      <c r="BK271" s="331">
        <f>ROUND(I271*H271,2)</f>
        <v>0</v>
      </c>
      <c r="BL271" s="304" t="s">
        <v>163</v>
      </c>
      <c r="BM271" s="330" t="s">
        <v>400</v>
      </c>
    </row>
    <row r="272" spans="1:47" s="307" customFormat="1" ht="12">
      <c r="A272" s="251"/>
      <c r="B272" s="27"/>
      <c r="C272" s="251"/>
      <c r="D272" s="127" t="s">
        <v>137</v>
      </c>
      <c r="E272" s="251"/>
      <c r="F272" s="128" t="s">
        <v>1463</v>
      </c>
      <c r="G272" s="251"/>
      <c r="H272" s="251"/>
      <c r="I272" s="251"/>
      <c r="J272" s="251"/>
      <c r="K272" s="251"/>
      <c r="L272" s="27"/>
      <c r="M272" s="129"/>
      <c r="N272" s="130"/>
      <c r="O272" s="55"/>
      <c r="P272" s="55"/>
      <c r="Q272" s="55"/>
      <c r="R272" s="55"/>
      <c r="S272" s="55"/>
      <c r="T272" s="56"/>
      <c r="U272" s="251"/>
      <c r="V272" s="251"/>
      <c r="W272" s="251"/>
      <c r="X272" s="251"/>
      <c r="Y272" s="251"/>
      <c r="Z272" s="251"/>
      <c r="AA272" s="251"/>
      <c r="AB272" s="251"/>
      <c r="AC272" s="251"/>
      <c r="AD272" s="251"/>
      <c r="AE272" s="251"/>
      <c r="AT272" s="304" t="s">
        <v>137</v>
      </c>
      <c r="AU272" s="304" t="s">
        <v>22</v>
      </c>
    </row>
    <row r="273" spans="1:65" s="307" customFormat="1" ht="16.5" customHeight="1">
      <c r="A273" s="251"/>
      <c r="B273" s="27"/>
      <c r="C273" s="117" t="s">
        <v>294</v>
      </c>
      <c r="D273" s="117" t="s">
        <v>131</v>
      </c>
      <c r="E273" s="118" t="s">
        <v>1464</v>
      </c>
      <c r="F273" s="119" t="s">
        <v>1465</v>
      </c>
      <c r="G273" s="120" t="s">
        <v>201</v>
      </c>
      <c r="H273" s="121">
        <v>1</v>
      </c>
      <c r="I273" s="122"/>
      <c r="J273" s="123">
        <f>ROUND(I273*H273,2)</f>
        <v>0</v>
      </c>
      <c r="K273" s="119" t="s">
        <v>135</v>
      </c>
      <c r="L273" s="27"/>
      <c r="M273" s="329" t="s">
        <v>20</v>
      </c>
      <c r="N273" s="124" t="s">
        <v>46</v>
      </c>
      <c r="O273" s="55"/>
      <c r="P273" s="125">
        <f>O273*H273</f>
        <v>0</v>
      </c>
      <c r="Q273" s="125">
        <v>0</v>
      </c>
      <c r="R273" s="125">
        <f>Q273*H273</f>
        <v>0</v>
      </c>
      <c r="S273" s="125">
        <v>0</v>
      </c>
      <c r="T273" s="126">
        <f>S273*H273</f>
        <v>0</v>
      </c>
      <c r="U273" s="251"/>
      <c r="V273" s="251"/>
      <c r="W273" s="251"/>
      <c r="X273" s="251"/>
      <c r="Y273" s="251"/>
      <c r="Z273" s="251"/>
      <c r="AA273" s="251"/>
      <c r="AB273" s="251"/>
      <c r="AC273" s="251"/>
      <c r="AD273" s="251"/>
      <c r="AE273" s="251"/>
      <c r="AR273" s="330" t="s">
        <v>163</v>
      </c>
      <c r="AT273" s="330" t="s">
        <v>131</v>
      </c>
      <c r="AU273" s="330" t="s">
        <v>22</v>
      </c>
      <c r="AY273" s="304" t="s">
        <v>130</v>
      </c>
      <c r="BE273" s="331">
        <f>IF(N273="základní",J273,0)</f>
        <v>0</v>
      </c>
      <c r="BF273" s="331">
        <f>IF(N273="snížená",J273,0)</f>
        <v>0</v>
      </c>
      <c r="BG273" s="331">
        <f>IF(N273="zákl. přenesená",J273,0)</f>
        <v>0</v>
      </c>
      <c r="BH273" s="331">
        <f>IF(N273="sníž. přenesená",J273,0)</f>
        <v>0</v>
      </c>
      <c r="BI273" s="331">
        <f>IF(N273="nulová",J273,0)</f>
        <v>0</v>
      </c>
      <c r="BJ273" s="304" t="s">
        <v>22</v>
      </c>
      <c r="BK273" s="331">
        <f>ROUND(I273*H273,2)</f>
        <v>0</v>
      </c>
      <c r="BL273" s="304" t="s">
        <v>163</v>
      </c>
      <c r="BM273" s="330" t="s">
        <v>403</v>
      </c>
    </row>
    <row r="274" spans="1:47" s="307" customFormat="1" ht="12">
      <c r="A274" s="251"/>
      <c r="B274" s="27"/>
      <c r="C274" s="251"/>
      <c r="D274" s="127" t="s">
        <v>137</v>
      </c>
      <c r="E274" s="251"/>
      <c r="F274" s="128" t="s">
        <v>1465</v>
      </c>
      <c r="G274" s="251"/>
      <c r="H274" s="251"/>
      <c r="I274" s="251"/>
      <c r="J274" s="251"/>
      <c r="K274" s="251"/>
      <c r="L274" s="27"/>
      <c r="M274" s="129"/>
      <c r="N274" s="130"/>
      <c r="O274" s="55"/>
      <c r="P274" s="55"/>
      <c r="Q274" s="55"/>
      <c r="R274" s="55"/>
      <c r="S274" s="55"/>
      <c r="T274" s="56"/>
      <c r="U274" s="251"/>
      <c r="V274" s="251"/>
      <c r="W274" s="251"/>
      <c r="X274" s="251"/>
      <c r="Y274" s="251"/>
      <c r="Z274" s="251"/>
      <c r="AA274" s="251"/>
      <c r="AB274" s="251"/>
      <c r="AC274" s="251"/>
      <c r="AD274" s="251"/>
      <c r="AE274" s="251"/>
      <c r="AT274" s="304" t="s">
        <v>137</v>
      </c>
      <c r="AU274" s="304" t="s">
        <v>22</v>
      </c>
    </row>
    <row r="275" spans="1:65" s="307" customFormat="1" ht="16.5" customHeight="1">
      <c r="A275" s="251"/>
      <c r="B275" s="27"/>
      <c r="C275" s="117" t="s">
        <v>404</v>
      </c>
      <c r="D275" s="117" t="s">
        <v>131</v>
      </c>
      <c r="E275" s="118" t="s">
        <v>1466</v>
      </c>
      <c r="F275" s="119" t="s">
        <v>1467</v>
      </c>
      <c r="G275" s="120" t="s">
        <v>201</v>
      </c>
      <c r="H275" s="121">
        <v>8</v>
      </c>
      <c r="I275" s="122"/>
      <c r="J275" s="123">
        <f>ROUND(I275*H275,2)</f>
        <v>0</v>
      </c>
      <c r="K275" s="119" t="s">
        <v>135</v>
      </c>
      <c r="L275" s="27"/>
      <c r="M275" s="329" t="s">
        <v>20</v>
      </c>
      <c r="N275" s="124" t="s">
        <v>46</v>
      </c>
      <c r="O275" s="55"/>
      <c r="P275" s="125">
        <f>O275*H275</f>
        <v>0</v>
      </c>
      <c r="Q275" s="125">
        <v>0</v>
      </c>
      <c r="R275" s="125">
        <f>Q275*H275</f>
        <v>0</v>
      </c>
      <c r="S275" s="125">
        <v>0</v>
      </c>
      <c r="T275" s="126">
        <f>S275*H275</f>
        <v>0</v>
      </c>
      <c r="U275" s="251"/>
      <c r="V275" s="251"/>
      <c r="W275" s="251"/>
      <c r="X275" s="251"/>
      <c r="Y275" s="251"/>
      <c r="Z275" s="251"/>
      <c r="AA275" s="251"/>
      <c r="AB275" s="251"/>
      <c r="AC275" s="251"/>
      <c r="AD275" s="251"/>
      <c r="AE275" s="251"/>
      <c r="AR275" s="330" t="s">
        <v>163</v>
      </c>
      <c r="AT275" s="330" t="s">
        <v>131</v>
      </c>
      <c r="AU275" s="330" t="s">
        <v>22</v>
      </c>
      <c r="AY275" s="304" t="s">
        <v>130</v>
      </c>
      <c r="BE275" s="331">
        <f>IF(N275="základní",J275,0)</f>
        <v>0</v>
      </c>
      <c r="BF275" s="331">
        <f>IF(N275="snížená",J275,0)</f>
        <v>0</v>
      </c>
      <c r="BG275" s="331">
        <f>IF(N275="zákl. přenesená",J275,0)</f>
        <v>0</v>
      </c>
      <c r="BH275" s="331">
        <f>IF(N275="sníž. přenesená",J275,0)</f>
        <v>0</v>
      </c>
      <c r="BI275" s="331">
        <f>IF(N275="nulová",J275,0)</f>
        <v>0</v>
      </c>
      <c r="BJ275" s="304" t="s">
        <v>22</v>
      </c>
      <c r="BK275" s="331">
        <f>ROUND(I275*H275,2)</f>
        <v>0</v>
      </c>
      <c r="BL275" s="304" t="s">
        <v>163</v>
      </c>
      <c r="BM275" s="330" t="s">
        <v>407</v>
      </c>
    </row>
    <row r="276" spans="1:47" s="307" customFormat="1" ht="12">
      <c r="A276" s="251"/>
      <c r="B276" s="27"/>
      <c r="C276" s="251"/>
      <c r="D276" s="127" t="s">
        <v>137</v>
      </c>
      <c r="E276" s="251"/>
      <c r="F276" s="128" t="s">
        <v>1467</v>
      </c>
      <c r="G276" s="251"/>
      <c r="H276" s="251"/>
      <c r="I276" s="251"/>
      <c r="J276" s="251"/>
      <c r="K276" s="251"/>
      <c r="L276" s="27"/>
      <c r="M276" s="129"/>
      <c r="N276" s="130"/>
      <c r="O276" s="55"/>
      <c r="P276" s="55"/>
      <c r="Q276" s="55"/>
      <c r="R276" s="55"/>
      <c r="S276" s="55"/>
      <c r="T276" s="56"/>
      <c r="U276" s="251"/>
      <c r="V276" s="251"/>
      <c r="W276" s="251"/>
      <c r="X276" s="251"/>
      <c r="Y276" s="251"/>
      <c r="Z276" s="251"/>
      <c r="AA276" s="251"/>
      <c r="AB276" s="251"/>
      <c r="AC276" s="251"/>
      <c r="AD276" s="251"/>
      <c r="AE276" s="251"/>
      <c r="AT276" s="304" t="s">
        <v>137</v>
      </c>
      <c r="AU276" s="304" t="s">
        <v>22</v>
      </c>
    </row>
    <row r="277" spans="1:65" s="307" customFormat="1" ht="16.5" customHeight="1">
      <c r="A277" s="251"/>
      <c r="B277" s="27"/>
      <c r="C277" s="117" t="s">
        <v>298</v>
      </c>
      <c r="D277" s="117" t="s">
        <v>131</v>
      </c>
      <c r="E277" s="118" t="s">
        <v>1468</v>
      </c>
      <c r="F277" s="119" t="s">
        <v>1469</v>
      </c>
      <c r="G277" s="120" t="s">
        <v>201</v>
      </c>
      <c r="H277" s="121">
        <v>8</v>
      </c>
      <c r="I277" s="122"/>
      <c r="J277" s="123">
        <f>ROUND(I277*H277,2)</f>
        <v>0</v>
      </c>
      <c r="K277" s="119" t="s">
        <v>135</v>
      </c>
      <c r="L277" s="27"/>
      <c r="M277" s="329" t="s">
        <v>20</v>
      </c>
      <c r="N277" s="124" t="s">
        <v>46</v>
      </c>
      <c r="O277" s="55"/>
      <c r="P277" s="125">
        <f>O277*H277</f>
        <v>0</v>
      </c>
      <c r="Q277" s="125">
        <v>0</v>
      </c>
      <c r="R277" s="125">
        <f>Q277*H277</f>
        <v>0</v>
      </c>
      <c r="S277" s="125">
        <v>0</v>
      </c>
      <c r="T277" s="126">
        <f>S277*H277</f>
        <v>0</v>
      </c>
      <c r="U277" s="251"/>
      <c r="V277" s="251"/>
      <c r="W277" s="251"/>
      <c r="X277" s="251"/>
      <c r="Y277" s="251"/>
      <c r="Z277" s="251"/>
      <c r="AA277" s="251"/>
      <c r="AB277" s="251"/>
      <c r="AC277" s="251"/>
      <c r="AD277" s="251"/>
      <c r="AE277" s="251"/>
      <c r="AR277" s="330" t="s">
        <v>163</v>
      </c>
      <c r="AT277" s="330" t="s">
        <v>131</v>
      </c>
      <c r="AU277" s="330" t="s">
        <v>22</v>
      </c>
      <c r="AY277" s="304" t="s">
        <v>130</v>
      </c>
      <c r="BE277" s="331">
        <f>IF(N277="základní",J277,0)</f>
        <v>0</v>
      </c>
      <c r="BF277" s="331">
        <f>IF(N277="snížená",J277,0)</f>
        <v>0</v>
      </c>
      <c r="BG277" s="331">
        <f>IF(N277="zákl. přenesená",J277,0)</f>
        <v>0</v>
      </c>
      <c r="BH277" s="331">
        <f>IF(N277="sníž. přenesená",J277,0)</f>
        <v>0</v>
      </c>
      <c r="BI277" s="331">
        <f>IF(N277="nulová",J277,0)</f>
        <v>0</v>
      </c>
      <c r="BJ277" s="304" t="s">
        <v>22</v>
      </c>
      <c r="BK277" s="331">
        <f>ROUND(I277*H277,2)</f>
        <v>0</v>
      </c>
      <c r="BL277" s="304" t="s">
        <v>163</v>
      </c>
      <c r="BM277" s="330" t="s">
        <v>410</v>
      </c>
    </row>
    <row r="278" spans="1:47" s="307" customFormat="1" ht="12">
      <c r="A278" s="251"/>
      <c r="B278" s="27"/>
      <c r="C278" s="251"/>
      <c r="D278" s="127" t="s">
        <v>137</v>
      </c>
      <c r="E278" s="251"/>
      <c r="F278" s="128" t="s">
        <v>1469</v>
      </c>
      <c r="G278" s="251"/>
      <c r="H278" s="251"/>
      <c r="I278" s="251"/>
      <c r="J278" s="251"/>
      <c r="K278" s="251"/>
      <c r="L278" s="27"/>
      <c r="M278" s="129"/>
      <c r="N278" s="130"/>
      <c r="O278" s="55"/>
      <c r="P278" s="55"/>
      <c r="Q278" s="55"/>
      <c r="R278" s="55"/>
      <c r="S278" s="55"/>
      <c r="T278" s="56"/>
      <c r="U278" s="251"/>
      <c r="V278" s="251"/>
      <c r="W278" s="251"/>
      <c r="X278" s="251"/>
      <c r="Y278" s="251"/>
      <c r="Z278" s="251"/>
      <c r="AA278" s="251"/>
      <c r="AB278" s="251"/>
      <c r="AC278" s="251"/>
      <c r="AD278" s="251"/>
      <c r="AE278" s="251"/>
      <c r="AT278" s="304" t="s">
        <v>137</v>
      </c>
      <c r="AU278" s="304" t="s">
        <v>22</v>
      </c>
    </row>
    <row r="279" spans="1:65" s="307" customFormat="1" ht="16.5" customHeight="1">
      <c r="A279" s="251"/>
      <c r="B279" s="27"/>
      <c r="C279" s="117" t="s">
        <v>411</v>
      </c>
      <c r="D279" s="117" t="s">
        <v>131</v>
      </c>
      <c r="E279" s="118" t="s">
        <v>1470</v>
      </c>
      <c r="F279" s="119" t="s">
        <v>1471</v>
      </c>
      <c r="G279" s="120" t="s">
        <v>983</v>
      </c>
      <c r="H279" s="121">
        <v>301.38</v>
      </c>
      <c r="I279" s="122"/>
      <c r="J279" s="123">
        <f>ROUND(I279*H279,2)</f>
        <v>0</v>
      </c>
      <c r="K279" s="119" t="s">
        <v>135</v>
      </c>
      <c r="L279" s="27"/>
      <c r="M279" s="329" t="s">
        <v>20</v>
      </c>
      <c r="N279" s="124" t="s">
        <v>46</v>
      </c>
      <c r="O279" s="55"/>
      <c r="P279" s="125">
        <f>O279*H279</f>
        <v>0</v>
      </c>
      <c r="Q279" s="125">
        <v>0</v>
      </c>
      <c r="R279" s="125">
        <f>Q279*H279</f>
        <v>0</v>
      </c>
      <c r="S279" s="125">
        <v>0</v>
      </c>
      <c r="T279" s="126">
        <f>S279*H279</f>
        <v>0</v>
      </c>
      <c r="U279" s="251"/>
      <c r="V279" s="251"/>
      <c r="W279" s="251"/>
      <c r="X279" s="251"/>
      <c r="Y279" s="251"/>
      <c r="Z279" s="251"/>
      <c r="AA279" s="251"/>
      <c r="AB279" s="251"/>
      <c r="AC279" s="251"/>
      <c r="AD279" s="251"/>
      <c r="AE279" s="251"/>
      <c r="AR279" s="330" t="s">
        <v>163</v>
      </c>
      <c r="AT279" s="330" t="s">
        <v>131</v>
      </c>
      <c r="AU279" s="330" t="s">
        <v>22</v>
      </c>
      <c r="AY279" s="304" t="s">
        <v>130</v>
      </c>
      <c r="BE279" s="331">
        <f>IF(N279="základní",J279,0)</f>
        <v>0</v>
      </c>
      <c r="BF279" s="331">
        <f>IF(N279="snížená",J279,0)</f>
        <v>0</v>
      </c>
      <c r="BG279" s="331">
        <f>IF(N279="zákl. přenesená",J279,0)</f>
        <v>0</v>
      </c>
      <c r="BH279" s="331">
        <f>IF(N279="sníž. přenesená",J279,0)</f>
        <v>0</v>
      </c>
      <c r="BI279" s="331">
        <f>IF(N279="nulová",J279,0)</f>
        <v>0</v>
      </c>
      <c r="BJ279" s="304" t="s">
        <v>22</v>
      </c>
      <c r="BK279" s="331">
        <f>ROUND(I279*H279,2)</f>
        <v>0</v>
      </c>
      <c r="BL279" s="304" t="s">
        <v>163</v>
      </c>
      <c r="BM279" s="330" t="s">
        <v>414</v>
      </c>
    </row>
    <row r="280" spans="1:47" s="307" customFormat="1" ht="12">
      <c r="A280" s="251"/>
      <c r="B280" s="27"/>
      <c r="C280" s="251"/>
      <c r="D280" s="127" t="s">
        <v>137</v>
      </c>
      <c r="E280" s="251"/>
      <c r="F280" s="128" t="s">
        <v>1471</v>
      </c>
      <c r="G280" s="251"/>
      <c r="H280" s="251"/>
      <c r="I280" s="251"/>
      <c r="J280" s="251"/>
      <c r="K280" s="251"/>
      <c r="L280" s="27"/>
      <c r="M280" s="129"/>
      <c r="N280" s="130"/>
      <c r="O280" s="55"/>
      <c r="P280" s="55"/>
      <c r="Q280" s="55"/>
      <c r="R280" s="55"/>
      <c r="S280" s="55"/>
      <c r="T280" s="56"/>
      <c r="U280" s="251"/>
      <c r="V280" s="251"/>
      <c r="W280" s="251"/>
      <c r="X280" s="251"/>
      <c r="Y280" s="251"/>
      <c r="Z280" s="251"/>
      <c r="AA280" s="251"/>
      <c r="AB280" s="251"/>
      <c r="AC280" s="251"/>
      <c r="AD280" s="251"/>
      <c r="AE280" s="251"/>
      <c r="AT280" s="304" t="s">
        <v>137</v>
      </c>
      <c r="AU280" s="304" t="s">
        <v>22</v>
      </c>
    </row>
    <row r="281" spans="2:63" s="109" customFormat="1" ht="25.9" customHeight="1">
      <c r="B281" s="108"/>
      <c r="D281" s="110" t="s">
        <v>74</v>
      </c>
      <c r="E281" s="111" t="s">
        <v>1472</v>
      </c>
      <c r="F281" s="111" t="s">
        <v>1473</v>
      </c>
      <c r="J281" s="112">
        <f>BK281</f>
        <v>0</v>
      </c>
      <c r="L281" s="108"/>
      <c r="M281" s="113"/>
      <c r="N281" s="114"/>
      <c r="O281" s="114"/>
      <c r="P281" s="115">
        <f>SUM(P282:P285)</f>
        <v>0</v>
      </c>
      <c r="Q281" s="114"/>
      <c r="R281" s="115">
        <f>SUM(R282:R285)</f>
        <v>0.01</v>
      </c>
      <c r="S281" s="114"/>
      <c r="T281" s="116">
        <f>SUM(T282:T285)</f>
        <v>0</v>
      </c>
      <c r="AR281" s="110" t="s">
        <v>84</v>
      </c>
      <c r="AT281" s="327" t="s">
        <v>74</v>
      </c>
      <c r="AU281" s="327" t="s">
        <v>75</v>
      </c>
      <c r="AY281" s="110" t="s">
        <v>130</v>
      </c>
      <c r="BK281" s="328">
        <f>SUM(BK282:BK285)</f>
        <v>0</v>
      </c>
    </row>
    <row r="282" spans="1:65" s="307" customFormat="1" ht="33" customHeight="1">
      <c r="A282" s="251"/>
      <c r="B282" s="27"/>
      <c r="C282" s="117" t="s">
        <v>301</v>
      </c>
      <c r="D282" s="117" t="s">
        <v>131</v>
      </c>
      <c r="E282" s="118" t="s">
        <v>1474</v>
      </c>
      <c r="F282" s="119" t="s">
        <v>1475</v>
      </c>
      <c r="G282" s="120" t="s">
        <v>471</v>
      </c>
      <c r="H282" s="121">
        <v>1</v>
      </c>
      <c r="I282" s="122"/>
      <c r="J282" s="123">
        <f>ROUND(I282*H282,2)</f>
        <v>0</v>
      </c>
      <c r="K282" s="119" t="s">
        <v>135</v>
      </c>
      <c r="L282" s="27"/>
      <c r="M282" s="329" t="s">
        <v>20</v>
      </c>
      <c r="N282" s="124" t="s">
        <v>46</v>
      </c>
      <c r="O282" s="55"/>
      <c r="P282" s="125">
        <f>O282*H282</f>
        <v>0</v>
      </c>
      <c r="Q282" s="125">
        <v>0.01</v>
      </c>
      <c r="R282" s="125">
        <f>Q282*H282</f>
        <v>0.01</v>
      </c>
      <c r="S282" s="125">
        <v>0</v>
      </c>
      <c r="T282" s="126">
        <f>S282*H282</f>
        <v>0</v>
      </c>
      <c r="U282" s="251"/>
      <c r="V282" s="251"/>
      <c r="W282" s="251"/>
      <c r="X282" s="251"/>
      <c r="Y282" s="251"/>
      <c r="Z282" s="251"/>
      <c r="AA282" s="251"/>
      <c r="AB282" s="251"/>
      <c r="AC282" s="251"/>
      <c r="AD282" s="251"/>
      <c r="AE282" s="251"/>
      <c r="AR282" s="330" t="s">
        <v>163</v>
      </c>
      <c r="AT282" s="330" t="s">
        <v>131</v>
      </c>
      <c r="AU282" s="330" t="s">
        <v>22</v>
      </c>
      <c r="AY282" s="304" t="s">
        <v>130</v>
      </c>
      <c r="BE282" s="331">
        <f>IF(N282="základní",J282,0)</f>
        <v>0</v>
      </c>
      <c r="BF282" s="331">
        <f>IF(N282="snížená",J282,0)</f>
        <v>0</v>
      </c>
      <c r="BG282" s="331">
        <f>IF(N282="zákl. přenesená",J282,0)</f>
        <v>0</v>
      </c>
      <c r="BH282" s="331">
        <f>IF(N282="sníž. přenesená",J282,0)</f>
        <v>0</v>
      </c>
      <c r="BI282" s="331">
        <f>IF(N282="nulová",J282,0)</f>
        <v>0</v>
      </c>
      <c r="BJ282" s="304" t="s">
        <v>22</v>
      </c>
      <c r="BK282" s="331">
        <f>ROUND(I282*H282,2)</f>
        <v>0</v>
      </c>
      <c r="BL282" s="304" t="s">
        <v>163</v>
      </c>
      <c r="BM282" s="330" t="s">
        <v>417</v>
      </c>
    </row>
    <row r="283" spans="1:47" s="307" customFormat="1" ht="12">
      <c r="A283" s="251"/>
      <c r="B283" s="27"/>
      <c r="C283" s="251"/>
      <c r="D283" s="127" t="s">
        <v>137</v>
      </c>
      <c r="E283" s="251"/>
      <c r="F283" s="128" t="s">
        <v>1476</v>
      </c>
      <c r="G283" s="251"/>
      <c r="H283" s="251"/>
      <c r="I283" s="251"/>
      <c r="J283" s="251"/>
      <c r="K283" s="251"/>
      <c r="L283" s="27"/>
      <c r="M283" s="129"/>
      <c r="N283" s="130"/>
      <c r="O283" s="55"/>
      <c r="P283" s="55"/>
      <c r="Q283" s="55"/>
      <c r="R283" s="55"/>
      <c r="S283" s="55"/>
      <c r="T283" s="56"/>
      <c r="U283" s="251"/>
      <c r="V283" s="251"/>
      <c r="W283" s="251"/>
      <c r="X283" s="251"/>
      <c r="Y283" s="251"/>
      <c r="Z283" s="251"/>
      <c r="AA283" s="251"/>
      <c r="AB283" s="251"/>
      <c r="AC283" s="251"/>
      <c r="AD283" s="251"/>
      <c r="AE283" s="251"/>
      <c r="AT283" s="304" t="s">
        <v>137</v>
      </c>
      <c r="AU283" s="304" t="s">
        <v>22</v>
      </c>
    </row>
    <row r="284" spans="1:65" s="307" customFormat="1" ht="16.5" customHeight="1">
      <c r="A284" s="251"/>
      <c r="B284" s="27"/>
      <c r="C284" s="117" t="s">
        <v>418</v>
      </c>
      <c r="D284" s="117" t="s">
        <v>131</v>
      </c>
      <c r="E284" s="118" t="s">
        <v>1477</v>
      </c>
      <c r="F284" s="119" t="s">
        <v>1478</v>
      </c>
      <c r="G284" s="120" t="s">
        <v>983</v>
      </c>
      <c r="H284" s="121">
        <v>73.65</v>
      </c>
      <c r="I284" s="122"/>
      <c r="J284" s="123">
        <f>ROUND(I284*H284,2)</f>
        <v>0</v>
      </c>
      <c r="K284" s="119" t="s">
        <v>135</v>
      </c>
      <c r="L284" s="27"/>
      <c r="M284" s="329" t="s">
        <v>20</v>
      </c>
      <c r="N284" s="124" t="s">
        <v>46</v>
      </c>
      <c r="O284" s="55"/>
      <c r="P284" s="125">
        <f>O284*H284</f>
        <v>0</v>
      </c>
      <c r="Q284" s="125">
        <v>0</v>
      </c>
      <c r="R284" s="125">
        <f>Q284*H284</f>
        <v>0</v>
      </c>
      <c r="S284" s="125">
        <v>0</v>
      </c>
      <c r="T284" s="126">
        <f>S284*H284</f>
        <v>0</v>
      </c>
      <c r="U284" s="251"/>
      <c r="V284" s="251"/>
      <c r="W284" s="251"/>
      <c r="X284" s="251"/>
      <c r="Y284" s="251"/>
      <c r="Z284" s="251"/>
      <c r="AA284" s="251"/>
      <c r="AB284" s="251"/>
      <c r="AC284" s="251"/>
      <c r="AD284" s="251"/>
      <c r="AE284" s="251"/>
      <c r="AR284" s="330" t="s">
        <v>163</v>
      </c>
      <c r="AT284" s="330" t="s">
        <v>131</v>
      </c>
      <c r="AU284" s="330" t="s">
        <v>22</v>
      </c>
      <c r="AY284" s="304" t="s">
        <v>130</v>
      </c>
      <c r="BE284" s="331">
        <f>IF(N284="základní",J284,0)</f>
        <v>0</v>
      </c>
      <c r="BF284" s="331">
        <f>IF(N284="snížená",J284,0)</f>
        <v>0</v>
      </c>
      <c r="BG284" s="331">
        <f>IF(N284="zákl. přenesená",J284,0)</f>
        <v>0</v>
      </c>
      <c r="BH284" s="331">
        <f>IF(N284="sníž. přenesená",J284,0)</f>
        <v>0</v>
      </c>
      <c r="BI284" s="331">
        <f>IF(N284="nulová",J284,0)</f>
        <v>0</v>
      </c>
      <c r="BJ284" s="304" t="s">
        <v>22</v>
      </c>
      <c r="BK284" s="331">
        <f>ROUND(I284*H284,2)</f>
        <v>0</v>
      </c>
      <c r="BL284" s="304" t="s">
        <v>163</v>
      </c>
      <c r="BM284" s="330" t="s">
        <v>421</v>
      </c>
    </row>
    <row r="285" spans="1:47" s="307" customFormat="1" ht="12">
      <c r="A285" s="251"/>
      <c r="B285" s="27"/>
      <c r="C285" s="251"/>
      <c r="D285" s="127" t="s">
        <v>137</v>
      </c>
      <c r="E285" s="251"/>
      <c r="F285" s="128" t="s">
        <v>1478</v>
      </c>
      <c r="G285" s="251"/>
      <c r="H285" s="251"/>
      <c r="I285" s="251"/>
      <c r="J285" s="251"/>
      <c r="K285" s="251"/>
      <c r="L285" s="27"/>
      <c r="M285" s="129"/>
      <c r="N285" s="130"/>
      <c r="O285" s="55"/>
      <c r="P285" s="55"/>
      <c r="Q285" s="55"/>
      <c r="R285" s="55"/>
      <c r="S285" s="55"/>
      <c r="T285" s="56"/>
      <c r="U285" s="251"/>
      <c r="V285" s="251"/>
      <c r="W285" s="251"/>
      <c r="X285" s="251"/>
      <c r="Y285" s="251"/>
      <c r="Z285" s="251"/>
      <c r="AA285" s="251"/>
      <c r="AB285" s="251"/>
      <c r="AC285" s="251"/>
      <c r="AD285" s="251"/>
      <c r="AE285" s="251"/>
      <c r="AT285" s="304" t="s">
        <v>137</v>
      </c>
      <c r="AU285" s="304" t="s">
        <v>22</v>
      </c>
    </row>
    <row r="286" spans="2:63" s="109" customFormat="1" ht="25.9" customHeight="1">
      <c r="B286" s="108"/>
      <c r="D286" s="110" t="s">
        <v>74</v>
      </c>
      <c r="E286" s="111" t="s">
        <v>1263</v>
      </c>
      <c r="F286" s="111" t="s">
        <v>1264</v>
      </c>
      <c r="J286" s="112">
        <f>BK286</f>
        <v>0</v>
      </c>
      <c r="L286" s="108"/>
      <c r="M286" s="113"/>
      <c r="N286" s="114"/>
      <c r="O286" s="114"/>
      <c r="P286" s="115">
        <f>SUM(P287:P296)</f>
        <v>0</v>
      </c>
      <c r="Q286" s="114"/>
      <c r="R286" s="115">
        <f>SUM(R287:R296)</f>
        <v>0</v>
      </c>
      <c r="S286" s="114"/>
      <c r="T286" s="116">
        <f>SUM(T287:T296)</f>
        <v>0</v>
      </c>
      <c r="AR286" s="110" t="s">
        <v>22</v>
      </c>
      <c r="AT286" s="327" t="s">
        <v>74</v>
      </c>
      <c r="AU286" s="327" t="s">
        <v>75</v>
      </c>
      <c r="AY286" s="110" t="s">
        <v>130</v>
      </c>
      <c r="BK286" s="328">
        <f>SUM(BK287:BK296)</f>
        <v>0</v>
      </c>
    </row>
    <row r="287" spans="1:65" s="307" customFormat="1" ht="16.5" customHeight="1">
      <c r="A287" s="251"/>
      <c r="B287" s="27"/>
      <c r="C287" s="117" t="s">
        <v>305</v>
      </c>
      <c r="D287" s="117" t="s">
        <v>131</v>
      </c>
      <c r="E287" s="118" t="s">
        <v>1272</v>
      </c>
      <c r="F287" s="119" t="s">
        <v>1479</v>
      </c>
      <c r="G287" s="120" t="s">
        <v>231</v>
      </c>
      <c r="H287" s="121">
        <v>4.228</v>
      </c>
      <c r="I287" s="122"/>
      <c r="J287" s="123">
        <f>ROUND(I287*H287,2)</f>
        <v>0</v>
      </c>
      <c r="K287" s="119" t="s">
        <v>135</v>
      </c>
      <c r="L287" s="27"/>
      <c r="M287" s="329" t="s">
        <v>20</v>
      </c>
      <c r="N287" s="124" t="s">
        <v>46</v>
      </c>
      <c r="O287" s="55"/>
      <c r="P287" s="125">
        <f>O287*H287</f>
        <v>0</v>
      </c>
      <c r="Q287" s="125">
        <v>0</v>
      </c>
      <c r="R287" s="125">
        <f>Q287*H287</f>
        <v>0</v>
      </c>
      <c r="S287" s="125">
        <v>0</v>
      </c>
      <c r="T287" s="126">
        <f>S287*H287</f>
        <v>0</v>
      </c>
      <c r="U287" s="251"/>
      <c r="V287" s="251"/>
      <c r="W287" s="251"/>
      <c r="X287" s="251"/>
      <c r="Y287" s="251"/>
      <c r="Z287" s="251"/>
      <c r="AA287" s="251"/>
      <c r="AB287" s="251"/>
      <c r="AC287" s="251"/>
      <c r="AD287" s="251"/>
      <c r="AE287" s="251"/>
      <c r="AR287" s="330" t="s">
        <v>136</v>
      </c>
      <c r="AT287" s="330" t="s">
        <v>131</v>
      </c>
      <c r="AU287" s="330" t="s">
        <v>22</v>
      </c>
      <c r="AY287" s="304" t="s">
        <v>130</v>
      </c>
      <c r="BE287" s="331">
        <f>IF(N287="základní",J287,0)</f>
        <v>0</v>
      </c>
      <c r="BF287" s="331">
        <f>IF(N287="snížená",J287,0)</f>
        <v>0</v>
      </c>
      <c r="BG287" s="331">
        <f>IF(N287="zákl. přenesená",J287,0)</f>
        <v>0</v>
      </c>
      <c r="BH287" s="331">
        <f>IF(N287="sníž. přenesená",J287,0)</f>
        <v>0</v>
      </c>
      <c r="BI287" s="331">
        <f>IF(N287="nulová",J287,0)</f>
        <v>0</v>
      </c>
      <c r="BJ287" s="304" t="s">
        <v>22</v>
      </c>
      <c r="BK287" s="331">
        <f>ROUND(I287*H287,2)</f>
        <v>0</v>
      </c>
      <c r="BL287" s="304" t="s">
        <v>136</v>
      </c>
      <c r="BM287" s="330" t="s">
        <v>424</v>
      </c>
    </row>
    <row r="288" spans="1:47" s="307" customFormat="1" ht="12">
      <c r="A288" s="251"/>
      <c r="B288" s="27"/>
      <c r="C288" s="251"/>
      <c r="D288" s="127" t="s">
        <v>137</v>
      </c>
      <c r="E288" s="251"/>
      <c r="F288" s="128" t="s">
        <v>1480</v>
      </c>
      <c r="G288" s="251"/>
      <c r="H288" s="251"/>
      <c r="I288" s="251"/>
      <c r="J288" s="251"/>
      <c r="K288" s="251"/>
      <c r="L288" s="27"/>
      <c r="M288" s="129"/>
      <c r="N288" s="130"/>
      <c r="O288" s="55"/>
      <c r="P288" s="55"/>
      <c r="Q288" s="55"/>
      <c r="R288" s="55"/>
      <c r="S288" s="55"/>
      <c r="T288" s="56"/>
      <c r="U288" s="251"/>
      <c r="V288" s="251"/>
      <c r="W288" s="251"/>
      <c r="X288" s="251"/>
      <c r="Y288" s="251"/>
      <c r="Z288" s="251"/>
      <c r="AA288" s="251"/>
      <c r="AB288" s="251"/>
      <c r="AC288" s="251"/>
      <c r="AD288" s="251"/>
      <c r="AE288" s="251"/>
      <c r="AT288" s="304" t="s">
        <v>137</v>
      </c>
      <c r="AU288" s="304" t="s">
        <v>22</v>
      </c>
    </row>
    <row r="289" spans="1:65" s="307" customFormat="1" ht="16.5" customHeight="1">
      <c r="A289" s="251"/>
      <c r="B289" s="27"/>
      <c r="C289" s="117" t="s">
        <v>425</v>
      </c>
      <c r="D289" s="117" t="s">
        <v>131</v>
      </c>
      <c r="E289" s="118" t="s">
        <v>1274</v>
      </c>
      <c r="F289" s="119" t="s">
        <v>1275</v>
      </c>
      <c r="G289" s="120" t="s">
        <v>231</v>
      </c>
      <c r="H289" s="121">
        <v>59.193</v>
      </c>
      <c r="I289" s="122"/>
      <c r="J289" s="123">
        <f>ROUND(I289*H289,2)</f>
        <v>0</v>
      </c>
      <c r="K289" s="119" t="s">
        <v>135</v>
      </c>
      <c r="L289" s="27"/>
      <c r="M289" s="329" t="s">
        <v>20</v>
      </c>
      <c r="N289" s="124" t="s">
        <v>46</v>
      </c>
      <c r="O289" s="55"/>
      <c r="P289" s="125">
        <f>O289*H289</f>
        <v>0</v>
      </c>
      <c r="Q289" s="125">
        <v>0</v>
      </c>
      <c r="R289" s="125">
        <f>Q289*H289</f>
        <v>0</v>
      </c>
      <c r="S289" s="125">
        <v>0</v>
      </c>
      <c r="T289" s="126">
        <f>S289*H289</f>
        <v>0</v>
      </c>
      <c r="U289" s="251"/>
      <c r="V289" s="251"/>
      <c r="W289" s="251"/>
      <c r="X289" s="251"/>
      <c r="Y289" s="251"/>
      <c r="Z289" s="251"/>
      <c r="AA289" s="251"/>
      <c r="AB289" s="251"/>
      <c r="AC289" s="251"/>
      <c r="AD289" s="251"/>
      <c r="AE289" s="251"/>
      <c r="AR289" s="330" t="s">
        <v>136</v>
      </c>
      <c r="AT289" s="330" t="s">
        <v>131</v>
      </c>
      <c r="AU289" s="330" t="s">
        <v>22</v>
      </c>
      <c r="AY289" s="304" t="s">
        <v>130</v>
      </c>
      <c r="BE289" s="331">
        <f>IF(N289="základní",J289,0)</f>
        <v>0</v>
      </c>
      <c r="BF289" s="331">
        <f>IF(N289="snížená",J289,0)</f>
        <v>0</v>
      </c>
      <c r="BG289" s="331">
        <f>IF(N289="zákl. přenesená",J289,0)</f>
        <v>0</v>
      </c>
      <c r="BH289" s="331">
        <f>IF(N289="sníž. přenesená",J289,0)</f>
        <v>0</v>
      </c>
      <c r="BI289" s="331">
        <f>IF(N289="nulová",J289,0)</f>
        <v>0</v>
      </c>
      <c r="BJ289" s="304" t="s">
        <v>22</v>
      </c>
      <c r="BK289" s="331">
        <f>ROUND(I289*H289,2)</f>
        <v>0</v>
      </c>
      <c r="BL289" s="304" t="s">
        <v>136</v>
      </c>
      <c r="BM289" s="330" t="s">
        <v>428</v>
      </c>
    </row>
    <row r="290" spans="1:47" s="307" customFormat="1" ht="12">
      <c r="A290" s="251"/>
      <c r="B290" s="27"/>
      <c r="C290" s="251"/>
      <c r="D290" s="127" t="s">
        <v>137</v>
      </c>
      <c r="E290" s="251"/>
      <c r="F290" s="128" t="s">
        <v>1275</v>
      </c>
      <c r="G290" s="251"/>
      <c r="H290" s="251"/>
      <c r="I290" s="251"/>
      <c r="J290" s="251"/>
      <c r="K290" s="251"/>
      <c r="L290" s="27"/>
      <c r="M290" s="129"/>
      <c r="N290" s="130"/>
      <c r="O290" s="55"/>
      <c r="P290" s="55"/>
      <c r="Q290" s="55"/>
      <c r="R290" s="55"/>
      <c r="S290" s="55"/>
      <c r="T290" s="56"/>
      <c r="U290" s="251"/>
      <c r="V290" s="251"/>
      <c r="W290" s="251"/>
      <c r="X290" s="251"/>
      <c r="Y290" s="251"/>
      <c r="Z290" s="251"/>
      <c r="AA290" s="251"/>
      <c r="AB290" s="251"/>
      <c r="AC290" s="251"/>
      <c r="AD290" s="251"/>
      <c r="AE290" s="251"/>
      <c r="AT290" s="304" t="s">
        <v>137</v>
      </c>
      <c r="AU290" s="304" t="s">
        <v>22</v>
      </c>
    </row>
    <row r="291" spans="1:65" s="307" customFormat="1" ht="16.5" customHeight="1">
      <c r="A291" s="251"/>
      <c r="B291" s="27"/>
      <c r="C291" s="117" t="s">
        <v>308</v>
      </c>
      <c r="D291" s="117" t="s">
        <v>131</v>
      </c>
      <c r="E291" s="118" t="s">
        <v>1276</v>
      </c>
      <c r="F291" s="119" t="s">
        <v>1277</v>
      </c>
      <c r="G291" s="120" t="s">
        <v>231</v>
      </c>
      <c r="H291" s="121">
        <v>4.228</v>
      </c>
      <c r="I291" s="122"/>
      <c r="J291" s="123">
        <f>ROUND(I291*H291,2)</f>
        <v>0</v>
      </c>
      <c r="K291" s="119" t="s">
        <v>135</v>
      </c>
      <c r="L291" s="27"/>
      <c r="M291" s="329" t="s">
        <v>20</v>
      </c>
      <c r="N291" s="124" t="s">
        <v>46</v>
      </c>
      <c r="O291" s="55"/>
      <c r="P291" s="125">
        <f>O291*H291</f>
        <v>0</v>
      </c>
      <c r="Q291" s="125">
        <v>0</v>
      </c>
      <c r="R291" s="125">
        <f>Q291*H291</f>
        <v>0</v>
      </c>
      <c r="S291" s="125">
        <v>0</v>
      </c>
      <c r="T291" s="126">
        <f>S291*H291</f>
        <v>0</v>
      </c>
      <c r="U291" s="251"/>
      <c r="V291" s="251"/>
      <c r="W291" s="251"/>
      <c r="X291" s="251"/>
      <c r="Y291" s="251"/>
      <c r="Z291" s="251"/>
      <c r="AA291" s="251"/>
      <c r="AB291" s="251"/>
      <c r="AC291" s="251"/>
      <c r="AD291" s="251"/>
      <c r="AE291" s="251"/>
      <c r="AR291" s="330" t="s">
        <v>136</v>
      </c>
      <c r="AT291" s="330" t="s">
        <v>131</v>
      </c>
      <c r="AU291" s="330" t="s">
        <v>22</v>
      </c>
      <c r="AY291" s="304" t="s">
        <v>130</v>
      </c>
      <c r="BE291" s="331">
        <f>IF(N291="základní",J291,0)</f>
        <v>0</v>
      </c>
      <c r="BF291" s="331">
        <f>IF(N291="snížená",J291,0)</f>
        <v>0</v>
      </c>
      <c r="BG291" s="331">
        <f>IF(N291="zákl. přenesená",J291,0)</f>
        <v>0</v>
      </c>
      <c r="BH291" s="331">
        <f>IF(N291="sníž. přenesená",J291,0)</f>
        <v>0</v>
      </c>
      <c r="BI291" s="331">
        <f>IF(N291="nulová",J291,0)</f>
        <v>0</v>
      </c>
      <c r="BJ291" s="304" t="s">
        <v>22</v>
      </c>
      <c r="BK291" s="331">
        <f>ROUND(I291*H291,2)</f>
        <v>0</v>
      </c>
      <c r="BL291" s="304" t="s">
        <v>136</v>
      </c>
      <c r="BM291" s="330" t="s">
        <v>431</v>
      </c>
    </row>
    <row r="292" spans="1:47" s="307" customFormat="1" ht="12">
      <c r="A292" s="251"/>
      <c r="B292" s="27"/>
      <c r="C292" s="251"/>
      <c r="D292" s="127" t="s">
        <v>137</v>
      </c>
      <c r="E292" s="251"/>
      <c r="F292" s="128" t="s">
        <v>1277</v>
      </c>
      <c r="G292" s="251"/>
      <c r="H292" s="251"/>
      <c r="I292" s="251"/>
      <c r="J292" s="251"/>
      <c r="K292" s="251"/>
      <c r="L292" s="27"/>
      <c r="M292" s="129"/>
      <c r="N292" s="130"/>
      <c r="O292" s="55"/>
      <c r="P292" s="55"/>
      <c r="Q292" s="55"/>
      <c r="R292" s="55"/>
      <c r="S292" s="55"/>
      <c r="T292" s="56"/>
      <c r="U292" s="251"/>
      <c r="V292" s="251"/>
      <c r="W292" s="251"/>
      <c r="X292" s="251"/>
      <c r="Y292" s="251"/>
      <c r="Z292" s="251"/>
      <c r="AA292" s="251"/>
      <c r="AB292" s="251"/>
      <c r="AC292" s="251"/>
      <c r="AD292" s="251"/>
      <c r="AE292" s="251"/>
      <c r="AT292" s="304" t="s">
        <v>137</v>
      </c>
      <c r="AU292" s="304" t="s">
        <v>22</v>
      </c>
    </row>
    <row r="293" spans="1:65" s="307" customFormat="1" ht="16.5" customHeight="1">
      <c r="A293" s="251"/>
      <c r="B293" s="27"/>
      <c r="C293" s="117" t="s">
        <v>432</v>
      </c>
      <c r="D293" s="117" t="s">
        <v>131</v>
      </c>
      <c r="E293" s="118" t="s">
        <v>1278</v>
      </c>
      <c r="F293" s="119" t="s">
        <v>1279</v>
      </c>
      <c r="G293" s="120" t="s">
        <v>231</v>
      </c>
      <c r="H293" s="121">
        <v>25.369</v>
      </c>
      <c r="I293" s="122"/>
      <c r="J293" s="123">
        <f>ROUND(I293*H293,2)</f>
        <v>0</v>
      </c>
      <c r="K293" s="119" t="s">
        <v>135</v>
      </c>
      <c r="L293" s="27"/>
      <c r="M293" s="329" t="s">
        <v>20</v>
      </c>
      <c r="N293" s="124" t="s">
        <v>46</v>
      </c>
      <c r="O293" s="55"/>
      <c r="P293" s="125">
        <f>O293*H293</f>
        <v>0</v>
      </c>
      <c r="Q293" s="125">
        <v>0</v>
      </c>
      <c r="R293" s="125">
        <f>Q293*H293</f>
        <v>0</v>
      </c>
      <c r="S293" s="125">
        <v>0</v>
      </c>
      <c r="T293" s="126">
        <f>S293*H293</f>
        <v>0</v>
      </c>
      <c r="U293" s="251"/>
      <c r="V293" s="251"/>
      <c r="W293" s="251"/>
      <c r="X293" s="251"/>
      <c r="Y293" s="251"/>
      <c r="Z293" s="251"/>
      <c r="AA293" s="251"/>
      <c r="AB293" s="251"/>
      <c r="AC293" s="251"/>
      <c r="AD293" s="251"/>
      <c r="AE293" s="251"/>
      <c r="AR293" s="330" t="s">
        <v>136</v>
      </c>
      <c r="AT293" s="330" t="s">
        <v>131</v>
      </c>
      <c r="AU293" s="330" t="s">
        <v>22</v>
      </c>
      <c r="AY293" s="304" t="s">
        <v>130</v>
      </c>
      <c r="BE293" s="331">
        <f>IF(N293="základní",J293,0)</f>
        <v>0</v>
      </c>
      <c r="BF293" s="331">
        <f>IF(N293="snížená",J293,0)</f>
        <v>0</v>
      </c>
      <c r="BG293" s="331">
        <f>IF(N293="zákl. přenesená",J293,0)</f>
        <v>0</v>
      </c>
      <c r="BH293" s="331">
        <f>IF(N293="sníž. přenesená",J293,0)</f>
        <v>0</v>
      </c>
      <c r="BI293" s="331">
        <f>IF(N293="nulová",J293,0)</f>
        <v>0</v>
      </c>
      <c r="BJ293" s="304" t="s">
        <v>22</v>
      </c>
      <c r="BK293" s="331">
        <f>ROUND(I293*H293,2)</f>
        <v>0</v>
      </c>
      <c r="BL293" s="304" t="s">
        <v>136</v>
      </c>
      <c r="BM293" s="330" t="s">
        <v>435</v>
      </c>
    </row>
    <row r="294" spans="1:47" s="307" customFormat="1" ht="12">
      <c r="A294" s="251"/>
      <c r="B294" s="27"/>
      <c r="C294" s="251"/>
      <c r="D294" s="127" t="s">
        <v>137</v>
      </c>
      <c r="E294" s="251"/>
      <c r="F294" s="128" t="s">
        <v>1279</v>
      </c>
      <c r="G294" s="251"/>
      <c r="H294" s="251"/>
      <c r="I294" s="251"/>
      <c r="J294" s="251"/>
      <c r="K294" s="251"/>
      <c r="L294" s="27"/>
      <c r="M294" s="129"/>
      <c r="N294" s="130"/>
      <c r="O294" s="55"/>
      <c r="P294" s="55"/>
      <c r="Q294" s="55"/>
      <c r="R294" s="55"/>
      <c r="S294" s="55"/>
      <c r="T294" s="56"/>
      <c r="U294" s="251"/>
      <c r="V294" s="251"/>
      <c r="W294" s="251"/>
      <c r="X294" s="251"/>
      <c r="Y294" s="251"/>
      <c r="Z294" s="251"/>
      <c r="AA294" s="251"/>
      <c r="AB294" s="251"/>
      <c r="AC294" s="251"/>
      <c r="AD294" s="251"/>
      <c r="AE294" s="251"/>
      <c r="AT294" s="304" t="s">
        <v>137</v>
      </c>
      <c r="AU294" s="304" t="s">
        <v>22</v>
      </c>
    </row>
    <row r="295" spans="1:65" s="307" customFormat="1" ht="16.5" customHeight="1">
      <c r="A295" s="251"/>
      <c r="B295" s="27"/>
      <c r="C295" s="117" t="s">
        <v>312</v>
      </c>
      <c r="D295" s="117" t="s">
        <v>131</v>
      </c>
      <c r="E295" s="118" t="s">
        <v>1280</v>
      </c>
      <c r="F295" s="119" t="s">
        <v>1281</v>
      </c>
      <c r="G295" s="120" t="s">
        <v>231</v>
      </c>
      <c r="H295" s="121">
        <v>4.228</v>
      </c>
      <c r="I295" s="122"/>
      <c r="J295" s="123">
        <f>ROUND(I295*H295,2)</f>
        <v>0</v>
      </c>
      <c r="K295" s="119" t="s">
        <v>135</v>
      </c>
      <c r="L295" s="27"/>
      <c r="M295" s="329" t="s">
        <v>20</v>
      </c>
      <c r="N295" s="124" t="s">
        <v>46</v>
      </c>
      <c r="O295" s="55"/>
      <c r="P295" s="125">
        <f>O295*H295</f>
        <v>0</v>
      </c>
      <c r="Q295" s="125">
        <v>0</v>
      </c>
      <c r="R295" s="125">
        <f>Q295*H295</f>
        <v>0</v>
      </c>
      <c r="S295" s="125">
        <v>0</v>
      </c>
      <c r="T295" s="126">
        <f>S295*H295</f>
        <v>0</v>
      </c>
      <c r="U295" s="251"/>
      <c r="V295" s="251"/>
      <c r="W295" s="251"/>
      <c r="X295" s="251"/>
      <c r="Y295" s="251"/>
      <c r="Z295" s="251"/>
      <c r="AA295" s="251"/>
      <c r="AB295" s="251"/>
      <c r="AC295" s="251"/>
      <c r="AD295" s="251"/>
      <c r="AE295" s="251"/>
      <c r="AR295" s="330" t="s">
        <v>136</v>
      </c>
      <c r="AT295" s="330" t="s">
        <v>131</v>
      </c>
      <c r="AU295" s="330" t="s">
        <v>22</v>
      </c>
      <c r="AY295" s="304" t="s">
        <v>130</v>
      </c>
      <c r="BE295" s="331">
        <f>IF(N295="základní",J295,0)</f>
        <v>0</v>
      </c>
      <c r="BF295" s="331">
        <f>IF(N295="snížená",J295,0)</f>
        <v>0</v>
      </c>
      <c r="BG295" s="331">
        <f>IF(N295="zákl. přenesená",J295,0)</f>
        <v>0</v>
      </c>
      <c r="BH295" s="331">
        <f>IF(N295="sníž. přenesená",J295,0)</f>
        <v>0</v>
      </c>
      <c r="BI295" s="331">
        <f>IF(N295="nulová",J295,0)</f>
        <v>0</v>
      </c>
      <c r="BJ295" s="304" t="s">
        <v>22</v>
      </c>
      <c r="BK295" s="331">
        <f>ROUND(I295*H295,2)</f>
        <v>0</v>
      </c>
      <c r="BL295" s="304" t="s">
        <v>136</v>
      </c>
      <c r="BM295" s="330" t="s">
        <v>438</v>
      </c>
    </row>
    <row r="296" spans="1:47" s="307" customFormat="1" ht="12">
      <c r="A296" s="251"/>
      <c r="B296" s="27"/>
      <c r="C296" s="251"/>
      <c r="D296" s="127" t="s">
        <v>137</v>
      </c>
      <c r="E296" s="251"/>
      <c r="F296" s="128" t="s">
        <v>1281</v>
      </c>
      <c r="G296" s="251"/>
      <c r="H296" s="251"/>
      <c r="I296" s="251"/>
      <c r="J296" s="251"/>
      <c r="K296" s="251"/>
      <c r="L296" s="27"/>
      <c r="M296" s="131"/>
      <c r="N296" s="132"/>
      <c r="O296" s="133"/>
      <c r="P296" s="133"/>
      <c r="Q296" s="133"/>
      <c r="R296" s="133"/>
      <c r="S296" s="133"/>
      <c r="T296" s="134"/>
      <c r="U296" s="251"/>
      <c r="V296" s="251"/>
      <c r="W296" s="251"/>
      <c r="X296" s="251"/>
      <c r="Y296" s="251"/>
      <c r="Z296" s="251"/>
      <c r="AA296" s="251"/>
      <c r="AB296" s="251"/>
      <c r="AC296" s="251"/>
      <c r="AD296" s="251"/>
      <c r="AE296" s="251"/>
      <c r="AT296" s="304" t="s">
        <v>137</v>
      </c>
      <c r="AU296" s="304" t="s">
        <v>22</v>
      </c>
    </row>
    <row r="297" spans="1:31" s="307" customFormat="1" ht="6.95" customHeight="1">
      <c r="A297" s="251"/>
      <c r="B297" s="39"/>
      <c r="C297" s="40"/>
      <c r="D297" s="40"/>
      <c r="E297" s="40"/>
      <c r="F297" s="40"/>
      <c r="G297" s="40"/>
      <c r="H297" s="40"/>
      <c r="I297" s="40"/>
      <c r="J297" s="40"/>
      <c r="K297" s="40"/>
      <c r="L297" s="27"/>
      <c r="M297" s="251"/>
      <c r="O297" s="251"/>
      <c r="P297" s="251"/>
      <c r="Q297" s="251"/>
      <c r="R297" s="251"/>
      <c r="S297" s="251"/>
      <c r="T297" s="251"/>
      <c r="U297" s="251"/>
      <c r="V297" s="251"/>
      <c r="W297" s="251"/>
      <c r="X297" s="251"/>
      <c r="Y297" s="251"/>
      <c r="Z297" s="251"/>
      <c r="AA297" s="251"/>
      <c r="AB297" s="251"/>
      <c r="AC297" s="251"/>
      <c r="AD297" s="251"/>
      <c r="AE297" s="251"/>
    </row>
  </sheetData>
  <sheetProtection password="EBF2" sheet="1" objects="1" scenarios="1"/>
  <autoFilter ref="C91:K296"/>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0"/>
  <sheetViews>
    <sheetView showGridLines="0" workbookViewId="0" topLeftCell="A80">
      <selection activeCell="I83" sqref="I83"/>
    </sheetView>
  </sheetViews>
  <sheetFormatPr defaultColWidth="9.140625" defaultRowHeight="12"/>
  <cols>
    <col min="1" max="1" width="8.28125" style="247" customWidth="1"/>
    <col min="2" max="2" width="1.7109375" style="247" customWidth="1"/>
    <col min="3" max="3" width="4.140625" style="247" customWidth="1"/>
    <col min="4" max="4" width="4.28125" style="247" customWidth="1"/>
    <col min="5" max="5" width="17.140625" style="247" customWidth="1"/>
    <col min="6" max="6" width="100.8515625" style="247" customWidth="1"/>
    <col min="7" max="7" width="7.00390625" style="247" customWidth="1"/>
    <col min="8" max="8" width="11.421875" style="247" customWidth="1"/>
    <col min="9" max="11" width="20.140625" style="247" customWidth="1"/>
    <col min="12" max="12" width="9.28125" style="247" customWidth="1"/>
    <col min="13" max="13" width="10.8515625" style="247" hidden="1" customWidth="1"/>
    <col min="14" max="14" width="9.28125" style="247" hidden="1" customWidth="1"/>
    <col min="15" max="20" width="14.140625" style="247" hidden="1" customWidth="1"/>
    <col min="21" max="21" width="16.28125" style="247" hidden="1" customWidth="1"/>
    <col min="22" max="22" width="12.28125" style="247" customWidth="1"/>
    <col min="23" max="23" width="16.28125" style="247" customWidth="1"/>
    <col min="24" max="24" width="12.28125" style="247" customWidth="1"/>
    <col min="25" max="25" width="15.00390625" style="247" customWidth="1"/>
    <col min="26" max="26" width="11.00390625" style="247" customWidth="1"/>
    <col min="27" max="27" width="15.00390625" style="247" customWidth="1"/>
    <col min="28" max="28" width="16.28125" style="247" customWidth="1"/>
    <col min="29" max="29" width="11.00390625" style="247" customWidth="1"/>
    <col min="30" max="30" width="15.00390625" style="247" customWidth="1"/>
    <col min="31" max="31" width="16.28125" style="247" customWidth="1"/>
    <col min="32" max="43" width="9.28125" style="247" customWidth="1"/>
    <col min="44" max="65" width="9.28125" style="247" hidden="1" customWidth="1"/>
    <col min="66" max="16384" width="9.28125" style="247" customWidth="1"/>
  </cols>
  <sheetData>
    <row r="1" ht="12"/>
    <row r="2" spans="12:46" ht="36.95" customHeight="1">
      <c r="L2" s="264"/>
      <c r="M2" s="264"/>
      <c r="N2" s="264"/>
      <c r="O2" s="264"/>
      <c r="P2" s="264"/>
      <c r="Q2" s="264"/>
      <c r="R2" s="264"/>
      <c r="S2" s="264"/>
      <c r="T2" s="264"/>
      <c r="U2" s="264"/>
      <c r="V2" s="264"/>
      <c r="AT2" s="304" t="s">
        <v>96</v>
      </c>
    </row>
    <row r="3" spans="2:46" ht="6.95" customHeight="1">
      <c r="B3" s="11"/>
      <c r="C3" s="12"/>
      <c r="D3" s="12"/>
      <c r="E3" s="12"/>
      <c r="F3" s="12"/>
      <c r="G3" s="12"/>
      <c r="H3" s="12"/>
      <c r="I3" s="12"/>
      <c r="J3" s="12"/>
      <c r="K3" s="12"/>
      <c r="L3" s="14"/>
      <c r="AT3" s="304" t="s">
        <v>84</v>
      </c>
    </row>
    <row r="4" spans="2:46" ht="24.95" customHeight="1">
      <c r="B4" s="14"/>
      <c r="D4" s="16" t="s">
        <v>106</v>
      </c>
      <c r="L4" s="14"/>
      <c r="M4" s="305" t="s">
        <v>10</v>
      </c>
      <c r="AT4" s="304" t="s">
        <v>4</v>
      </c>
    </row>
    <row r="5" spans="2:12" ht="6.95" customHeight="1">
      <c r="B5" s="14"/>
      <c r="L5" s="14"/>
    </row>
    <row r="6" spans="2:12" ht="12" customHeight="1">
      <c r="B6" s="14"/>
      <c r="D6" s="250" t="s">
        <v>16</v>
      </c>
      <c r="L6" s="14"/>
    </row>
    <row r="7" spans="2:12" ht="16.5" customHeight="1">
      <c r="B7" s="14"/>
      <c r="E7" s="292" t="str">
        <f>'Rekapitulace stavby'!K6</f>
        <v>Rekonstrukce MŠ Srdíčko_objekt A, B</v>
      </c>
      <c r="F7" s="293"/>
      <c r="G7" s="293"/>
      <c r="H7" s="293"/>
      <c r="L7" s="14"/>
    </row>
    <row r="8" spans="1:31" s="307" customFormat="1" ht="12" customHeight="1">
      <c r="A8" s="251"/>
      <c r="B8" s="27"/>
      <c r="C8" s="251"/>
      <c r="D8" s="250" t="s">
        <v>107</v>
      </c>
      <c r="E8" s="251"/>
      <c r="F8" s="251"/>
      <c r="G8" s="251"/>
      <c r="H8" s="251"/>
      <c r="I8" s="251"/>
      <c r="J8" s="251"/>
      <c r="K8" s="251"/>
      <c r="L8" s="306"/>
      <c r="S8" s="251"/>
      <c r="T8" s="251"/>
      <c r="U8" s="251"/>
      <c r="V8" s="251"/>
      <c r="W8" s="251"/>
      <c r="X8" s="251"/>
      <c r="Y8" s="251"/>
      <c r="Z8" s="251"/>
      <c r="AA8" s="251"/>
      <c r="AB8" s="251"/>
      <c r="AC8" s="251"/>
      <c r="AD8" s="251"/>
      <c r="AE8" s="251"/>
    </row>
    <row r="9" spans="1:31" s="307" customFormat="1" ht="16.5" customHeight="1">
      <c r="A9" s="251"/>
      <c r="B9" s="27"/>
      <c r="C9" s="251"/>
      <c r="D9" s="251"/>
      <c r="E9" s="280" t="s">
        <v>1481</v>
      </c>
      <c r="F9" s="291"/>
      <c r="G9" s="291"/>
      <c r="H9" s="291"/>
      <c r="I9" s="251"/>
      <c r="J9" s="251"/>
      <c r="K9" s="251"/>
      <c r="L9" s="306"/>
      <c r="S9" s="251"/>
      <c r="T9" s="251"/>
      <c r="U9" s="251"/>
      <c r="V9" s="251"/>
      <c r="W9" s="251"/>
      <c r="X9" s="251"/>
      <c r="Y9" s="251"/>
      <c r="Z9" s="251"/>
      <c r="AA9" s="251"/>
      <c r="AB9" s="251"/>
      <c r="AC9" s="251"/>
      <c r="AD9" s="251"/>
      <c r="AE9" s="251"/>
    </row>
    <row r="10" spans="1:31" s="307" customFormat="1" ht="12">
      <c r="A10" s="251"/>
      <c r="B10" s="27"/>
      <c r="C10" s="251"/>
      <c r="D10" s="251"/>
      <c r="E10" s="251"/>
      <c r="F10" s="251"/>
      <c r="G10" s="251"/>
      <c r="H10" s="251"/>
      <c r="I10" s="251"/>
      <c r="J10" s="251"/>
      <c r="K10" s="251"/>
      <c r="L10" s="306"/>
      <c r="S10" s="251"/>
      <c r="T10" s="251"/>
      <c r="U10" s="251"/>
      <c r="V10" s="251"/>
      <c r="W10" s="251"/>
      <c r="X10" s="251"/>
      <c r="Y10" s="251"/>
      <c r="Z10" s="251"/>
      <c r="AA10" s="251"/>
      <c r="AB10" s="251"/>
      <c r="AC10" s="251"/>
      <c r="AD10" s="251"/>
      <c r="AE10" s="251"/>
    </row>
    <row r="11" spans="1:31" s="307" customFormat="1" ht="12" customHeight="1">
      <c r="A11" s="251"/>
      <c r="B11" s="27"/>
      <c r="C11" s="251"/>
      <c r="D11" s="250" t="s">
        <v>19</v>
      </c>
      <c r="E11" s="251"/>
      <c r="F11" s="246" t="s">
        <v>20</v>
      </c>
      <c r="G11" s="251"/>
      <c r="H11" s="251"/>
      <c r="I11" s="250" t="s">
        <v>21</v>
      </c>
      <c r="J11" s="246" t="s">
        <v>20</v>
      </c>
      <c r="K11" s="251"/>
      <c r="L11" s="306"/>
      <c r="S11" s="251"/>
      <c r="T11" s="251"/>
      <c r="U11" s="251"/>
      <c r="V11" s="251"/>
      <c r="W11" s="251"/>
      <c r="X11" s="251"/>
      <c r="Y11" s="251"/>
      <c r="Z11" s="251"/>
      <c r="AA11" s="251"/>
      <c r="AB11" s="251"/>
      <c r="AC11" s="251"/>
      <c r="AD11" s="251"/>
      <c r="AE11" s="251"/>
    </row>
    <row r="12" spans="1:31" s="307" customFormat="1" ht="12" customHeight="1">
      <c r="A12" s="251"/>
      <c r="B12" s="27"/>
      <c r="C12" s="251"/>
      <c r="D12" s="250" t="s">
        <v>23</v>
      </c>
      <c r="E12" s="251"/>
      <c r="F12" s="246" t="s">
        <v>36</v>
      </c>
      <c r="G12" s="251"/>
      <c r="H12" s="251"/>
      <c r="I12" s="250" t="s">
        <v>25</v>
      </c>
      <c r="J12" s="244" t="str">
        <f>'Rekapitulace stavby'!AN8</f>
        <v>19. 3. 2020</v>
      </c>
      <c r="K12" s="251"/>
      <c r="L12" s="306"/>
      <c r="S12" s="251"/>
      <c r="T12" s="251"/>
      <c r="U12" s="251"/>
      <c r="V12" s="251"/>
      <c r="W12" s="251"/>
      <c r="X12" s="251"/>
      <c r="Y12" s="251"/>
      <c r="Z12" s="251"/>
      <c r="AA12" s="251"/>
      <c r="AB12" s="251"/>
      <c r="AC12" s="251"/>
      <c r="AD12" s="251"/>
      <c r="AE12" s="251"/>
    </row>
    <row r="13" spans="1:31" s="307" customFormat="1" ht="10.9" customHeight="1">
      <c r="A13" s="251"/>
      <c r="B13" s="27"/>
      <c r="C13" s="251"/>
      <c r="D13" s="251"/>
      <c r="E13" s="251"/>
      <c r="F13" s="251"/>
      <c r="G13" s="251"/>
      <c r="H13" s="251"/>
      <c r="I13" s="251"/>
      <c r="J13" s="251"/>
      <c r="K13" s="251"/>
      <c r="L13" s="306"/>
      <c r="S13" s="251"/>
      <c r="T13" s="251"/>
      <c r="U13" s="251"/>
      <c r="V13" s="251"/>
      <c r="W13" s="251"/>
      <c r="X13" s="251"/>
      <c r="Y13" s="251"/>
      <c r="Z13" s="251"/>
      <c r="AA13" s="251"/>
      <c r="AB13" s="251"/>
      <c r="AC13" s="251"/>
      <c r="AD13" s="251"/>
      <c r="AE13" s="251"/>
    </row>
    <row r="14" spans="1:31" s="307" customFormat="1" ht="12" customHeight="1">
      <c r="A14" s="251"/>
      <c r="B14" s="27"/>
      <c r="C14" s="251"/>
      <c r="D14" s="250" t="s">
        <v>29</v>
      </c>
      <c r="E14" s="251"/>
      <c r="F14" s="251"/>
      <c r="G14" s="251"/>
      <c r="H14" s="251"/>
      <c r="I14" s="250" t="s">
        <v>30</v>
      </c>
      <c r="J14" s="246" t="str">
        <f>IF('Rekapitulace stavby'!AN10="","",'Rekapitulace stavby'!AN10)</f>
        <v/>
      </c>
      <c r="K14" s="251"/>
      <c r="L14" s="306"/>
      <c r="S14" s="251"/>
      <c r="T14" s="251"/>
      <c r="U14" s="251"/>
      <c r="V14" s="251"/>
      <c r="W14" s="251"/>
      <c r="X14" s="251"/>
      <c r="Y14" s="251"/>
      <c r="Z14" s="251"/>
      <c r="AA14" s="251"/>
      <c r="AB14" s="251"/>
      <c r="AC14" s="251"/>
      <c r="AD14" s="251"/>
      <c r="AE14" s="251"/>
    </row>
    <row r="15" spans="1:31" s="307" customFormat="1" ht="18" customHeight="1">
      <c r="A15" s="251"/>
      <c r="B15" s="27"/>
      <c r="C15" s="251"/>
      <c r="D15" s="251"/>
      <c r="E15" s="246" t="str">
        <f>IF('Rekapitulace stavby'!E11="","",'Rekapitulace stavby'!E11)</f>
        <v>Město Nový Bor</v>
      </c>
      <c r="F15" s="251"/>
      <c r="G15" s="251"/>
      <c r="H15" s="251"/>
      <c r="I15" s="250" t="s">
        <v>32</v>
      </c>
      <c r="J15" s="246" t="str">
        <f>IF('Rekapitulace stavby'!AN11="","",'Rekapitulace stavby'!AN11)</f>
        <v/>
      </c>
      <c r="K15" s="251"/>
      <c r="L15" s="306"/>
      <c r="S15" s="251"/>
      <c r="T15" s="251"/>
      <c r="U15" s="251"/>
      <c r="V15" s="251"/>
      <c r="W15" s="251"/>
      <c r="X15" s="251"/>
      <c r="Y15" s="251"/>
      <c r="Z15" s="251"/>
      <c r="AA15" s="251"/>
      <c r="AB15" s="251"/>
      <c r="AC15" s="251"/>
      <c r="AD15" s="251"/>
      <c r="AE15" s="251"/>
    </row>
    <row r="16" spans="1:31" s="307" customFormat="1" ht="6.95" customHeight="1">
      <c r="A16" s="251"/>
      <c r="B16" s="27"/>
      <c r="C16" s="251"/>
      <c r="D16" s="251"/>
      <c r="E16" s="251"/>
      <c r="F16" s="251"/>
      <c r="G16" s="251"/>
      <c r="H16" s="251"/>
      <c r="I16" s="251"/>
      <c r="J16" s="251"/>
      <c r="K16" s="251"/>
      <c r="L16" s="306"/>
      <c r="S16" s="251"/>
      <c r="T16" s="251"/>
      <c r="U16" s="251"/>
      <c r="V16" s="251"/>
      <c r="W16" s="251"/>
      <c r="X16" s="251"/>
      <c r="Y16" s="251"/>
      <c r="Z16" s="251"/>
      <c r="AA16" s="251"/>
      <c r="AB16" s="251"/>
      <c r="AC16" s="251"/>
      <c r="AD16" s="251"/>
      <c r="AE16" s="251"/>
    </row>
    <row r="17" spans="1:31" s="307" customFormat="1" ht="12" customHeight="1">
      <c r="A17" s="251"/>
      <c r="B17" s="27"/>
      <c r="C17" s="251"/>
      <c r="D17" s="250" t="s">
        <v>33</v>
      </c>
      <c r="E17" s="251"/>
      <c r="F17" s="251"/>
      <c r="G17" s="251"/>
      <c r="H17" s="251"/>
      <c r="I17" s="250" t="s">
        <v>30</v>
      </c>
      <c r="J17" s="308" t="str">
        <f>'Rekapitulace stavby'!AN13</f>
        <v>Vyplň údaj</v>
      </c>
      <c r="K17" s="251"/>
      <c r="L17" s="306"/>
      <c r="S17" s="251"/>
      <c r="T17" s="251"/>
      <c r="U17" s="251"/>
      <c r="V17" s="251"/>
      <c r="W17" s="251"/>
      <c r="X17" s="251"/>
      <c r="Y17" s="251"/>
      <c r="Z17" s="251"/>
      <c r="AA17" s="251"/>
      <c r="AB17" s="251"/>
      <c r="AC17" s="251"/>
      <c r="AD17" s="251"/>
      <c r="AE17" s="251"/>
    </row>
    <row r="18" spans="1:31" s="307" customFormat="1" ht="18" customHeight="1">
      <c r="A18" s="251"/>
      <c r="B18" s="27"/>
      <c r="C18" s="251"/>
      <c r="D18" s="251"/>
      <c r="E18" s="309" t="str">
        <f>'Rekapitulace stavby'!E14</f>
        <v>Vyplň údaj</v>
      </c>
      <c r="F18" s="263"/>
      <c r="G18" s="263"/>
      <c r="H18" s="263"/>
      <c r="I18" s="250" t="s">
        <v>32</v>
      </c>
      <c r="J18" s="308" t="str">
        <f>'Rekapitulace stavby'!AN14</f>
        <v>Vyplň údaj</v>
      </c>
      <c r="K18" s="251"/>
      <c r="L18" s="306"/>
      <c r="S18" s="251"/>
      <c r="T18" s="251"/>
      <c r="U18" s="251"/>
      <c r="V18" s="251"/>
      <c r="W18" s="251"/>
      <c r="X18" s="251"/>
      <c r="Y18" s="251"/>
      <c r="Z18" s="251"/>
      <c r="AA18" s="251"/>
      <c r="AB18" s="251"/>
      <c r="AC18" s="251"/>
      <c r="AD18" s="251"/>
      <c r="AE18" s="251"/>
    </row>
    <row r="19" spans="1:31" s="307" customFormat="1" ht="6.95" customHeight="1">
      <c r="A19" s="251"/>
      <c r="B19" s="27"/>
      <c r="C19" s="251"/>
      <c r="D19" s="251"/>
      <c r="E19" s="251"/>
      <c r="F19" s="251"/>
      <c r="G19" s="251"/>
      <c r="H19" s="251"/>
      <c r="I19" s="251"/>
      <c r="J19" s="251"/>
      <c r="K19" s="251"/>
      <c r="L19" s="306"/>
      <c r="S19" s="251"/>
      <c r="T19" s="251"/>
      <c r="U19" s="251"/>
      <c r="V19" s="251"/>
      <c r="W19" s="251"/>
      <c r="X19" s="251"/>
      <c r="Y19" s="251"/>
      <c r="Z19" s="251"/>
      <c r="AA19" s="251"/>
      <c r="AB19" s="251"/>
      <c r="AC19" s="251"/>
      <c r="AD19" s="251"/>
      <c r="AE19" s="251"/>
    </row>
    <row r="20" spans="1:31" s="307" customFormat="1" ht="12" customHeight="1">
      <c r="A20" s="251"/>
      <c r="B20" s="27"/>
      <c r="C20" s="251"/>
      <c r="D20" s="250" t="s">
        <v>35</v>
      </c>
      <c r="E20" s="251"/>
      <c r="F20" s="251"/>
      <c r="G20" s="251"/>
      <c r="H20" s="251"/>
      <c r="I20" s="250" t="s">
        <v>30</v>
      </c>
      <c r="J20" s="246" t="str">
        <f>IF('Rekapitulace stavby'!AN16="","",'Rekapitulace stavby'!AN16)</f>
        <v/>
      </c>
      <c r="K20" s="251"/>
      <c r="L20" s="306"/>
      <c r="S20" s="251"/>
      <c r="T20" s="251"/>
      <c r="U20" s="251"/>
      <c r="V20" s="251"/>
      <c r="W20" s="251"/>
      <c r="X20" s="251"/>
      <c r="Y20" s="251"/>
      <c r="Z20" s="251"/>
      <c r="AA20" s="251"/>
      <c r="AB20" s="251"/>
      <c r="AC20" s="251"/>
      <c r="AD20" s="251"/>
      <c r="AE20" s="251"/>
    </row>
    <row r="21" spans="1:31" s="307" customFormat="1" ht="18" customHeight="1">
      <c r="A21" s="251"/>
      <c r="B21" s="27"/>
      <c r="C21" s="251"/>
      <c r="D21" s="251"/>
      <c r="E21" s="246" t="str">
        <f>IF('Rekapitulace stavby'!E17="","",'Rekapitulace stavby'!E17)</f>
        <v xml:space="preserve"> </v>
      </c>
      <c r="F21" s="251"/>
      <c r="G21" s="251"/>
      <c r="H21" s="251"/>
      <c r="I21" s="250" t="s">
        <v>32</v>
      </c>
      <c r="J21" s="246" t="str">
        <f>IF('Rekapitulace stavby'!AN17="","",'Rekapitulace stavby'!AN17)</f>
        <v/>
      </c>
      <c r="K21" s="251"/>
      <c r="L21" s="306"/>
      <c r="S21" s="251"/>
      <c r="T21" s="251"/>
      <c r="U21" s="251"/>
      <c r="V21" s="251"/>
      <c r="W21" s="251"/>
      <c r="X21" s="251"/>
      <c r="Y21" s="251"/>
      <c r="Z21" s="251"/>
      <c r="AA21" s="251"/>
      <c r="AB21" s="251"/>
      <c r="AC21" s="251"/>
      <c r="AD21" s="251"/>
      <c r="AE21" s="251"/>
    </row>
    <row r="22" spans="1:31" s="307" customFormat="1" ht="6.95" customHeight="1">
      <c r="A22" s="251"/>
      <c r="B22" s="27"/>
      <c r="C22" s="251"/>
      <c r="D22" s="251"/>
      <c r="E22" s="251"/>
      <c r="F22" s="251"/>
      <c r="G22" s="251"/>
      <c r="H22" s="251"/>
      <c r="I22" s="251"/>
      <c r="J22" s="251"/>
      <c r="K22" s="251"/>
      <c r="L22" s="306"/>
      <c r="S22" s="251"/>
      <c r="T22" s="251"/>
      <c r="U22" s="251"/>
      <c r="V22" s="251"/>
      <c r="W22" s="251"/>
      <c r="X22" s="251"/>
      <c r="Y22" s="251"/>
      <c r="Z22" s="251"/>
      <c r="AA22" s="251"/>
      <c r="AB22" s="251"/>
      <c r="AC22" s="251"/>
      <c r="AD22" s="251"/>
      <c r="AE22" s="251"/>
    </row>
    <row r="23" spans="1:31" s="307" customFormat="1" ht="12" customHeight="1">
      <c r="A23" s="251"/>
      <c r="B23" s="27"/>
      <c r="C23" s="251"/>
      <c r="D23" s="250" t="s">
        <v>37</v>
      </c>
      <c r="E23" s="251"/>
      <c r="F23" s="251"/>
      <c r="G23" s="251"/>
      <c r="H23" s="251"/>
      <c r="I23" s="250" t="s">
        <v>30</v>
      </c>
      <c r="J23" s="246" t="str">
        <f>IF('Rekapitulace stavby'!AN19="","",'Rekapitulace stavby'!AN19)</f>
        <v/>
      </c>
      <c r="K23" s="251"/>
      <c r="L23" s="306"/>
      <c r="S23" s="251"/>
      <c r="T23" s="251"/>
      <c r="U23" s="251"/>
      <c r="V23" s="251"/>
      <c r="W23" s="251"/>
      <c r="X23" s="251"/>
      <c r="Y23" s="251"/>
      <c r="Z23" s="251"/>
      <c r="AA23" s="251"/>
      <c r="AB23" s="251"/>
      <c r="AC23" s="251"/>
      <c r="AD23" s="251"/>
      <c r="AE23" s="251"/>
    </row>
    <row r="24" spans="1:31" s="307" customFormat="1" ht="18" customHeight="1">
      <c r="A24" s="251"/>
      <c r="B24" s="27"/>
      <c r="C24" s="251"/>
      <c r="D24" s="251"/>
      <c r="E24" s="246" t="str">
        <f>IF('Rekapitulace stavby'!E20="","",'Rekapitulace stavby'!E20)</f>
        <v xml:space="preserve"> </v>
      </c>
      <c r="F24" s="251"/>
      <c r="G24" s="251"/>
      <c r="H24" s="251"/>
      <c r="I24" s="250" t="s">
        <v>32</v>
      </c>
      <c r="J24" s="246" t="str">
        <f>IF('Rekapitulace stavby'!AN20="","",'Rekapitulace stavby'!AN20)</f>
        <v/>
      </c>
      <c r="K24" s="251"/>
      <c r="L24" s="306"/>
      <c r="S24" s="251"/>
      <c r="T24" s="251"/>
      <c r="U24" s="251"/>
      <c r="V24" s="251"/>
      <c r="W24" s="251"/>
      <c r="X24" s="251"/>
      <c r="Y24" s="251"/>
      <c r="Z24" s="251"/>
      <c r="AA24" s="251"/>
      <c r="AB24" s="251"/>
      <c r="AC24" s="251"/>
      <c r="AD24" s="251"/>
      <c r="AE24" s="251"/>
    </row>
    <row r="25" spans="1:31" s="307" customFormat="1" ht="6.95" customHeight="1">
      <c r="A25" s="251"/>
      <c r="B25" s="27"/>
      <c r="C25" s="251"/>
      <c r="D25" s="251"/>
      <c r="E25" s="251"/>
      <c r="F25" s="251"/>
      <c r="G25" s="251"/>
      <c r="H25" s="251"/>
      <c r="I25" s="251"/>
      <c r="J25" s="251"/>
      <c r="K25" s="251"/>
      <c r="L25" s="306"/>
      <c r="S25" s="251"/>
      <c r="T25" s="251"/>
      <c r="U25" s="251"/>
      <c r="V25" s="251"/>
      <c r="W25" s="251"/>
      <c r="X25" s="251"/>
      <c r="Y25" s="251"/>
      <c r="Z25" s="251"/>
      <c r="AA25" s="251"/>
      <c r="AB25" s="251"/>
      <c r="AC25" s="251"/>
      <c r="AD25" s="251"/>
      <c r="AE25" s="251"/>
    </row>
    <row r="26" spans="1:31" s="307" customFormat="1" ht="12" customHeight="1">
      <c r="A26" s="251"/>
      <c r="B26" s="27"/>
      <c r="C26" s="251"/>
      <c r="D26" s="250" t="s">
        <v>39</v>
      </c>
      <c r="E26" s="251"/>
      <c r="F26" s="251"/>
      <c r="G26" s="251"/>
      <c r="H26" s="251"/>
      <c r="I26" s="251"/>
      <c r="J26" s="251"/>
      <c r="K26" s="251"/>
      <c r="L26" s="306"/>
      <c r="S26" s="251"/>
      <c r="T26" s="251"/>
      <c r="U26" s="251"/>
      <c r="V26" s="251"/>
      <c r="W26" s="251"/>
      <c r="X26" s="251"/>
      <c r="Y26" s="251"/>
      <c r="Z26" s="251"/>
      <c r="AA26" s="251"/>
      <c r="AB26" s="251"/>
      <c r="AC26" s="251"/>
      <c r="AD26" s="251"/>
      <c r="AE26" s="251"/>
    </row>
    <row r="27" spans="1:31" s="313" customFormat="1" ht="16.5" customHeight="1">
      <c r="A27" s="310"/>
      <c r="B27" s="311"/>
      <c r="C27" s="310"/>
      <c r="D27" s="310"/>
      <c r="E27" s="267" t="s">
        <v>20</v>
      </c>
      <c r="F27" s="267"/>
      <c r="G27" s="267"/>
      <c r="H27" s="267"/>
      <c r="I27" s="310"/>
      <c r="J27" s="310"/>
      <c r="K27" s="310"/>
      <c r="L27" s="312"/>
      <c r="S27" s="310"/>
      <c r="T27" s="310"/>
      <c r="U27" s="310"/>
      <c r="V27" s="310"/>
      <c r="W27" s="310"/>
      <c r="X27" s="310"/>
      <c r="Y27" s="310"/>
      <c r="Z27" s="310"/>
      <c r="AA27" s="310"/>
      <c r="AB27" s="310"/>
      <c r="AC27" s="310"/>
      <c r="AD27" s="310"/>
      <c r="AE27" s="310"/>
    </row>
    <row r="28" spans="1:31" s="307" customFormat="1" ht="6.95" customHeight="1">
      <c r="A28" s="251"/>
      <c r="B28" s="27"/>
      <c r="C28" s="251"/>
      <c r="D28" s="251"/>
      <c r="E28" s="251"/>
      <c r="F28" s="251"/>
      <c r="G28" s="251"/>
      <c r="H28" s="251"/>
      <c r="I28" s="251"/>
      <c r="J28" s="251"/>
      <c r="K28" s="251"/>
      <c r="L28" s="306"/>
      <c r="S28" s="251"/>
      <c r="T28" s="251"/>
      <c r="U28" s="251"/>
      <c r="V28" s="251"/>
      <c r="W28" s="251"/>
      <c r="X28" s="251"/>
      <c r="Y28" s="251"/>
      <c r="Z28" s="251"/>
      <c r="AA28" s="251"/>
      <c r="AB28" s="251"/>
      <c r="AC28" s="251"/>
      <c r="AD28" s="251"/>
      <c r="AE28" s="251"/>
    </row>
    <row r="29" spans="1:31" s="307" customFormat="1" ht="6.95" customHeight="1">
      <c r="A29" s="251"/>
      <c r="B29" s="27"/>
      <c r="C29" s="251"/>
      <c r="D29" s="63"/>
      <c r="E29" s="63"/>
      <c r="F29" s="63"/>
      <c r="G29" s="63"/>
      <c r="H29" s="63"/>
      <c r="I29" s="63"/>
      <c r="J29" s="63"/>
      <c r="K29" s="63"/>
      <c r="L29" s="306"/>
      <c r="S29" s="251"/>
      <c r="T29" s="251"/>
      <c r="U29" s="251"/>
      <c r="V29" s="251"/>
      <c r="W29" s="251"/>
      <c r="X29" s="251"/>
      <c r="Y29" s="251"/>
      <c r="Z29" s="251"/>
      <c r="AA29" s="251"/>
      <c r="AB29" s="251"/>
      <c r="AC29" s="251"/>
      <c r="AD29" s="251"/>
      <c r="AE29" s="251"/>
    </row>
    <row r="30" spans="1:31" s="307" customFormat="1" ht="25.35" customHeight="1">
      <c r="A30" s="251"/>
      <c r="B30" s="27"/>
      <c r="C30" s="251"/>
      <c r="D30" s="314" t="s">
        <v>41</v>
      </c>
      <c r="E30" s="251"/>
      <c r="F30" s="251"/>
      <c r="G30" s="251"/>
      <c r="H30" s="251"/>
      <c r="I30" s="251"/>
      <c r="J30" s="245">
        <f>ROUNDUP(J80,2)</f>
        <v>0</v>
      </c>
      <c r="K30" s="251"/>
      <c r="L30" s="306"/>
      <c r="S30" s="251"/>
      <c r="T30" s="251"/>
      <c r="U30" s="251"/>
      <c r="V30" s="251"/>
      <c r="W30" s="251"/>
      <c r="X30" s="251"/>
      <c r="Y30" s="251"/>
      <c r="Z30" s="251"/>
      <c r="AA30" s="251"/>
      <c r="AB30" s="251"/>
      <c r="AC30" s="251"/>
      <c r="AD30" s="251"/>
      <c r="AE30" s="251"/>
    </row>
    <row r="31" spans="1:31" s="307" customFormat="1" ht="6.95" customHeight="1">
      <c r="A31" s="251"/>
      <c r="B31" s="27"/>
      <c r="C31" s="251"/>
      <c r="D31" s="63"/>
      <c r="E31" s="63"/>
      <c r="F31" s="63"/>
      <c r="G31" s="63"/>
      <c r="H31" s="63"/>
      <c r="I31" s="63"/>
      <c r="J31" s="63"/>
      <c r="K31" s="63"/>
      <c r="L31" s="306"/>
      <c r="S31" s="251"/>
      <c r="T31" s="251"/>
      <c r="U31" s="251"/>
      <c r="V31" s="251"/>
      <c r="W31" s="251"/>
      <c r="X31" s="251"/>
      <c r="Y31" s="251"/>
      <c r="Z31" s="251"/>
      <c r="AA31" s="251"/>
      <c r="AB31" s="251"/>
      <c r="AC31" s="251"/>
      <c r="AD31" s="251"/>
      <c r="AE31" s="251"/>
    </row>
    <row r="32" spans="1:31" s="307" customFormat="1" ht="14.45" customHeight="1">
      <c r="A32" s="251"/>
      <c r="B32" s="27"/>
      <c r="C32" s="251"/>
      <c r="D32" s="251"/>
      <c r="E32" s="251"/>
      <c r="F32" s="249" t="s">
        <v>43</v>
      </c>
      <c r="G32" s="251"/>
      <c r="H32" s="251"/>
      <c r="I32" s="249" t="s">
        <v>42</v>
      </c>
      <c r="J32" s="249" t="s">
        <v>44</v>
      </c>
      <c r="K32" s="251"/>
      <c r="L32" s="306"/>
      <c r="S32" s="251"/>
      <c r="T32" s="251"/>
      <c r="U32" s="251"/>
      <c r="V32" s="251"/>
      <c r="W32" s="251"/>
      <c r="X32" s="251"/>
      <c r="Y32" s="251"/>
      <c r="Z32" s="251"/>
      <c r="AA32" s="251"/>
      <c r="AB32" s="251"/>
      <c r="AC32" s="251"/>
      <c r="AD32" s="251"/>
      <c r="AE32" s="251"/>
    </row>
    <row r="33" spans="1:31" s="307" customFormat="1" ht="14.45" customHeight="1">
      <c r="A33" s="251"/>
      <c r="B33" s="27"/>
      <c r="C33" s="251"/>
      <c r="D33" s="315" t="s">
        <v>45</v>
      </c>
      <c r="E33" s="250" t="s">
        <v>46</v>
      </c>
      <c r="F33" s="316">
        <f>ROUNDUP((SUM(BE80:BE129)),2)</f>
        <v>0</v>
      </c>
      <c r="G33" s="251"/>
      <c r="H33" s="251"/>
      <c r="I33" s="317">
        <v>0.21</v>
      </c>
      <c r="J33" s="316">
        <f>ROUNDUP(((SUM(BE80:BE129))*I33),2)</f>
        <v>0</v>
      </c>
      <c r="K33" s="251"/>
      <c r="L33" s="306"/>
      <c r="S33" s="251"/>
      <c r="T33" s="251"/>
      <c r="U33" s="251"/>
      <c r="V33" s="251"/>
      <c r="W33" s="251"/>
      <c r="X33" s="251"/>
      <c r="Y33" s="251"/>
      <c r="Z33" s="251"/>
      <c r="AA33" s="251"/>
      <c r="AB33" s="251"/>
      <c r="AC33" s="251"/>
      <c r="AD33" s="251"/>
      <c r="AE33" s="251"/>
    </row>
    <row r="34" spans="1:31" s="307" customFormat="1" ht="14.45" customHeight="1">
      <c r="A34" s="251"/>
      <c r="B34" s="27"/>
      <c r="C34" s="251"/>
      <c r="D34" s="251"/>
      <c r="E34" s="250" t="s">
        <v>47</v>
      </c>
      <c r="F34" s="316">
        <f>ROUNDUP((SUM(BF80:BF129)),2)</f>
        <v>0</v>
      </c>
      <c r="G34" s="251"/>
      <c r="H34" s="251"/>
      <c r="I34" s="317">
        <v>0.15</v>
      </c>
      <c r="J34" s="316">
        <f>ROUNDUP(((SUM(BF80:BF129))*I34),2)</f>
        <v>0</v>
      </c>
      <c r="K34" s="251"/>
      <c r="L34" s="306"/>
      <c r="S34" s="251"/>
      <c r="T34" s="251"/>
      <c r="U34" s="251"/>
      <c r="V34" s="251"/>
      <c r="W34" s="251"/>
      <c r="X34" s="251"/>
      <c r="Y34" s="251"/>
      <c r="Z34" s="251"/>
      <c r="AA34" s="251"/>
      <c r="AB34" s="251"/>
      <c r="AC34" s="251"/>
      <c r="AD34" s="251"/>
      <c r="AE34" s="251"/>
    </row>
    <row r="35" spans="1:31" s="307" customFormat="1" ht="14.45" customHeight="1" hidden="1">
      <c r="A35" s="251"/>
      <c r="B35" s="27"/>
      <c r="C35" s="251"/>
      <c r="D35" s="251"/>
      <c r="E35" s="250" t="s">
        <v>48</v>
      </c>
      <c r="F35" s="316">
        <f>ROUNDUP((SUM(BG80:BG129)),2)</f>
        <v>0</v>
      </c>
      <c r="G35" s="251"/>
      <c r="H35" s="251"/>
      <c r="I35" s="317">
        <v>0.21</v>
      </c>
      <c r="J35" s="316">
        <f>0</f>
        <v>0</v>
      </c>
      <c r="K35" s="251"/>
      <c r="L35" s="306"/>
      <c r="S35" s="251"/>
      <c r="T35" s="251"/>
      <c r="U35" s="251"/>
      <c r="V35" s="251"/>
      <c r="W35" s="251"/>
      <c r="X35" s="251"/>
      <c r="Y35" s="251"/>
      <c r="Z35" s="251"/>
      <c r="AA35" s="251"/>
      <c r="AB35" s="251"/>
      <c r="AC35" s="251"/>
      <c r="AD35" s="251"/>
      <c r="AE35" s="251"/>
    </row>
    <row r="36" spans="1:31" s="307" customFormat="1" ht="14.45" customHeight="1" hidden="1">
      <c r="A36" s="251"/>
      <c r="B36" s="27"/>
      <c r="C36" s="251"/>
      <c r="D36" s="251"/>
      <c r="E36" s="250" t="s">
        <v>49</v>
      </c>
      <c r="F36" s="316">
        <f>ROUNDUP((SUM(BH80:BH129)),2)</f>
        <v>0</v>
      </c>
      <c r="G36" s="251"/>
      <c r="H36" s="251"/>
      <c r="I36" s="317">
        <v>0.15</v>
      </c>
      <c r="J36" s="316">
        <f>0</f>
        <v>0</v>
      </c>
      <c r="K36" s="251"/>
      <c r="L36" s="306"/>
      <c r="S36" s="251"/>
      <c r="T36" s="251"/>
      <c r="U36" s="251"/>
      <c r="V36" s="251"/>
      <c r="W36" s="251"/>
      <c r="X36" s="251"/>
      <c r="Y36" s="251"/>
      <c r="Z36" s="251"/>
      <c r="AA36" s="251"/>
      <c r="AB36" s="251"/>
      <c r="AC36" s="251"/>
      <c r="AD36" s="251"/>
      <c r="AE36" s="251"/>
    </row>
    <row r="37" spans="1:31" s="307" customFormat="1" ht="14.45" customHeight="1" hidden="1">
      <c r="A37" s="251"/>
      <c r="B37" s="27"/>
      <c r="C37" s="251"/>
      <c r="D37" s="251"/>
      <c r="E37" s="250" t="s">
        <v>50</v>
      </c>
      <c r="F37" s="316">
        <f>ROUNDUP((SUM(BI80:BI129)),2)</f>
        <v>0</v>
      </c>
      <c r="G37" s="251"/>
      <c r="H37" s="251"/>
      <c r="I37" s="317">
        <v>0</v>
      </c>
      <c r="J37" s="316">
        <f>0</f>
        <v>0</v>
      </c>
      <c r="K37" s="251"/>
      <c r="L37" s="306"/>
      <c r="S37" s="251"/>
      <c r="T37" s="251"/>
      <c r="U37" s="251"/>
      <c r="V37" s="251"/>
      <c r="W37" s="251"/>
      <c r="X37" s="251"/>
      <c r="Y37" s="251"/>
      <c r="Z37" s="251"/>
      <c r="AA37" s="251"/>
      <c r="AB37" s="251"/>
      <c r="AC37" s="251"/>
      <c r="AD37" s="251"/>
      <c r="AE37" s="251"/>
    </row>
    <row r="38" spans="1:31" s="307" customFormat="1" ht="6.95" customHeight="1">
      <c r="A38" s="251"/>
      <c r="B38" s="27"/>
      <c r="C38" s="251"/>
      <c r="D38" s="251"/>
      <c r="E38" s="251"/>
      <c r="F38" s="251"/>
      <c r="G38" s="251"/>
      <c r="H38" s="251"/>
      <c r="I38" s="251"/>
      <c r="J38" s="251"/>
      <c r="K38" s="251"/>
      <c r="L38" s="306"/>
      <c r="S38" s="251"/>
      <c r="T38" s="251"/>
      <c r="U38" s="251"/>
      <c r="V38" s="251"/>
      <c r="W38" s="251"/>
      <c r="X38" s="251"/>
      <c r="Y38" s="251"/>
      <c r="Z38" s="251"/>
      <c r="AA38" s="251"/>
      <c r="AB38" s="251"/>
      <c r="AC38" s="251"/>
      <c r="AD38" s="251"/>
      <c r="AE38" s="251"/>
    </row>
    <row r="39" spans="1:31" s="307" customFormat="1" ht="25.35" customHeight="1">
      <c r="A39" s="251"/>
      <c r="B39" s="27"/>
      <c r="C39" s="92"/>
      <c r="D39" s="318" t="s">
        <v>51</v>
      </c>
      <c r="E39" s="57"/>
      <c r="F39" s="57"/>
      <c r="G39" s="319" t="s">
        <v>52</v>
      </c>
      <c r="H39" s="320" t="s">
        <v>53</v>
      </c>
      <c r="I39" s="57"/>
      <c r="J39" s="321">
        <f>SUM(J30:J37)</f>
        <v>0</v>
      </c>
      <c r="K39" s="322"/>
      <c r="L39" s="306"/>
      <c r="S39" s="251"/>
      <c r="T39" s="251"/>
      <c r="U39" s="251"/>
      <c r="V39" s="251"/>
      <c r="W39" s="251"/>
      <c r="X39" s="251"/>
      <c r="Y39" s="251"/>
      <c r="Z39" s="251"/>
      <c r="AA39" s="251"/>
      <c r="AB39" s="251"/>
      <c r="AC39" s="251"/>
      <c r="AD39" s="251"/>
      <c r="AE39" s="251"/>
    </row>
    <row r="40" spans="1:31" s="307" customFormat="1" ht="14.45" customHeight="1">
      <c r="A40" s="251"/>
      <c r="B40" s="39"/>
      <c r="C40" s="40"/>
      <c r="D40" s="40"/>
      <c r="E40" s="40"/>
      <c r="F40" s="40"/>
      <c r="G40" s="40"/>
      <c r="H40" s="40"/>
      <c r="I40" s="40"/>
      <c r="J40" s="40"/>
      <c r="K40" s="40"/>
      <c r="L40" s="306"/>
      <c r="S40" s="251"/>
      <c r="T40" s="251"/>
      <c r="U40" s="251"/>
      <c r="V40" s="251"/>
      <c r="W40" s="251"/>
      <c r="X40" s="251"/>
      <c r="Y40" s="251"/>
      <c r="Z40" s="251"/>
      <c r="AA40" s="251"/>
      <c r="AB40" s="251"/>
      <c r="AC40" s="251"/>
      <c r="AD40" s="251"/>
      <c r="AE40" s="251"/>
    </row>
    <row r="44" spans="1:31" s="307" customFormat="1" ht="6.95" customHeight="1">
      <c r="A44" s="251"/>
      <c r="B44" s="41"/>
      <c r="C44" s="42"/>
      <c r="D44" s="42"/>
      <c r="E44" s="42"/>
      <c r="F44" s="42"/>
      <c r="G44" s="42"/>
      <c r="H44" s="42"/>
      <c r="I44" s="42"/>
      <c r="J44" s="42"/>
      <c r="K44" s="42"/>
      <c r="L44" s="306"/>
      <c r="S44" s="251"/>
      <c r="T44" s="251"/>
      <c r="U44" s="251"/>
      <c r="V44" s="251"/>
      <c r="W44" s="251"/>
      <c r="X44" s="251"/>
      <c r="Y44" s="251"/>
      <c r="Z44" s="251"/>
      <c r="AA44" s="251"/>
      <c r="AB44" s="251"/>
      <c r="AC44" s="251"/>
      <c r="AD44" s="251"/>
      <c r="AE44" s="251"/>
    </row>
    <row r="45" spans="1:31" s="307" customFormat="1" ht="24.95" customHeight="1">
      <c r="A45" s="251"/>
      <c r="B45" s="27"/>
      <c r="C45" s="16" t="s">
        <v>109</v>
      </c>
      <c r="D45" s="251"/>
      <c r="E45" s="251"/>
      <c r="F45" s="251"/>
      <c r="G45" s="251"/>
      <c r="H45" s="251"/>
      <c r="I45" s="251"/>
      <c r="J45" s="251"/>
      <c r="K45" s="251"/>
      <c r="L45" s="306"/>
      <c r="S45" s="251"/>
      <c r="T45" s="251"/>
      <c r="U45" s="251"/>
      <c r="V45" s="251"/>
      <c r="W45" s="251"/>
      <c r="X45" s="251"/>
      <c r="Y45" s="251"/>
      <c r="Z45" s="251"/>
      <c r="AA45" s="251"/>
      <c r="AB45" s="251"/>
      <c r="AC45" s="251"/>
      <c r="AD45" s="251"/>
      <c r="AE45" s="251"/>
    </row>
    <row r="46" spans="1:31" s="307" customFormat="1" ht="6.95" customHeight="1">
      <c r="A46" s="251"/>
      <c r="B46" s="27"/>
      <c r="C46" s="251"/>
      <c r="D46" s="251"/>
      <c r="E46" s="251"/>
      <c r="F46" s="251"/>
      <c r="G46" s="251"/>
      <c r="H46" s="251"/>
      <c r="I46" s="251"/>
      <c r="J46" s="251"/>
      <c r="K46" s="251"/>
      <c r="L46" s="306"/>
      <c r="S46" s="251"/>
      <c r="T46" s="251"/>
      <c r="U46" s="251"/>
      <c r="V46" s="251"/>
      <c r="W46" s="251"/>
      <c r="X46" s="251"/>
      <c r="Y46" s="251"/>
      <c r="Z46" s="251"/>
      <c r="AA46" s="251"/>
      <c r="AB46" s="251"/>
      <c r="AC46" s="251"/>
      <c r="AD46" s="251"/>
      <c r="AE46" s="251"/>
    </row>
    <row r="47" spans="1:31" s="307" customFormat="1" ht="12" customHeight="1">
      <c r="A47" s="251"/>
      <c r="B47" s="27"/>
      <c r="C47" s="250" t="s">
        <v>16</v>
      </c>
      <c r="D47" s="251"/>
      <c r="E47" s="251"/>
      <c r="F47" s="251"/>
      <c r="G47" s="251"/>
      <c r="H47" s="251"/>
      <c r="I47" s="251"/>
      <c r="J47" s="251"/>
      <c r="K47" s="251"/>
      <c r="L47" s="306"/>
      <c r="S47" s="251"/>
      <c r="T47" s="251"/>
      <c r="U47" s="251"/>
      <c r="V47" s="251"/>
      <c r="W47" s="251"/>
      <c r="X47" s="251"/>
      <c r="Y47" s="251"/>
      <c r="Z47" s="251"/>
      <c r="AA47" s="251"/>
      <c r="AB47" s="251"/>
      <c r="AC47" s="251"/>
      <c r="AD47" s="251"/>
      <c r="AE47" s="251"/>
    </row>
    <row r="48" spans="1:31" s="307" customFormat="1" ht="16.5" customHeight="1">
      <c r="A48" s="251"/>
      <c r="B48" s="27"/>
      <c r="C48" s="251"/>
      <c r="D48" s="251"/>
      <c r="E48" s="292" t="str">
        <f>E7</f>
        <v>Rekonstrukce MŠ Srdíčko_objekt A, B</v>
      </c>
      <c r="F48" s="293"/>
      <c r="G48" s="293"/>
      <c r="H48" s="293"/>
      <c r="I48" s="251"/>
      <c r="J48" s="251"/>
      <c r="K48" s="251"/>
      <c r="L48" s="306"/>
      <c r="S48" s="251"/>
      <c r="T48" s="251"/>
      <c r="U48" s="251"/>
      <c r="V48" s="251"/>
      <c r="W48" s="251"/>
      <c r="X48" s="251"/>
      <c r="Y48" s="251"/>
      <c r="Z48" s="251"/>
      <c r="AA48" s="251"/>
      <c r="AB48" s="251"/>
      <c r="AC48" s="251"/>
      <c r="AD48" s="251"/>
      <c r="AE48" s="251"/>
    </row>
    <row r="49" spans="1:31" s="307" customFormat="1" ht="12" customHeight="1">
      <c r="A49" s="251"/>
      <c r="B49" s="27"/>
      <c r="C49" s="250" t="s">
        <v>107</v>
      </c>
      <c r="D49" s="251"/>
      <c r="E49" s="251"/>
      <c r="F49" s="251"/>
      <c r="G49" s="251"/>
      <c r="H49" s="251"/>
      <c r="I49" s="251"/>
      <c r="J49" s="251"/>
      <c r="K49" s="251"/>
      <c r="L49" s="306"/>
      <c r="S49" s="251"/>
      <c r="T49" s="251"/>
      <c r="U49" s="251"/>
      <c r="V49" s="251"/>
      <c r="W49" s="251"/>
      <c r="X49" s="251"/>
      <c r="Y49" s="251"/>
      <c r="Z49" s="251"/>
      <c r="AA49" s="251"/>
      <c r="AB49" s="251"/>
      <c r="AC49" s="251"/>
      <c r="AD49" s="251"/>
      <c r="AE49" s="251"/>
    </row>
    <row r="50" spans="1:31" s="307" customFormat="1" ht="16.5" customHeight="1">
      <c r="A50" s="251"/>
      <c r="B50" s="27"/>
      <c r="C50" s="251"/>
      <c r="D50" s="251"/>
      <c r="E50" s="280" t="str">
        <f>E9</f>
        <v>005 - Gastro_objekt B</v>
      </c>
      <c r="F50" s="291"/>
      <c r="G50" s="291"/>
      <c r="H50" s="291"/>
      <c r="I50" s="251"/>
      <c r="J50" s="251"/>
      <c r="K50" s="251"/>
      <c r="L50" s="306"/>
      <c r="S50" s="251"/>
      <c r="T50" s="251"/>
      <c r="U50" s="251"/>
      <c r="V50" s="251"/>
      <c r="W50" s="251"/>
      <c r="X50" s="251"/>
      <c r="Y50" s="251"/>
      <c r="Z50" s="251"/>
      <c r="AA50" s="251"/>
      <c r="AB50" s="251"/>
      <c r="AC50" s="251"/>
      <c r="AD50" s="251"/>
      <c r="AE50" s="251"/>
    </row>
    <row r="51" spans="1:31" s="307" customFormat="1" ht="6.95" customHeight="1">
      <c r="A51" s="251"/>
      <c r="B51" s="27"/>
      <c r="C51" s="251"/>
      <c r="D51" s="251"/>
      <c r="E51" s="251"/>
      <c r="F51" s="251"/>
      <c r="G51" s="251"/>
      <c r="H51" s="251"/>
      <c r="I51" s="251"/>
      <c r="J51" s="251"/>
      <c r="K51" s="251"/>
      <c r="L51" s="306"/>
      <c r="S51" s="251"/>
      <c r="T51" s="251"/>
      <c r="U51" s="251"/>
      <c r="V51" s="251"/>
      <c r="W51" s="251"/>
      <c r="X51" s="251"/>
      <c r="Y51" s="251"/>
      <c r="Z51" s="251"/>
      <c r="AA51" s="251"/>
      <c r="AB51" s="251"/>
      <c r="AC51" s="251"/>
      <c r="AD51" s="251"/>
      <c r="AE51" s="251"/>
    </row>
    <row r="52" spans="1:31" s="307" customFormat="1" ht="12" customHeight="1">
      <c r="A52" s="251"/>
      <c r="B52" s="27"/>
      <c r="C52" s="250" t="s">
        <v>23</v>
      </c>
      <c r="D52" s="251"/>
      <c r="E52" s="251"/>
      <c r="F52" s="246" t="str">
        <f>F12</f>
        <v xml:space="preserve"> </v>
      </c>
      <c r="G52" s="251"/>
      <c r="H52" s="251"/>
      <c r="I52" s="250" t="s">
        <v>25</v>
      </c>
      <c r="J52" s="244" t="str">
        <f>IF(J12="","",J12)</f>
        <v>19. 3. 2020</v>
      </c>
      <c r="K52" s="251"/>
      <c r="L52" s="306"/>
      <c r="S52" s="251"/>
      <c r="T52" s="251"/>
      <c r="U52" s="251"/>
      <c r="V52" s="251"/>
      <c r="W52" s="251"/>
      <c r="X52" s="251"/>
      <c r="Y52" s="251"/>
      <c r="Z52" s="251"/>
      <c r="AA52" s="251"/>
      <c r="AB52" s="251"/>
      <c r="AC52" s="251"/>
      <c r="AD52" s="251"/>
      <c r="AE52" s="251"/>
    </row>
    <row r="53" spans="1:31" s="307" customFormat="1" ht="6.95" customHeight="1">
      <c r="A53" s="251"/>
      <c r="B53" s="27"/>
      <c r="C53" s="251"/>
      <c r="D53" s="251"/>
      <c r="E53" s="251"/>
      <c r="F53" s="251"/>
      <c r="G53" s="251"/>
      <c r="H53" s="251"/>
      <c r="I53" s="251"/>
      <c r="J53" s="251"/>
      <c r="K53" s="251"/>
      <c r="L53" s="306"/>
      <c r="S53" s="251"/>
      <c r="T53" s="251"/>
      <c r="U53" s="251"/>
      <c r="V53" s="251"/>
      <c r="W53" s="251"/>
      <c r="X53" s="251"/>
      <c r="Y53" s="251"/>
      <c r="Z53" s="251"/>
      <c r="AA53" s="251"/>
      <c r="AB53" s="251"/>
      <c r="AC53" s="251"/>
      <c r="AD53" s="251"/>
      <c r="AE53" s="251"/>
    </row>
    <row r="54" spans="1:31" s="307" customFormat="1" ht="15.2" customHeight="1">
      <c r="A54" s="251"/>
      <c r="B54" s="27"/>
      <c r="C54" s="250" t="s">
        <v>29</v>
      </c>
      <c r="D54" s="251"/>
      <c r="E54" s="251"/>
      <c r="F54" s="246" t="str">
        <f>E15</f>
        <v>Město Nový Bor</v>
      </c>
      <c r="G54" s="251"/>
      <c r="H54" s="251"/>
      <c r="I54" s="250" t="s">
        <v>35</v>
      </c>
      <c r="J54" s="248" t="str">
        <f>E21</f>
        <v xml:space="preserve"> </v>
      </c>
      <c r="K54" s="251"/>
      <c r="L54" s="306"/>
      <c r="S54" s="251"/>
      <c r="T54" s="251"/>
      <c r="U54" s="251"/>
      <c r="V54" s="251"/>
      <c r="W54" s="251"/>
      <c r="X54" s="251"/>
      <c r="Y54" s="251"/>
      <c r="Z54" s="251"/>
      <c r="AA54" s="251"/>
      <c r="AB54" s="251"/>
      <c r="AC54" s="251"/>
      <c r="AD54" s="251"/>
      <c r="AE54" s="251"/>
    </row>
    <row r="55" spans="1:31" s="307" customFormat="1" ht="15.2" customHeight="1">
      <c r="A55" s="251"/>
      <c r="B55" s="27"/>
      <c r="C55" s="250" t="s">
        <v>33</v>
      </c>
      <c r="D55" s="251"/>
      <c r="E55" s="251"/>
      <c r="F55" s="246" t="str">
        <f>IF(E18="","",E18)</f>
        <v>Vyplň údaj</v>
      </c>
      <c r="G55" s="251"/>
      <c r="H55" s="251"/>
      <c r="I55" s="250" t="s">
        <v>37</v>
      </c>
      <c r="J55" s="248" t="str">
        <f>E24</f>
        <v xml:space="preserve"> </v>
      </c>
      <c r="K55" s="251"/>
      <c r="L55" s="306"/>
      <c r="S55" s="251"/>
      <c r="T55" s="251"/>
      <c r="U55" s="251"/>
      <c r="V55" s="251"/>
      <c r="W55" s="251"/>
      <c r="X55" s="251"/>
      <c r="Y55" s="251"/>
      <c r="Z55" s="251"/>
      <c r="AA55" s="251"/>
      <c r="AB55" s="251"/>
      <c r="AC55" s="251"/>
      <c r="AD55" s="251"/>
      <c r="AE55" s="251"/>
    </row>
    <row r="56" spans="1:31" s="307" customFormat="1" ht="10.35" customHeight="1">
      <c r="A56" s="251"/>
      <c r="B56" s="27"/>
      <c r="C56" s="251"/>
      <c r="D56" s="251"/>
      <c r="E56" s="251"/>
      <c r="F56" s="251"/>
      <c r="G56" s="251"/>
      <c r="H56" s="251"/>
      <c r="I56" s="251"/>
      <c r="J56" s="251"/>
      <c r="K56" s="251"/>
      <c r="L56" s="306"/>
      <c r="S56" s="251"/>
      <c r="T56" s="251"/>
      <c r="U56" s="251"/>
      <c r="V56" s="251"/>
      <c r="W56" s="251"/>
      <c r="X56" s="251"/>
      <c r="Y56" s="251"/>
      <c r="Z56" s="251"/>
      <c r="AA56" s="251"/>
      <c r="AB56" s="251"/>
      <c r="AC56" s="251"/>
      <c r="AD56" s="251"/>
      <c r="AE56" s="251"/>
    </row>
    <row r="57" spans="1:31" s="307" customFormat="1" ht="29.25" customHeight="1">
      <c r="A57" s="251"/>
      <c r="B57" s="27"/>
      <c r="C57" s="91" t="s">
        <v>110</v>
      </c>
      <c r="D57" s="92"/>
      <c r="E57" s="92"/>
      <c r="F57" s="92"/>
      <c r="G57" s="92"/>
      <c r="H57" s="92"/>
      <c r="I57" s="92"/>
      <c r="J57" s="93" t="s">
        <v>111</v>
      </c>
      <c r="K57" s="92"/>
      <c r="L57" s="306"/>
      <c r="S57" s="251"/>
      <c r="T57" s="251"/>
      <c r="U57" s="251"/>
      <c r="V57" s="251"/>
      <c r="W57" s="251"/>
      <c r="X57" s="251"/>
      <c r="Y57" s="251"/>
      <c r="Z57" s="251"/>
      <c r="AA57" s="251"/>
      <c r="AB57" s="251"/>
      <c r="AC57" s="251"/>
      <c r="AD57" s="251"/>
      <c r="AE57" s="251"/>
    </row>
    <row r="58" spans="1:31" s="307" customFormat="1" ht="10.35" customHeight="1">
      <c r="A58" s="251"/>
      <c r="B58" s="27"/>
      <c r="C58" s="251"/>
      <c r="D58" s="251"/>
      <c r="E58" s="251"/>
      <c r="F58" s="251"/>
      <c r="G58" s="251"/>
      <c r="H58" s="251"/>
      <c r="I58" s="251"/>
      <c r="J58" s="251"/>
      <c r="K58" s="251"/>
      <c r="L58" s="306"/>
      <c r="S58" s="251"/>
      <c r="T58" s="251"/>
      <c r="U58" s="251"/>
      <c r="V58" s="251"/>
      <c r="W58" s="251"/>
      <c r="X58" s="251"/>
      <c r="Y58" s="251"/>
      <c r="Z58" s="251"/>
      <c r="AA58" s="251"/>
      <c r="AB58" s="251"/>
      <c r="AC58" s="251"/>
      <c r="AD58" s="251"/>
      <c r="AE58" s="251"/>
    </row>
    <row r="59" spans="1:47" s="307" customFormat="1" ht="22.9" customHeight="1">
      <c r="A59" s="251"/>
      <c r="B59" s="27"/>
      <c r="C59" s="94" t="s">
        <v>73</v>
      </c>
      <c r="D59" s="251"/>
      <c r="E59" s="251"/>
      <c r="F59" s="251"/>
      <c r="G59" s="251"/>
      <c r="H59" s="251"/>
      <c r="I59" s="251"/>
      <c r="J59" s="245">
        <f>J80</f>
        <v>0</v>
      </c>
      <c r="K59" s="251"/>
      <c r="L59" s="306"/>
      <c r="S59" s="251"/>
      <c r="T59" s="251"/>
      <c r="U59" s="251"/>
      <c r="V59" s="251"/>
      <c r="W59" s="251"/>
      <c r="X59" s="251"/>
      <c r="Y59" s="251"/>
      <c r="Z59" s="251"/>
      <c r="AA59" s="251"/>
      <c r="AB59" s="251"/>
      <c r="AC59" s="251"/>
      <c r="AD59" s="251"/>
      <c r="AE59" s="251"/>
      <c r="AU59" s="304" t="s">
        <v>112</v>
      </c>
    </row>
    <row r="60" spans="2:12" s="96" customFormat="1" ht="24.95" customHeight="1">
      <c r="B60" s="95"/>
      <c r="D60" s="97" t="s">
        <v>1482</v>
      </c>
      <c r="E60" s="98"/>
      <c r="F60" s="98"/>
      <c r="G60" s="98"/>
      <c r="H60" s="98"/>
      <c r="I60" s="98"/>
      <c r="J60" s="99">
        <f>J81</f>
        <v>0</v>
      </c>
      <c r="L60" s="95"/>
    </row>
    <row r="61" spans="1:31" s="307" customFormat="1" ht="21.75" customHeight="1">
      <c r="A61" s="251"/>
      <c r="B61" s="27"/>
      <c r="C61" s="251"/>
      <c r="D61" s="251"/>
      <c r="E61" s="251"/>
      <c r="F61" s="251"/>
      <c r="G61" s="251"/>
      <c r="H61" s="251"/>
      <c r="I61" s="251"/>
      <c r="J61" s="251"/>
      <c r="K61" s="251"/>
      <c r="L61" s="306"/>
      <c r="S61" s="251"/>
      <c r="T61" s="251"/>
      <c r="U61" s="251"/>
      <c r="V61" s="251"/>
      <c r="W61" s="251"/>
      <c r="X61" s="251"/>
      <c r="Y61" s="251"/>
      <c r="Z61" s="251"/>
      <c r="AA61" s="251"/>
      <c r="AB61" s="251"/>
      <c r="AC61" s="251"/>
      <c r="AD61" s="251"/>
      <c r="AE61" s="251"/>
    </row>
    <row r="62" spans="1:31" s="307" customFormat="1" ht="6.95" customHeight="1">
      <c r="A62" s="251"/>
      <c r="B62" s="39"/>
      <c r="C62" s="40"/>
      <c r="D62" s="40"/>
      <c r="E62" s="40"/>
      <c r="F62" s="40"/>
      <c r="G62" s="40"/>
      <c r="H62" s="40"/>
      <c r="I62" s="40"/>
      <c r="J62" s="40"/>
      <c r="K62" s="40"/>
      <c r="L62" s="306"/>
      <c r="S62" s="251"/>
      <c r="T62" s="251"/>
      <c r="U62" s="251"/>
      <c r="V62" s="251"/>
      <c r="W62" s="251"/>
      <c r="X62" s="251"/>
      <c r="Y62" s="251"/>
      <c r="Z62" s="251"/>
      <c r="AA62" s="251"/>
      <c r="AB62" s="251"/>
      <c r="AC62" s="251"/>
      <c r="AD62" s="251"/>
      <c r="AE62" s="251"/>
    </row>
    <row r="66" spans="1:31" s="307" customFormat="1" ht="6.95" customHeight="1">
      <c r="A66" s="251"/>
      <c r="B66" s="41"/>
      <c r="C66" s="42"/>
      <c r="D66" s="42"/>
      <c r="E66" s="42"/>
      <c r="F66" s="42"/>
      <c r="G66" s="42"/>
      <c r="H66" s="42"/>
      <c r="I66" s="42"/>
      <c r="J66" s="42"/>
      <c r="K66" s="42"/>
      <c r="L66" s="306"/>
      <c r="S66" s="251"/>
      <c r="T66" s="251"/>
      <c r="U66" s="251"/>
      <c r="V66" s="251"/>
      <c r="W66" s="251"/>
      <c r="X66" s="251"/>
      <c r="Y66" s="251"/>
      <c r="Z66" s="251"/>
      <c r="AA66" s="251"/>
      <c r="AB66" s="251"/>
      <c r="AC66" s="251"/>
      <c r="AD66" s="251"/>
      <c r="AE66" s="251"/>
    </row>
    <row r="67" spans="1:31" s="307" customFormat="1" ht="24.95" customHeight="1">
      <c r="A67" s="251"/>
      <c r="B67" s="27"/>
      <c r="C67" s="16" t="s">
        <v>115</v>
      </c>
      <c r="D67" s="251"/>
      <c r="E67" s="251"/>
      <c r="F67" s="251"/>
      <c r="G67" s="251"/>
      <c r="H67" s="251"/>
      <c r="I67" s="251"/>
      <c r="J67" s="251"/>
      <c r="K67" s="251"/>
      <c r="L67" s="306"/>
      <c r="S67" s="251"/>
      <c r="T67" s="251"/>
      <c r="U67" s="251"/>
      <c r="V67" s="251"/>
      <c r="W67" s="251"/>
      <c r="X67" s="251"/>
      <c r="Y67" s="251"/>
      <c r="Z67" s="251"/>
      <c r="AA67" s="251"/>
      <c r="AB67" s="251"/>
      <c r="AC67" s="251"/>
      <c r="AD67" s="251"/>
      <c r="AE67" s="251"/>
    </row>
    <row r="68" spans="1:31" s="307" customFormat="1" ht="6.95" customHeight="1">
      <c r="A68" s="251"/>
      <c r="B68" s="27"/>
      <c r="C68" s="251"/>
      <c r="D68" s="251"/>
      <c r="E68" s="251"/>
      <c r="F68" s="251"/>
      <c r="G68" s="251"/>
      <c r="H68" s="251"/>
      <c r="I68" s="251"/>
      <c r="J68" s="251"/>
      <c r="K68" s="251"/>
      <c r="L68" s="306"/>
      <c r="S68" s="251"/>
      <c r="T68" s="251"/>
      <c r="U68" s="251"/>
      <c r="V68" s="251"/>
      <c r="W68" s="251"/>
      <c r="X68" s="251"/>
      <c r="Y68" s="251"/>
      <c r="Z68" s="251"/>
      <c r="AA68" s="251"/>
      <c r="AB68" s="251"/>
      <c r="AC68" s="251"/>
      <c r="AD68" s="251"/>
      <c r="AE68" s="251"/>
    </row>
    <row r="69" spans="1:31" s="307" customFormat="1" ht="12" customHeight="1">
      <c r="A69" s="251"/>
      <c r="B69" s="27"/>
      <c r="C69" s="250" t="s">
        <v>16</v>
      </c>
      <c r="D69" s="251"/>
      <c r="E69" s="251"/>
      <c r="F69" s="251"/>
      <c r="G69" s="251"/>
      <c r="H69" s="251"/>
      <c r="I69" s="251"/>
      <c r="J69" s="251"/>
      <c r="K69" s="251"/>
      <c r="L69" s="306"/>
      <c r="S69" s="251"/>
      <c r="T69" s="251"/>
      <c r="U69" s="251"/>
      <c r="V69" s="251"/>
      <c r="W69" s="251"/>
      <c r="X69" s="251"/>
      <c r="Y69" s="251"/>
      <c r="Z69" s="251"/>
      <c r="AA69" s="251"/>
      <c r="AB69" s="251"/>
      <c r="AC69" s="251"/>
      <c r="AD69" s="251"/>
      <c r="AE69" s="251"/>
    </row>
    <row r="70" spans="1:31" s="307" customFormat="1" ht="16.5" customHeight="1">
      <c r="A70" s="251"/>
      <c r="B70" s="27"/>
      <c r="C70" s="251"/>
      <c r="D70" s="251"/>
      <c r="E70" s="292" t="str">
        <f>E7</f>
        <v>Rekonstrukce MŠ Srdíčko_objekt A, B</v>
      </c>
      <c r="F70" s="293"/>
      <c r="G70" s="293"/>
      <c r="H70" s="293"/>
      <c r="I70" s="251"/>
      <c r="J70" s="251"/>
      <c r="K70" s="251"/>
      <c r="L70" s="306"/>
      <c r="S70" s="251"/>
      <c r="T70" s="251"/>
      <c r="U70" s="251"/>
      <c r="V70" s="251"/>
      <c r="W70" s="251"/>
      <c r="X70" s="251"/>
      <c r="Y70" s="251"/>
      <c r="Z70" s="251"/>
      <c r="AA70" s="251"/>
      <c r="AB70" s="251"/>
      <c r="AC70" s="251"/>
      <c r="AD70" s="251"/>
      <c r="AE70" s="251"/>
    </row>
    <row r="71" spans="1:31" s="307" customFormat="1" ht="12" customHeight="1">
      <c r="A71" s="251"/>
      <c r="B71" s="27"/>
      <c r="C71" s="250" t="s">
        <v>107</v>
      </c>
      <c r="D71" s="251"/>
      <c r="E71" s="251"/>
      <c r="F71" s="251"/>
      <c r="G71" s="251"/>
      <c r="H71" s="251"/>
      <c r="I71" s="251"/>
      <c r="J71" s="251"/>
      <c r="K71" s="251"/>
      <c r="L71" s="306"/>
      <c r="S71" s="251"/>
      <c r="T71" s="251"/>
      <c r="U71" s="251"/>
      <c r="V71" s="251"/>
      <c r="W71" s="251"/>
      <c r="X71" s="251"/>
      <c r="Y71" s="251"/>
      <c r="Z71" s="251"/>
      <c r="AA71" s="251"/>
      <c r="AB71" s="251"/>
      <c r="AC71" s="251"/>
      <c r="AD71" s="251"/>
      <c r="AE71" s="251"/>
    </row>
    <row r="72" spans="1:31" s="307" customFormat="1" ht="16.5" customHeight="1">
      <c r="A72" s="251"/>
      <c r="B72" s="27"/>
      <c r="C72" s="251"/>
      <c r="D72" s="251"/>
      <c r="E72" s="280" t="str">
        <f>E9</f>
        <v>005 - Gastro_objekt B</v>
      </c>
      <c r="F72" s="291"/>
      <c r="G72" s="291"/>
      <c r="H72" s="291"/>
      <c r="I72" s="251"/>
      <c r="J72" s="251"/>
      <c r="K72" s="251"/>
      <c r="L72" s="306"/>
      <c r="S72" s="251"/>
      <c r="T72" s="251"/>
      <c r="U72" s="251"/>
      <c r="V72" s="251"/>
      <c r="W72" s="251"/>
      <c r="X72" s="251"/>
      <c r="Y72" s="251"/>
      <c r="Z72" s="251"/>
      <c r="AA72" s="251"/>
      <c r="AB72" s="251"/>
      <c r="AC72" s="251"/>
      <c r="AD72" s="251"/>
      <c r="AE72" s="251"/>
    </row>
    <row r="73" spans="1:31" s="307" customFormat="1" ht="6.95" customHeight="1">
      <c r="A73" s="251"/>
      <c r="B73" s="27"/>
      <c r="C73" s="251"/>
      <c r="D73" s="251"/>
      <c r="E73" s="251"/>
      <c r="F73" s="251"/>
      <c r="G73" s="251"/>
      <c r="H73" s="251"/>
      <c r="I73" s="251"/>
      <c r="J73" s="251"/>
      <c r="K73" s="251"/>
      <c r="L73" s="306"/>
      <c r="S73" s="251"/>
      <c r="T73" s="251"/>
      <c r="U73" s="251"/>
      <c r="V73" s="251"/>
      <c r="W73" s="251"/>
      <c r="X73" s="251"/>
      <c r="Y73" s="251"/>
      <c r="Z73" s="251"/>
      <c r="AA73" s="251"/>
      <c r="AB73" s="251"/>
      <c r="AC73" s="251"/>
      <c r="AD73" s="251"/>
      <c r="AE73" s="251"/>
    </row>
    <row r="74" spans="1:31" s="307" customFormat="1" ht="12" customHeight="1">
      <c r="A74" s="251"/>
      <c r="B74" s="27"/>
      <c r="C74" s="250" t="s">
        <v>23</v>
      </c>
      <c r="D74" s="251"/>
      <c r="E74" s="251"/>
      <c r="F74" s="246" t="str">
        <f>F12</f>
        <v xml:space="preserve"> </v>
      </c>
      <c r="G74" s="251"/>
      <c r="H74" s="251"/>
      <c r="I74" s="250" t="s">
        <v>25</v>
      </c>
      <c r="J74" s="244" t="str">
        <f>IF(J12="","",J12)</f>
        <v>19. 3. 2020</v>
      </c>
      <c r="K74" s="251"/>
      <c r="L74" s="306"/>
      <c r="S74" s="251"/>
      <c r="T74" s="251"/>
      <c r="U74" s="251"/>
      <c r="V74" s="251"/>
      <c r="W74" s="251"/>
      <c r="X74" s="251"/>
      <c r="Y74" s="251"/>
      <c r="Z74" s="251"/>
      <c r="AA74" s="251"/>
      <c r="AB74" s="251"/>
      <c r="AC74" s="251"/>
      <c r="AD74" s="251"/>
      <c r="AE74" s="251"/>
    </row>
    <row r="75" spans="1:31" s="307" customFormat="1" ht="6.95" customHeight="1">
      <c r="A75" s="251"/>
      <c r="B75" s="27"/>
      <c r="C75" s="251"/>
      <c r="D75" s="251"/>
      <c r="E75" s="251"/>
      <c r="F75" s="251"/>
      <c r="G75" s="251"/>
      <c r="H75" s="251"/>
      <c r="I75" s="251"/>
      <c r="J75" s="251"/>
      <c r="K75" s="251"/>
      <c r="L75" s="306"/>
      <c r="S75" s="251"/>
      <c r="T75" s="251"/>
      <c r="U75" s="251"/>
      <c r="V75" s="251"/>
      <c r="W75" s="251"/>
      <c r="X75" s="251"/>
      <c r="Y75" s="251"/>
      <c r="Z75" s="251"/>
      <c r="AA75" s="251"/>
      <c r="AB75" s="251"/>
      <c r="AC75" s="251"/>
      <c r="AD75" s="251"/>
      <c r="AE75" s="251"/>
    </row>
    <row r="76" spans="1:31" s="307" customFormat="1" ht="15.2" customHeight="1">
      <c r="A76" s="251"/>
      <c r="B76" s="27"/>
      <c r="C76" s="250" t="s">
        <v>29</v>
      </c>
      <c r="D76" s="251"/>
      <c r="E76" s="251"/>
      <c r="F76" s="246" t="str">
        <f>E15</f>
        <v>Město Nový Bor</v>
      </c>
      <c r="G76" s="251"/>
      <c r="H76" s="251"/>
      <c r="I76" s="250" t="s">
        <v>35</v>
      </c>
      <c r="J76" s="248" t="str">
        <f>E21</f>
        <v xml:space="preserve"> </v>
      </c>
      <c r="K76" s="251"/>
      <c r="L76" s="306"/>
      <c r="S76" s="251"/>
      <c r="T76" s="251"/>
      <c r="U76" s="251"/>
      <c r="V76" s="251"/>
      <c r="W76" s="251"/>
      <c r="X76" s="251"/>
      <c r="Y76" s="251"/>
      <c r="Z76" s="251"/>
      <c r="AA76" s="251"/>
      <c r="AB76" s="251"/>
      <c r="AC76" s="251"/>
      <c r="AD76" s="251"/>
      <c r="AE76" s="251"/>
    </row>
    <row r="77" spans="1:31" s="307" customFormat="1" ht="15.2" customHeight="1">
      <c r="A77" s="251"/>
      <c r="B77" s="27"/>
      <c r="C77" s="250" t="s">
        <v>33</v>
      </c>
      <c r="D77" s="251"/>
      <c r="E77" s="251"/>
      <c r="F77" s="246" t="str">
        <f>IF(E18="","",E18)</f>
        <v>Vyplň údaj</v>
      </c>
      <c r="G77" s="251"/>
      <c r="H77" s="251"/>
      <c r="I77" s="250" t="s">
        <v>37</v>
      </c>
      <c r="J77" s="248" t="str">
        <f>E24</f>
        <v xml:space="preserve"> </v>
      </c>
      <c r="K77" s="251"/>
      <c r="L77" s="306"/>
      <c r="S77" s="251"/>
      <c r="T77" s="251"/>
      <c r="U77" s="251"/>
      <c r="V77" s="251"/>
      <c r="W77" s="251"/>
      <c r="X77" s="251"/>
      <c r="Y77" s="251"/>
      <c r="Z77" s="251"/>
      <c r="AA77" s="251"/>
      <c r="AB77" s="251"/>
      <c r="AC77" s="251"/>
      <c r="AD77" s="251"/>
      <c r="AE77" s="251"/>
    </row>
    <row r="78" spans="1:31" s="307" customFormat="1" ht="10.35" customHeight="1">
      <c r="A78" s="251"/>
      <c r="B78" s="27"/>
      <c r="C78" s="251"/>
      <c r="D78" s="251"/>
      <c r="E78" s="251"/>
      <c r="F78" s="251"/>
      <c r="G78" s="251"/>
      <c r="H78" s="251"/>
      <c r="I78" s="251"/>
      <c r="J78" s="251"/>
      <c r="K78" s="251"/>
      <c r="L78" s="306"/>
      <c r="S78" s="251"/>
      <c r="T78" s="251"/>
      <c r="U78" s="251"/>
      <c r="V78" s="251"/>
      <c r="W78" s="251"/>
      <c r="X78" s="251"/>
      <c r="Y78" s="251"/>
      <c r="Z78" s="251"/>
      <c r="AA78" s="251"/>
      <c r="AB78" s="251"/>
      <c r="AC78" s="251"/>
      <c r="AD78" s="251"/>
      <c r="AE78" s="251"/>
    </row>
    <row r="79" spans="1:31" s="325" customFormat="1" ht="29.25" customHeight="1">
      <c r="A79" s="323"/>
      <c r="B79" s="100"/>
      <c r="C79" s="101" t="s">
        <v>116</v>
      </c>
      <c r="D79" s="102" t="s">
        <v>60</v>
      </c>
      <c r="E79" s="102" t="s">
        <v>56</v>
      </c>
      <c r="F79" s="102" t="s">
        <v>57</v>
      </c>
      <c r="G79" s="102" t="s">
        <v>117</v>
      </c>
      <c r="H79" s="102" t="s">
        <v>118</v>
      </c>
      <c r="I79" s="102" t="s">
        <v>119</v>
      </c>
      <c r="J79" s="102" t="s">
        <v>111</v>
      </c>
      <c r="K79" s="103" t="s">
        <v>120</v>
      </c>
      <c r="L79" s="324"/>
      <c r="M79" s="59" t="s">
        <v>20</v>
      </c>
      <c r="N79" s="60" t="s">
        <v>45</v>
      </c>
      <c r="O79" s="60" t="s">
        <v>121</v>
      </c>
      <c r="P79" s="60" t="s">
        <v>122</v>
      </c>
      <c r="Q79" s="60" t="s">
        <v>123</v>
      </c>
      <c r="R79" s="60" t="s">
        <v>124</v>
      </c>
      <c r="S79" s="60" t="s">
        <v>125</v>
      </c>
      <c r="T79" s="61" t="s">
        <v>126</v>
      </c>
      <c r="U79" s="323"/>
      <c r="V79" s="323"/>
      <c r="W79" s="323"/>
      <c r="X79" s="323"/>
      <c r="Y79" s="323"/>
      <c r="Z79" s="323"/>
      <c r="AA79" s="323"/>
      <c r="AB79" s="323"/>
      <c r="AC79" s="323"/>
      <c r="AD79" s="323"/>
      <c r="AE79" s="323"/>
    </row>
    <row r="80" spans="1:63" s="307" customFormat="1" ht="22.9" customHeight="1">
      <c r="A80" s="251"/>
      <c r="B80" s="27"/>
      <c r="C80" s="66" t="s">
        <v>127</v>
      </c>
      <c r="D80" s="251"/>
      <c r="E80" s="251"/>
      <c r="F80" s="251"/>
      <c r="G80" s="251"/>
      <c r="H80" s="251"/>
      <c r="I80" s="251"/>
      <c r="J80" s="104">
        <f>BK80</f>
        <v>0</v>
      </c>
      <c r="K80" s="251"/>
      <c r="L80" s="27"/>
      <c r="M80" s="62"/>
      <c r="N80" s="105"/>
      <c r="O80" s="63"/>
      <c r="P80" s="106">
        <f>P81</f>
        <v>0</v>
      </c>
      <c r="Q80" s="63"/>
      <c r="R80" s="106">
        <f>R81</f>
        <v>0</v>
      </c>
      <c r="S80" s="63"/>
      <c r="T80" s="107">
        <f>T81</f>
        <v>0</v>
      </c>
      <c r="U80" s="251"/>
      <c r="V80" s="251"/>
      <c r="W80" s="251"/>
      <c r="X80" s="251"/>
      <c r="Y80" s="251"/>
      <c r="Z80" s="251"/>
      <c r="AA80" s="251"/>
      <c r="AB80" s="251"/>
      <c r="AC80" s="251"/>
      <c r="AD80" s="251"/>
      <c r="AE80" s="251"/>
      <c r="AT80" s="304" t="s">
        <v>74</v>
      </c>
      <c r="AU80" s="304" t="s">
        <v>112</v>
      </c>
      <c r="BK80" s="326">
        <f>BK81</f>
        <v>0</v>
      </c>
    </row>
    <row r="81" spans="2:63" s="109" customFormat="1" ht="25.9" customHeight="1">
      <c r="B81" s="108"/>
      <c r="D81" s="110" t="s">
        <v>74</v>
      </c>
      <c r="E81" s="111" t="s">
        <v>1483</v>
      </c>
      <c r="F81" s="111" t="s">
        <v>1484</v>
      </c>
      <c r="J81" s="112">
        <f>BK81</f>
        <v>0</v>
      </c>
      <c r="L81" s="108"/>
      <c r="M81" s="113"/>
      <c r="N81" s="114"/>
      <c r="O81" s="114"/>
      <c r="P81" s="115">
        <f>SUM(P82:P129)</f>
        <v>0</v>
      </c>
      <c r="Q81" s="114"/>
      <c r="R81" s="115">
        <f>SUM(R82:R129)</f>
        <v>0</v>
      </c>
      <c r="S81" s="114"/>
      <c r="T81" s="116">
        <f>SUM(T82:T129)</f>
        <v>0</v>
      </c>
      <c r="AR81" s="110" t="s">
        <v>84</v>
      </c>
      <c r="AT81" s="327" t="s">
        <v>74</v>
      </c>
      <c r="AU81" s="327" t="s">
        <v>75</v>
      </c>
      <c r="AY81" s="110" t="s">
        <v>130</v>
      </c>
      <c r="BK81" s="328">
        <f>SUM(BK82:BK129)</f>
        <v>0</v>
      </c>
    </row>
    <row r="82" spans="1:65" s="307" customFormat="1" ht="16.5" customHeight="1">
      <c r="A82" s="251"/>
      <c r="B82" s="27"/>
      <c r="C82" s="117" t="s">
        <v>22</v>
      </c>
      <c r="D82" s="117" t="s">
        <v>131</v>
      </c>
      <c r="E82" s="118" t="s">
        <v>1485</v>
      </c>
      <c r="F82" s="119" t="s">
        <v>1486</v>
      </c>
      <c r="G82" s="120" t="s">
        <v>1260</v>
      </c>
      <c r="H82" s="121">
        <v>1</v>
      </c>
      <c r="I82" s="122"/>
      <c r="J82" s="123">
        <f>ROUND(I82*H82,2)</f>
        <v>0</v>
      </c>
      <c r="K82" s="119" t="s">
        <v>146</v>
      </c>
      <c r="L82" s="27"/>
      <c r="M82" s="329" t="s">
        <v>20</v>
      </c>
      <c r="N82" s="124" t="s">
        <v>46</v>
      </c>
      <c r="O82" s="55"/>
      <c r="P82" s="125">
        <f>O82*H82</f>
        <v>0</v>
      </c>
      <c r="Q82" s="125">
        <v>0</v>
      </c>
      <c r="R82" s="125">
        <f>Q82*H82</f>
        <v>0</v>
      </c>
      <c r="S82" s="125">
        <v>0</v>
      </c>
      <c r="T82" s="126">
        <f>S82*H82</f>
        <v>0</v>
      </c>
      <c r="U82" s="251"/>
      <c r="V82" s="251"/>
      <c r="W82" s="251"/>
      <c r="X82" s="251"/>
      <c r="Y82" s="251"/>
      <c r="Z82" s="251"/>
      <c r="AA82" s="251"/>
      <c r="AB82" s="251"/>
      <c r="AC82" s="251"/>
      <c r="AD82" s="251"/>
      <c r="AE82" s="251"/>
      <c r="AR82" s="330" t="s">
        <v>163</v>
      </c>
      <c r="AT82" s="330" t="s">
        <v>131</v>
      </c>
      <c r="AU82" s="330" t="s">
        <v>22</v>
      </c>
      <c r="AY82" s="304" t="s">
        <v>130</v>
      </c>
      <c r="BE82" s="331">
        <f>IF(N82="základní",J82,0)</f>
        <v>0</v>
      </c>
      <c r="BF82" s="331">
        <f>IF(N82="snížená",J82,0)</f>
        <v>0</v>
      </c>
      <c r="BG82" s="331">
        <f>IF(N82="zákl. přenesená",J82,0)</f>
        <v>0</v>
      </c>
      <c r="BH82" s="331">
        <f>IF(N82="sníž. přenesená",J82,0)</f>
        <v>0</v>
      </c>
      <c r="BI82" s="331">
        <f>IF(N82="nulová",J82,0)</f>
        <v>0</v>
      </c>
      <c r="BJ82" s="304" t="s">
        <v>22</v>
      </c>
      <c r="BK82" s="331">
        <f>ROUND(I82*H82,2)</f>
        <v>0</v>
      </c>
      <c r="BL82" s="304" t="s">
        <v>163</v>
      </c>
      <c r="BM82" s="330" t="s">
        <v>84</v>
      </c>
    </row>
    <row r="83" spans="1:47" s="307" customFormat="1" ht="58.5">
      <c r="A83" s="251"/>
      <c r="B83" s="27"/>
      <c r="C83" s="251"/>
      <c r="D83" s="127" t="s">
        <v>137</v>
      </c>
      <c r="E83" s="251"/>
      <c r="F83" s="128" t="s">
        <v>1487</v>
      </c>
      <c r="G83" s="251"/>
      <c r="H83" s="251"/>
      <c r="I83" s="251"/>
      <c r="J83" s="251"/>
      <c r="K83" s="251"/>
      <c r="L83" s="27"/>
      <c r="M83" s="129"/>
      <c r="N83" s="130"/>
      <c r="O83" s="55"/>
      <c r="P83" s="55"/>
      <c r="Q83" s="55"/>
      <c r="R83" s="55"/>
      <c r="S83" s="55"/>
      <c r="T83" s="56"/>
      <c r="U83" s="251"/>
      <c r="V83" s="251"/>
      <c r="W83" s="251"/>
      <c r="X83" s="251"/>
      <c r="Y83" s="251"/>
      <c r="Z83" s="251"/>
      <c r="AA83" s="251"/>
      <c r="AB83" s="251"/>
      <c r="AC83" s="251"/>
      <c r="AD83" s="251"/>
      <c r="AE83" s="251"/>
      <c r="AT83" s="304" t="s">
        <v>137</v>
      </c>
      <c r="AU83" s="304" t="s">
        <v>22</v>
      </c>
    </row>
    <row r="84" spans="1:65" s="307" customFormat="1" ht="16.5" customHeight="1">
      <c r="A84" s="251"/>
      <c r="B84" s="27"/>
      <c r="C84" s="117" t="s">
        <v>84</v>
      </c>
      <c r="D84" s="117" t="s">
        <v>131</v>
      </c>
      <c r="E84" s="118" t="s">
        <v>1488</v>
      </c>
      <c r="F84" s="119" t="s">
        <v>1489</v>
      </c>
      <c r="G84" s="120" t="s">
        <v>1260</v>
      </c>
      <c r="H84" s="121">
        <v>1</v>
      </c>
      <c r="I84" s="122"/>
      <c r="J84" s="123">
        <f>ROUND(I84*H84,2)</f>
        <v>0</v>
      </c>
      <c r="K84" s="119" t="s">
        <v>146</v>
      </c>
      <c r="L84" s="27"/>
      <c r="M84" s="329" t="s">
        <v>20</v>
      </c>
      <c r="N84" s="124" t="s">
        <v>46</v>
      </c>
      <c r="O84" s="55"/>
      <c r="P84" s="125">
        <f>O84*H84</f>
        <v>0</v>
      </c>
      <c r="Q84" s="125">
        <v>0</v>
      </c>
      <c r="R84" s="125">
        <f>Q84*H84</f>
        <v>0</v>
      </c>
      <c r="S84" s="125">
        <v>0</v>
      </c>
      <c r="T84" s="126">
        <f>S84*H84</f>
        <v>0</v>
      </c>
      <c r="U84" s="251"/>
      <c r="V84" s="251"/>
      <c r="W84" s="251"/>
      <c r="X84" s="251"/>
      <c r="Y84" s="251"/>
      <c r="Z84" s="251"/>
      <c r="AA84" s="251"/>
      <c r="AB84" s="251"/>
      <c r="AC84" s="251"/>
      <c r="AD84" s="251"/>
      <c r="AE84" s="251"/>
      <c r="AR84" s="330" t="s">
        <v>163</v>
      </c>
      <c r="AT84" s="330" t="s">
        <v>131</v>
      </c>
      <c r="AU84" s="330" t="s">
        <v>22</v>
      </c>
      <c r="AY84" s="304" t="s">
        <v>130</v>
      </c>
      <c r="BE84" s="331">
        <f>IF(N84="základní",J84,0)</f>
        <v>0</v>
      </c>
      <c r="BF84" s="331">
        <f>IF(N84="snížená",J84,0)</f>
        <v>0</v>
      </c>
      <c r="BG84" s="331">
        <f>IF(N84="zákl. přenesená",J84,0)</f>
        <v>0</v>
      </c>
      <c r="BH84" s="331">
        <f>IF(N84="sníž. přenesená",J84,0)</f>
        <v>0</v>
      </c>
      <c r="BI84" s="331">
        <f>IF(N84="nulová",J84,0)</f>
        <v>0</v>
      </c>
      <c r="BJ84" s="304" t="s">
        <v>22</v>
      </c>
      <c r="BK84" s="331">
        <f>ROUND(I84*H84,2)</f>
        <v>0</v>
      </c>
      <c r="BL84" s="304" t="s">
        <v>163</v>
      </c>
      <c r="BM84" s="330" t="s">
        <v>136</v>
      </c>
    </row>
    <row r="85" spans="1:47" s="307" customFormat="1" ht="39">
      <c r="A85" s="251"/>
      <c r="B85" s="27"/>
      <c r="C85" s="251"/>
      <c r="D85" s="127" t="s">
        <v>137</v>
      </c>
      <c r="E85" s="251"/>
      <c r="F85" s="128" t="s">
        <v>1490</v>
      </c>
      <c r="G85" s="251"/>
      <c r="H85" s="251"/>
      <c r="I85" s="251"/>
      <c r="J85" s="251"/>
      <c r="K85" s="251"/>
      <c r="L85" s="27"/>
      <c r="M85" s="129"/>
      <c r="N85" s="130"/>
      <c r="O85" s="55"/>
      <c r="P85" s="55"/>
      <c r="Q85" s="55"/>
      <c r="R85" s="55"/>
      <c r="S85" s="55"/>
      <c r="T85" s="56"/>
      <c r="U85" s="251"/>
      <c r="V85" s="251"/>
      <c r="W85" s="251"/>
      <c r="X85" s="251"/>
      <c r="Y85" s="251"/>
      <c r="Z85" s="251"/>
      <c r="AA85" s="251"/>
      <c r="AB85" s="251"/>
      <c r="AC85" s="251"/>
      <c r="AD85" s="251"/>
      <c r="AE85" s="251"/>
      <c r="AT85" s="304" t="s">
        <v>137</v>
      </c>
      <c r="AU85" s="304" t="s">
        <v>22</v>
      </c>
    </row>
    <row r="86" spans="1:65" s="307" customFormat="1" ht="16.5" customHeight="1">
      <c r="A86" s="251"/>
      <c r="B86" s="27"/>
      <c r="C86" s="117" t="s">
        <v>136</v>
      </c>
      <c r="D86" s="117" t="s">
        <v>131</v>
      </c>
      <c r="E86" s="118" t="s">
        <v>1491</v>
      </c>
      <c r="F86" s="119" t="s">
        <v>1492</v>
      </c>
      <c r="G86" s="120" t="s">
        <v>1260</v>
      </c>
      <c r="H86" s="121">
        <v>1</v>
      </c>
      <c r="I86" s="122"/>
      <c r="J86" s="123">
        <f>ROUND(I86*H86,2)</f>
        <v>0</v>
      </c>
      <c r="K86" s="119" t="s">
        <v>146</v>
      </c>
      <c r="L86" s="27"/>
      <c r="M86" s="329" t="s">
        <v>20</v>
      </c>
      <c r="N86" s="124" t="s">
        <v>46</v>
      </c>
      <c r="O86" s="55"/>
      <c r="P86" s="125">
        <f>O86*H86</f>
        <v>0</v>
      </c>
      <c r="Q86" s="125">
        <v>0</v>
      </c>
      <c r="R86" s="125">
        <f>Q86*H86</f>
        <v>0</v>
      </c>
      <c r="S86" s="125">
        <v>0</v>
      </c>
      <c r="T86" s="126">
        <f>S86*H86</f>
        <v>0</v>
      </c>
      <c r="U86" s="251"/>
      <c r="V86" s="251"/>
      <c r="W86" s="251"/>
      <c r="X86" s="251"/>
      <c r="Y86" s="251"/>
      <c r="Z86" s="251"/>
      <c r="AA86" s="251"/>
      <c r="AB86" s="251"/>
      <c r="AC86" s="251"/>
      <c r="AD86" s="251"/>
      <c r="AE86" s="251"/>
      <c r="AR86" s="330" t="s">
        <v>163</v>
      </c>
      <c r="AT86" s="330" t="s">
        <v>131</v>
      </c>
      <c r="AU86" s="330" t="s">
        <v>22</v>
      </c>
      <c r="AY86" s="304" t="s">
        <v>130</v>
      </c>
      <c r="BE86" s="331">
        <f>IF(N86="základní",J86,0)</f>
        <v>0</v>
      </c>
      <c r="BF86" s="331">
        <f>IF(N86="snížená",J86,0)</f>
        <v>0</v>
      </c>
      <c r="BG86" s="331">
        <f>IF(N86="zákl. přenesená",J86,0)</f>
        <v>0</v>
      </c>
      <c r="BH86" s="331">
        <f>IF(N86="sníž. přenesená",J86,0)</f>
        <v>0</v>
      </c>
      <c r="BI86" s="331">
        <f>IF(N86="nulová",J86,0)</f>
        <v>0</v>
      </c>
      <c r="BJ86" s="304" t="s">
        <v>22</v>
      </c>
      <c r="BK86" s="331">
        <f>ROUND(I86*H86,2)</f>
        <v>0</v>
      </c>
      <c r="BL86" s="304" t="s">
        <v>163</v>
      </c>
      <c r="BM86" s="330" t="s">
        <v>147</v>
      </c>
    </row>
    <row r="87" spans="1:47" s="307" customFormat="1" ht="58.5">
      <c r="A87" s="251"/>
      <c r="B87" s="27"/>
      <c r="C87" s="251"/>
      <c r="D87" s="127" t="s">
        <v>137</v>
      </c>
      <c r="E87" s="251"/>
      <c r="F87" s="128" t="s">
        <v>1493</v>
      </c>
      <c r="G87" s="251"/>
      <c r="H87" s="251"/>
      <c r="I87" s="251"/>
      <c r="J87" s="251"/>
      <c r="K87" s="251"/>
      <c r="L87" s="27"/>
      <c r="M87" s="129"/>
      <c r="N87" s="130"/>
      <c r="O87" s="55"/>
      <c r="P87" s="55"/>
      <c r="Q87" s="55"/>
      <c r="R87" s="55"/>
      <c r="S87" s="55"/>
      <c r="T87" s="56"/>
      <c r="U87" s="251"/>
      <c r="V87" s="251"/>
      <c r="W87" s="251"/>
      <c r="X87" s="251"/>
      <c r="Y87" s="251"/>
      <c r="Z87" s="251"/>
      <c r="AA87" s="251"/>
      <c r="AB87" s="251"/>
      <c r="AC87" s="251"/>
      <c r="AD87" s="251"/>
      <c r="AE87" s="251"/>
      <c r="AT87" s="304" t="s">
        <v>137</v>
      </c>
      <c r="AU87" s="304" t="s">
        <v>22</v>
      </c>
    </row>
    <row r="88" spans="1:65" s="307" customFormat="1" ht="16.5" customHeight="1">
      <c r="A88" s="251"/>
      <c r="B88" s="27"/>
      <c r="C88" s="117" t="s">
        <v>194</v>
      </c>
      <c r="D88" s="117" t="s">
        <v>131</v>
      </c>
      <c r="E88" s="118" t="s">
        <v>1494</v>
      </c>
      <c r="F88" s="119" t="s">
        <v>1495</v>
      </c>
      <c r="G88" s="120" t="s">
        <v>1260</v>
      </c>
      <c r="H88" s="121">
        <v>1</v>
      </c>
      <c r="I88" s="122"/>
      <c r="J88" s="123">
        <f>ROUND(I88*H88,2)</f>
        <v>0</v>
      </c>
      <c r="K88" s="119" t="s">
        <v>146</v>
      </c>
      <c r="L88" s="27"/>
      <c r="M88" s="329" t="s">
        <v>20</v>
      </c>
      <c r="N88" s="124" t="s">
        <v>46</v>
      </c>
      <c r="O88" s="55"/>
      <c r="P88" s="125">
        <f>O88*H88</f>
        <v>0</v>
      </c>
      <c r="Q88" s="125">
        <v>0</v>
      </c>
      <c r="R88" s="125">
        <f>Q88*H88</f>
        <v>0</v>
      </c>
      <c r="S88" s="125">
        <v>0</v>
      </c>
      <c r="T88" s="126">
        <f>S88*H88</f>
        <v>0</v>
      </c>
      <c r="U88" s="251"/>
      <c r="V88" s="251"/>
      <c r="W88" s="251"/>
      <c r="X88" s="251"/>
      <c r="Y88" s="251"/>
      <c r="Z88" s="251"/>
      <c r="AA88" s="251"/>
      <c r="AB88" s="251"/>
      <c r="AC88" s="251"/>
      <c r="AD88" s="251"/>
      <c r="AE88" s="251"/>
      <c r="AR88" s="330" t="s">
        <v>163</v>
      </c>
      <c r="AT88" s="330" t="s">
        <v>131</v>
      </c>
      <c r="AU88" s="330" t="s">
        <v>22</v>
      </c>
      <c r="AY88" s="304" t="s">
        <v>130</v>
      </c>
      <c r="BE88" s="331">
        <f>IF(N88="základní",J88,0)</f>
        <v>0</v>
      </c>
      <c r="BF88" s="331">
        <f>IF(N88="snížená",J88,0)</f>
        <v>0</v>
      </c>
      <c r="BG88" s="331">
        <f>IF(N88="zákl. přenesená",J88,0)</f>
        <v>0</v>
      </c>
      <c r="BH88" s="331">
        <f>IF(N88="sníž. přenesená",J88,0)</f>
        <v>0</v>
      </c>
      <c r="BI88" s="331">
        <f>IF(N88="nulová",J88,0)</f>
        <v>0</v>
      </c>
      <c r="BJ88" s="304" t="s">
        <v>22</v>
      </c>
      <c r="BK88" s="331">
        <f>ROUND(I88*H88,2)</f>
        <v>0</v>
      </c>
      <c r="BL88" s="304" t="s">
        <v>163</v>
      </c>
      <c r="BM88" s="330" t="s">
        <v>27</v>
      </c>
    </row>
    <row r="89" spans="1:47" s="307" customFormat="1" ht="48.75">
      <c r="A89" s="251"/>
      <c r="B89" s="27"/>
      <c r="C89" s="251"/>
      <c r="D89" s="127" t="s">
        <v>137</v>
      </c>
      <c r="E89" s="251"/>
      <c r="F89" s="128" t="s">
        <v>1496</v>
      </c>
      <c r="G89" s="251"/>
      <c r="H89" s="251"/>
      <c r="I89" s="251"/>
      <c r="J89" s="251"/>
      <c r="K89" s="251"/>
      <c r="L89" s="27"/>
      <c r="M89" s="129"/>
      <c r="N89" s="130"/>
      <c r="O89" s="55"/>
      <c r="P89" s="55"/>
      <c r="Q89" s="55"/>
      <c r="R89" s="55"/>
      <c r="S89" s="55"/>
      <c r="T89" s="56"/>
      <c r="U89" s="251"/>
      <c r="V89" s="251"/>
      <c r="W89" s="251"/>
      <c r="X89" s="251"/>
      <c r="Y89" s="251"/>
      <c r="Z89" s="251"/>
      <c r="AA89" s="251"/>
      <c r="AB89" s="251"/>
      <c r="AC89" s="251"/>
      <c r="AD89" s="251"/>
      <c r="AE89" s="251"/>
      <c r="AT89" s="304" t="s">
        <v>137</v>
      </c>
      <c r="AU89" s="304" t="s">
        <v>22</v>
      </c>
    </row>
    <row r="90" spans="1:65" s="307" customFormat="1" ht="16.5" customHeight="1">
      <c r="A90" s="251"/>
      <c r="B90" s="27"/>
      <c r="C90" s="117" t="s">
        <v>142</v>
      </c>
      <c r="D90" s="117" t="s">
        <v>131</v>
      </c>
      <c r="E90" s="118" t="s">
        <v>1497</v>
      </c>
      <c r="F90" s="119" t="s">
        <v>1498</v>
      </c>
      <c r="G90" s="120" t="s">
        <v>1260</v>
      </c>
      <c r="H90" s="121">
        <v>1</v>
      </c>
      <c r="I90" s="122"/>
      <c r="J90" s="123">
        <f>ROUND(I90*H90,2)</f>
        <v>0</v>
      </c>
      <c r="K90" s="119" t="s">
        <v>146</v>
      </c>
      <c r="L90" s="27"/>
      <c r="M90" s="329" t="s">
        <v>20</v>
      </c>
      <c r="N90" s="124" t="s">
        <v>46</v>
      </c>
      <c r="O90" s="55"/>
      <c r="P90" s="125">
        <f>O90*H90</f>
        <v>0</v>
      </c>
      <c r="Q90" s="125">
        <v>0</v>
      </c>
      <c r="R90" s="125">
        <f>Q90*H90</f>
        <v>0</v>
      </c>
      <c r="S90" s="125">
        <v>0</v>
      </c>
      <c r="T90" s="126">
        <f>S90*H90</f>
        <v>0</v>
      </c>
      <c r="U90" s="251"/>
      <c r="V90" s="251"/>
      <c r="W90" s="251"/>
      <c r="X90" s="251"/>
      <c r="Y90" s="251"/>
      <c r="Z90" s="251"/>
      <c r="AA90" s="251"/>
      <c r="AB90" s="251"/>
      <c r="AC90" s="251"/>
      <c r="AD90" s="251"/>
      <c r="AE90" s="251"/>
      <c r="AR90" s="330" t="s">
        <v>163</v>
      </c>
      <c r="AT90" s="330" t="s">
        <v>131</v>
      </c>
      <c r="AU90" s="330" t="s">
        <v>22</v>
      </c>
      <c r="AY90" s="304" t="s">
        <v>130</v>
      </c>
      <c r="BE90" s="331">
        <f>IF(N90="základní",J90,0)</f>
        <v>0</v>
      </c>
      <c r="BF90" s="331">
        <f>IF(N90="snížená",J90,0)</f>
        <v>0</v>
      </c>
      <c r="BG90" s="331">
        <f>IF(N90="zákl. přenesená",J90,0)</f>
        <v>0</v>
      </c>
      <c r="BH90" s="331">
        <f>IF(N90="sníž. přenesená",J90,0)</f>
        <v>0</v>
      </c>
      <c r="BI90" s="331">
        <f>IF(N90="nulová",J90,0)</f>
        <v>0</v>
      </c>
      <c r="BJ90" s="304" t="s">
        <v>22</v>
      </c>
      <c r="BK90" s="331">
        <f>ROUND(I90*H90,2)</f>
        <v>0</v>
      </c>
      <c r="BL90" s="304" t="s">
        <v>163</v>
      </c>
      <c r="BM90" s="330" t="s">
        <v>153</v>
      </c>
    </row>
    <row r="91" spans="1:47" s="307" customFormat="1" ht="165.75">
      <c r="A91" s="251"/>
      <c r="B91" s="27"/>
      <c r="C91" s="251"/>
      <c r="D91" s="127" t="s">
        <v>137</v>
      </c>
      <c r="E91" s="251"/>
      <c r="F91" s="128" t="s">
        <v>1499</v>
      </c>
      <c r="G91" s="251"/>
      <c r="H91" s="251"/>
      <c r="I91" s="251"/>
      <c r="J91" s="251"/>
      <c r="K91" s="251"/>
      <c r="L91" s="27"/>
      <c r="M91" s="129"/>
      <c r="N91" s="130"/>
      <c r="O91" s="55"/>
      <c r="P91" s="55"/>
      <c r="Q91" s="55"/>
      <c r="R91" s="55"/>
      <c r="S91" s="55"/>
      <c r="T91" s="56"/>
      <c r="U91" s="251"/>
      <c r="V91" s="251"/>
      <c r="W91" s="251"/>
      <c r="X91" s="251"/>
      <c r="Y91" s="251"/>
      <c r="Z91" s="251"/>
      <c r="AA91" s="251"/>
      <c r="AB91" s="251"/>
      <c r="AC91" s="251"/>
      <c r="AD91" s="251"/>
      <c r="AE91" s="251"/>
      <c r="AT91" s="304" t="s">
        <v>137</v>
      </c>
      <c r="AU91" s="304" t="s">
        <v>22</v>
      </c>
    </row>
    <row r="92" spans="1:65" s="307" customFormat="1" ht="16.5" customHeight="1">
      <c r="A92" s="251"/>
      <c r="B92" s="27"/>
      <c r="C92" s="117" t="s">
        <v>155</v>
      </c>
      <c r="D92" s="117" t="s">
        <v>131</v>
      </c>
      <c r="E92" s="118" t="s">
        <v>1500</v>
      </c>
      <c r="F92" s="119" t="s">
        <v>1501</v>
      </c>
      <c r="G92" s="120" t="s">
        <v>1260</v>
      </c>
      <c r="H92" s="121">
        <v>1</v>
      </c>
      <c r="I92" s="122"/>
      <c r="J92" s="123">
        <f>ROUND(I92*H92,2)</f>
        <v>0</v>
      </c>
      <c r="K92" s="119" t="s">
        <v>146</v>
      </c>
      <c r="L92" s="27"/>
      <c r="M92" s="329" t="s">
        <v>20</v>
      </c>
      <c r="N92" s="124" t="s">
        <v>46</v>
      </c>
      <c r="O92" s="55"/>
      <c r="P92" s="125">
        <f>O92*H92</f>
        <v>0</v>
      </c>
      <c r="Q92" s="125">
        <v>0</v>
      </c>
      <c r="R92" s="125">
        <f>Q92*H92</f>
        <v>0</v>
      </c>
      <c r="S92" s="125">
        <v>0</v>
      </c>
      <c r="T92" s="126">
        <f>S92*H92</f>
        <v>0</v>
      </c>
      <c r="U92" s="251"/>
      <c r="V92" s="251"/>
      <c r="W92" s="251"/>
      <c r="X92" s="251"/>
      <c r="Y92" s="251"/>
      <c r="Z92" s="251"/>
      <c r="AA92" s="251"/>
      <c r="AB92" s="251"/>
      <c r="AC92" s="251"/>
      <c r="AD92" s="251"/>
      <c r="AE92" s="251"/>
      <c r="AR92" s="330" t="s">
        <v>163</v>
      </c>
      <c r="AT92" s="330" t="s">
        <v>131</v>
      </c>
      <c r="AU92" s="330" t="s">
        <v>22</v>
      </c>
      <c r="AY92" s="304" t="s">
        <v>130</v>
      </c>
      <c r="BE92" s="331">
        <f>IF(N92="základní",J92,0)</f>
        <v>0</v>
      </c>
      <c r="BF92" s="331">
        <f>IF(N92="snížená",J92,0)</f>
        <v>0</v>
      </c>
      <c r="BG92" s="331">
        <f>IF(N92="zákl. přenesená",J92,0)</f>
        <v>0</v>
      </c>
      <c r="BH92" s="331">
        <f>IF(N92="sníž. přenesená",J92,0)</f>
        <v>0</v>
      </c>
      <c r="BI92" s="331">
        <f>IF(N92="nulová",J92,0)</f>
        <v>0</v>
      </c>
      <c r="BJ92" s="304" t="s">
        <v>22</v>
      </c>
      <c r="BK92" s="331">
        <f>ROUND(I92*H92,2)</f>
        <v>0</v>
      </c>
      <c r="BL92" s="304" t="s">
        <v>163</v>
      </c>
      <c r="BM92" s="330" t="s">
        <v>158</v>
      </c>
    </row>
    <row r="93" spans="1:47" s="307" customFormat="1" ht="48.75">
      <c r="A93" s="251"/>
      <c r="B93" s="27"/>
      <c r="C93" s="251"/>
      <c r="D93" s="127" t="s">
        <v>137</v>
      </c>
      <c r="E93" s="251"/>
      <c r="F93" s="128" t="s">
        <v>1502</v>
      </c>
      <c r="G93" s="251"/>
      <c r="H93" s="251"/>
      <c r="I93" s="251"/>
      <c r="J93" s="251"/>
      <c r="K93" s="251"/>
      <c r="L93" s="27"/>
      <c r="M93" s="129"/>
      <c r="N93" s="130"/>
      <c r="O93" s="55"/>
      <c r="P93" s="55"/>
      <c r="Q93" s="55"/>
      <c r="R93" s="55"/>
      <c r="S93" s="55"/>
      <c r="T93" s="56"/>
      <c r="U93" s="251"/>
      <c r="V93" s="251"/>
      <c r="W93" s="251"/>
      <c r="X93" s="251"/>
      <c r="Y93" s="251"/>
      <c r="Z93" s="251"/>
      <c r="AA93" s="251"/>
      <c r="AB93" s="251"/>
      <c r="AC93" s="251"/>
      <c r="AD93" s="251"/>
      <c r="AE93" s="251"/>
      <c r="AT93" s="304" t="s">
        <v>137</v>
      </c>
      <c r="AU93" s="304" t="s">
        <v>22</v>
      </c>
    </row>
    <row r="94" spans="1:65" s="307" customFormat="1" ht="16.5" customHeight="1">
      <c r="A94" s="251"/>
      <c r="B94" s="27"/>
      <c r="C94" s="117" t="s">
        <v>165</v>
      </c>
      <c r="D94" s="117" t="s">
        <v>131</v>
      </c>
      <c r="E94" s="118" t="s">
        <v>1503</v>
      </c>
      <c r="F94" s="119" t="s">
        <v>1504</v>
      </c>
      <c r="G94" s="120" t="s">
        <v>1260</v>
      </c>
      <c r="H94" s="121">
        <v>1</v>
      </c>
      <c r="I94" s="122"/>
      <c r="J94" s="123">
        <f>ROUND(I94*H94,2)</f>
        <v>0</v>
      </c>
      <c r="K94" s="119" t="s">
        <v>146</v>
      </c>
      <c r="L94" s="27"/>
      <c r="M94" s="329" t="s">
        <v>20</v>
      </c>
      <c r="N94" s="124" t="s">
        <v>46</v>
      </c>
      <c r="O94" s="55"/>
      <c r="P94" s="125">
        <f>O94*H94</f>
        <v>0</v>
      </c>
      <c r="Q94" s="125">
        <v>0</v>
      </c>
      <c r="R94" s="125">
        <f>Q94*H94</f>
        <v>0</v>
      </c>
      <c r="S94" s="125">
        <v>0</v>
      </c>
      <c r="T94" s="126">
        <f>S94*H94</f>
        <v>0</v>
      </c>
      <c r="U94" s="251"/>
      <c r="V94" s="251"/>
      <c r="W94" s="251"/>
      <c r="X94" s="251"/>
      <c r="Y94" s="251"/>
      <c r="Z94" s="251"/>
      <c r="AA94" s="251"/>
      <c r="AB94" s="251"/>
      <c r="AC94" s="251"/>
      <c r="AD94" s="251"/>
      <c r="AE94" s="251"/>
      <c r="AR94" s="330" t="s">
        <v>163</v>
      </c>
      <c r="AT94" s="330" t="s">
        <v>131</v>
      </c>
      <c r="AU94" s="330" t="s">
        <v>22</v>
      </c>
      <c r="AY94" s="304" t="s">
        <v>130</v>
      </c>
      <c r="BE94" s="331">
        <f>IF(N94="základní",J94,0)</f>
        <v>0</v>
      </c>
      <c r="BF94" s="331">
        <f>IF(N94="snížená",J94,0)</f>
        <v>0</v>
      </c>
      <c r="BG94" s="331">
        <f>IF(N94="zákl. přenesená",J94,0)</f>
        <v>0</v>
      </c>
      <c r="BH94" s="331">
        <f>IF(N94="sníž. přenesená",J94,0)</f>
        <v>0</v>
      </c>
      <c r="BI94" s="331">
        <f>IF(N94="nulová",J94,0)</f>
        <v>0</v>
      </c>
      <c r="BJ94" s="304" t="s">
        <v>22</v>
      </c>
      <c r="BK94" s="331">
        <f>ROUND(I94*H94,2)</f>
        <v>0</v>
      </c>
      <c r="BL94" s="304" t="s">
        <v>163</v>
      </c>
      <c r="BM94" s="330" t="s">
        <v>168</v>
      </c>
    </row>
    <row r="95" spans="1:47" s="307" customFormat="1" ht="78">
      <c r="A95" s="251"/>
      <c r="B95" s="27"/>
      <c r="C95" s="251"/>
      <c r="D95" s="127" t="s">
        <v>137</v>
      </c>
      <c r="E95" s="251"/>
      <c r="F95" s="128" t="s">
        <v>1505</v>
      </c>
      <c r="G95" s="251"/>
      <c r="H95" s="251"/>
      <c r="I95" s="251"/>
      <c r="J95" s="251"/>
      <c r="K95" s="251"/>
      <c r="L95" s="27"/>
      <c r="M95" s="129"/>
      <c r="N95" s="130"/>
      <c r="O95" s="55"/>
      <c r="P95" s="55"/>
      <c r="Q95" s="55"/>
      <c r="R95" s="55"/>
      <c r="S95" s="55"/>
      <c r="T95" s="56"/>
      <c r="U95" s="251"/>
      <c r="V95" s="251"/>
      <c r="W95" s="251"/>
      <c r="X95" s="251"/>
      <c r="Y95" s="251"/>
      <c r="Z95" s="251"/>
      <c r="AA95" s="251"/>
      <c r="AB95" s="251"/>
      <c r="AC95" s="251"/>
      <c r="AD95" s="251"/>
      <c r="AE95" s="251"/>
      <c r="AT95" s="304" t="s">
        <v>137</v>
      </c>
      <c r="AU95" s="304" t="s">
        <v>22</v>
      </c>
    </row>
    <row r="96" spans="1:65" s="307" customFormat="1" ht="16.5" customHeight="1">
      <c r="A96" s="251"/>
      <c r="B96" s="27"/>
      <c r="C96" s="117" t="s">
        <v>27</v>
      </c>
      <c r="D96" s="117" t="s">
        <v>131</v>
      </c>
      <c r="E96" s="118" t="s">
        <v>1506</v>
      </c>
      <c r="F96" s="119" t="s">
        <v>1507</v>
      </c>
      <c r="G96" s="120" t="s">
        <v>1260</v>
      </c>
      <c r="H96" s="121">
        <v>1</v>
      </c>
      <c r="I96" s="122"/>
      <c r="J96" s="123">
        <f>ROUND(I96*H96,2)</f>
        <v>0</v>
      </c>
      <c r="K96" s="119" t="s">
        <v>146</v>
      </c>
      <c r="L96" s="27"/>
      <c r="M96" s="329" t="s">
        <v>20</v>
      </c>
      <c r="N96" s="124" t="s">
        <v>46</v>
      </c>
      <c r="O96" s="55"/>
      <c r="P96" s="125">
        <f>O96*H96</f>
        <v>0</v>
      </c>
      <c r="Q96" s="125">
        <v>0</v>
      </c>
      <c r="R96" s="125">
        <f>Q96*H96</f>
        <v>0</v>
      </c>
      <c r="S96" s="125">
        <v>0</v>
      </c>
      <c r="T96" s="126">
        <f>S96*H96</f>
        <v>0</v>
      </c>
      <c r="U96" s="251"/>
      <c r="V96" s="251"/>
      <c r="W96" s="251"/>
      <c r="X96" s="251"/>
      <c r="Y96" s="251"/>
      <c r="Z96" s="251"/>
      <c r="AA96" s="251"/>
      <c r="AB96" s="251"/>
      <c r="AC96" s="251"/>
      <c r="AD96" s="251"/>
      <c r="AE96" s="251"/>
      <c r="AR96" s="330" t="s">
        <v>163</v>
      </c>
      <c r="AT96" s="330" t="s">
        <v>131</v>
      </c>
      <c r="AU96" s="330" t="s">
        <v>22</v>
      </c>
      <c r="AY96" s="304" t="s">
        <v>130</v>
      </c>
      <c r="BE96" s="331">
        <f>IF(N96="základní",J96,0)</f>
        <v>0</v>
      </c>
      <c r="BF96" s="331">
        <f>IF(N96="snížená",J96,0)</f>
        <v>0</v>
      </c>
      <c r="BG96" s="331">
        <f>IF(N96="zákl. přenesená",J96,0)</f>
        <v>0</v>
      </c>
      <c r="BH96" s="331">
        <f>IF(N96="sníž. přenesená",J96,0)</f>
        <v>0</v>
      </c>
      <c r="BI96" s="331">
        <f>IF(N96="nulová",J96,0)</f>
        <v>0</v>
      </c>
      <c r="BJ96" s="304" t="s">
        <v>22</v>
      </c>
      <c r="BK96" s="331">
        <f>ROUND(I96*H96,2)</f>
        <v>0</v>
      </c>
      <c r="BL96" s="304" t="s">
        <v>163</v>
      </c>
      <c r="BM96" s="330" t="s">
        <v>211</v>
      </c>
    </row>
    <row r="97" spans="1:47" s="307" customFormat="1" ht="58.5">
      <c r="A97" s="251"/>
      <c r="B97" s="27"/>
      <c r="C97" s="251"/>
      <c r="D97" s="127" t="s">
        <v>137</v>
      </c>
      <c r="E97" s="251"/>
      <c r="F97" s="128" t="s">
        <v>1508</v>
      </c>
      <c r="G97" s="251"/>
      <c r="H97" s="251"/>
      <c r="I97" s="251"/>
      <c r="J97" s="251"/>
      <c r="K97" s="251"/>
      <c r="L97" s="27"/>
      <c r="M97" s="129"/>
      <c r="N97" s="130"/>
      <c r="O97" s="55"/>
      <c r="P97" s="55"/>
      <c r="Q97" s="55"/>
      <c r="R97" s="55"/>
      <c r="S97" s="55"/>
      <c r="T97" s="56"/>
      <c r="U97" s="251"/>
      <c r="V97" s="251"/>
      <c r="W97" s="251"/>
      <c r="X97" s="251"/>
      <c r="Y97" s="251"/>
      <c r="Z97" s="251"/>
      <c r="AA97" s="251"/>
      <c r="AB97" s="251"/>
      <c r="AC97" s="251"/>
      <c r="AD97" s="251"/>
      <c r="AE97" s="251"/>
      <c r="AT97" s="304" t="s">
        <v>137</v>
      </c>
      <c r="AU97" s="304" t="s">
        <v>22</v>
      </c>
    </row>
    <row r="98" spans="1:65" s="307" customFormat="1" ht="16.5" customHeight="1">
      <c r="A98" s="251"/>
      <c r="B98" s="27"/>
      <c r="C98" s="117" t="s">
        <v>153</v>
      </c>
      <c r="D98" s="117" t="s">
        <v>131</v>
      </c>
      <c r="E98" s="118" t="s">
        <v>1509</v>
      </c>
      <c r="F98" s="119" t="s">
        <v>1510</v>
      </c>
      <c r="G98" s="120" t="s">
        <v>1260</v>
      </c>
      <c r="H98" s="121">
        <v>1</v>
      </c>
      <c r="I98" s="122"/>
      <c r="J98" s="123">
        <f>ROUND(I98*H98,2)</f>
        <v>0</v>
      </c>
      <c r="K98" s="119" t="s">
        <v>146</v>
      </c>
      <c r="L98" s="27"/>
      <c r="M98" s="329" t="s">
        <v>20</v>
      </c>
      <c r="N98" s="124" t="s">
        <v>46</v>
      </c>
      <c r="O98" s="55"/>
      <c r="P98" s="125">
        <f>O98*H98</f>
        <v>0</v>
      </c>
      <c r="Q98" s="125">
        <v>0</v>
      </c>
      <c r="R98" s="125">
        <f>Q98*H98</f>
        <v>0</v>
      </c>
      <c r="S98" s="125">
        <v>0</v>
      </c>
      <c r="T98" s="126">
        <f>S98*H98</f>
        <v>0</v>
      </c>
      <c r="U98" s="251"/>
      <c r="V98" s="251"/>
      <c r="W98" s="251"/>
      <c r="X98" s="251"/>
      <c r="Y98" s="251"/>
      <c r="Z98" s="251"/>
      <c r="AA98" s="251"/>
      <c r="AB98" s="251"/>
      <c r="AC98" s="251"/>
      <c r="AD98" s="251"/>
      <c r="AE98" s="251"/>
      <c r="AR98" s="330" t="s">
        <v>163</v>
      </c>
      <c r="AT98" s="330" t="s">
        <v>131</v>
      </c>
      <c r="AU98" s="330" t="s">
        <v>22</v>
      </c>
      <c r="AY98" s="304" t="s">
        <v>130</v>
      </c>
      <c r="BE98" s="331">
        <f>IF(N98="základní",J98,0)</f>
        <v>0</v>
      </c>
      <c r="BF98" s="331">
        <f>IF(N98="snížená",J98,0)</f>
        <v>0</v>
      </c>
      <c r="BG98" s="331">
        <f>IF(N98="zákl. přenesená",J98,0)</f>
        <v>0</v>
      </c>
      <c r="BH98" s="331">
        <f>IF(N98="sníž. přenesená",J98,0)</f>
        <v>0</v>
      </c>
      <c r="BI98" s="331">
        <f>IF(N98="nulová",J98,0)</f>
        <v>0</v>
      </c>
      <c r="BJ98" s="304" t="s">
        <v>22</v>
      </c>
      <c r="BK98" s="331">
        <f>ROUND(I98*H98,2)</f>
        <v>0</v>
      </c>
      <c r="BL98" s="304" t="s">
        <v>163</v>
      </c>
      <c r="BM98" s="330" t="s">
        <v>219</v>
      </c>
    </row>
    <row r="99" spans="1:47" s="307" customFormat="1" ht="78">
      <c r="A99" s="251"/>
      <c r="B99" s="27"/>
      <c r="C99" s="251"/>
      <c r="D99" s="127" t="s">
        <v>137</v>
      </c>
      <c r="E99" s="251"/>
      <c r="F99" s="128" t="s">
        <v>1511</v>
      </c>
      <c r="G99" s="251"/>
      <c r="H99" s="251"/>
      <c r="I99" s="251"/>
      <c r="J99" s="251"/>
      <c r="K99" s="251"/>
      <c r="L99" s="27"/>
      <c r="M99" s="129"/>
      <c r="N99" s="130"/>
      <c r="O99" s="55"/>
      <c r="P99" s="55"/>
      <c r="Q99" s="55"/>
      <c r="R99" s="55"/>
      <c r="S99" s="55"/>
      <c r="T99" s="56"/>
      <c r="U99" s="251"/>
      <c r="V99" s="251"/>
      <c r="W99" s="251"/>
      <c r="X99" s="251"/>
      <c r="Y99" s="251"/>
      <c r="Z99" s="251"/>
      <c r="AA99" s="251"/>
      <c r="AB99" s="251"/>
      <c r="AC99" s="251"/>
      <c r="AD99" s="251"/>
      <c r="AE99" s="251"/>
      <c r="AT99" s="304" t="s">
        <v>137</v>
      </c>
      <c r="AU99" s="304" t="s">
        <v>22</v>
      </c>
    </row>
    <row r="100" spans="1:65" s="307" customFormat="1" ht="16.5" customHeight="1">
      <c r="A100" s="251"/>
      <c r="B100" s="27"/>
      <c r="C100" s="117" t="s">
        <v>220</v>
      </c>
      <c r="D100" s="117" t="s">
        <v>131</v>
      </c>
      <c r="E100" s="118" t="s">
        <v>1512</v>
      </c>
      <c r="F100" s="119" t="s">
        <v>1513</v>
      </c>
      <c r="G100" s="120" t="s">
        <v>1260</v>
      </c>
      <c r="H100" s="121">
        <v>1</v>
      </c>
      <c r="I100" s="122"/>
      <c r="J100" s="123">
        <f>ROUND(I100*H100,2)</f>
        <v>0</v>
      </c>
      <c r="K100" s="119" t="s">
        <v>146</v>
      </c>
      <c r="L100" s="27"/>
      <c r="M100" s="329" t="s">
        <v>20</v>
      </c>
      <c r="N100" s="124" t="s">
        <v>46</v>
      </c>
      <c r="O100" s="55"/>
      <c r="P100" s="125">
        <f>O100*H100</f>
        <v>0</v>
      </c>
      <c r="Q100" s="125">
        <v>0</v>
      </c>
      <c r="R100" s="125">
        <f>Q100*H100</f>
        <v>0</v>
      </c>
      <c r="S100" s="125">
        <v>0</v>
      </c>
      <c r="T100" s="126">
        <f>S100*H100</f>
        <v>0</v>
      </c>
      <c r="U100" s="251"/>
      <c r="V100" s="251"/>
      <c r="W100" s="251"/>
      <c r="X100" s="251"/>
      <c r="Y100" s="251"/>
      <c r="Z100" s="251"/>
      <c r="AA100" s="251"/>
      <c r="AB100" s="251"/>
      <c r="AC100" s="251"/>
      <c r="AD100" s="251"/>
      <c r="AE100" s="251"/>
      <c r="AR100" s="330" t="s">
        <v>163</v>
      </c>
      <c r="AT100" s="330" t="s">
        <v>131</v>
      </c>
      <c r="AU100" s="330" t="s">
        <v>22</v>
      </c>
      <c r="AY100" s="304" t="s">
        <v>130</v>
      </c>
      <c r="BE100" s="331">
        <f>IF(N100="základní",J100,0)</f>
        <v>0</v>
      </c>
      <c r="BF100" s="331">
        <f>IF(N100="snížená",J100,0)</f>
        <v>0</v>
      </c>
      <c r="BG100" s="331">
        <f>IF(N100="zákl. přenesená",J100,0)</f>
        <v>0</v>
      </c>
      <c r="BH100" s="331">
        <f>IF(N100="sníž. přenesená",J100,0)</f>
        <v>0</v>
      </c>
      <c r="BI100" s="331">
        <f>IF(N100="nulová",J100,0)</f>
        <v>0</v>
      </c>
      <c r="BJ100" s="304" t="s">
        <v>22</v>
      </c>
      <c r="BK100" s="331">
        <f>ROUND(I100*H100,2)</f>
        <v>0</v>
      </c>
      <c r="BL100" s="304" t="s">
        <v>163</v>
      </c>
      <c r="BM100" s="330" t="s">
        <v>223</v>
      </c>
    </row>
    <row r="101" spans="1:47" s="307" customFormat="1" ht="68.25">
      <c r="A101" s="251"/>
      <c r="B101" s="27"/>
      <c r="C101" s="251"/>
      <c r="D101" s="127" t="s">
        <v>137</v>
      </c>
      <c r="E101" s="251"/>
      <c r="F101" s="128" t="s">
        <v>1514</v>
      </c>
      <c r="G101" s="251"/>
      <c r="H101" s="251"/>
      <c r="I101" s="251"/>
      <c r="J101" s="251"/>
      <c r="K101" s="251"/>
      <c r="L101" s="27"/>
      <c r="M101" s="129"/>
      <c r="N101" s="130"/>
      <c r="O101" s="55"/>
      <c r="P101" s="55"/>
      <c r="Q101" s="55"/>
      <c r="R101" s="55"/>
      <c r="S101" s="55"/>
      <c r="T101" s="56"/>
      <c r="U101" s="251"/>
      <c r="V101" s="251"/>
      <c r="W101" s="251"/>
      <c r="X101" s="251"/>
      <c r="Y101" s="251"/>
      <c r="Z101" s="251"/>
      <c r="AA101" s="251"/>
      <c r="AB101" s="251"/>
      <c r="AC101" s="251"/>
      <c r="AD101" s="251"/>
      <c r="AE101" s="251"/>
      <c r="AT101" s="304" t="s">
        <v>137</v>
      </c>
      <c r="AU101" s="304" t="s">
        <v>22</v>
      </c>
    </row>
    <row r="102" spans="1:65" s="307" customFormat="1" ht="16.5" customHeight="1">
      <c r="A102" s="251"/>
      <c r="B102" s="27"/>
      <c r="C102" s="117" t="s">
        <v>158</v>
      </c>
      <c r="D102" s="117" t="s">
        <v>131</v>
      </c>
      <c r="E102" s="118" t="s">
        <v>1515</v>
      </c>
      <c r="F102" s="119" t="s">
        <v>1516</v>
      </c>
      <c r="G102" s="120" t="s">
        <v>1260</v>
      </c>
      <c r="H102" s="121">
        <v>1</v>
      </c>
      <c r="I102" s="122"/>
      <c r="J102" s="123">
        <f>ROUND(I102*H102,2)</f>
        <v>0</v>
      </c>
      <c r="K102" s="119" t="s">
        <v>146</v>
      </c>
      <c r="L102" s="27"/>
      <c r="M102" s="329" t="s">
        <v>20</v>
      </c>
      <c r="N102" s="124" t="s">
        <v>46</v>
      </c>
      <c r="O102" s="55"/>
      <c r="P102" s="125">
        <f>O102*H102</f>
        <v>0</v>
      </c>
      <c r="Q102" s="125">
        <v>0</v>
      </c>
      <c r="R102" s="125">
        <f>Q102*H102</f>
        <v>0</v>
      </c>
      <c r="S102" s="125">
        <v>0</v>
      </c>
      <c r="T102" s="126">
        <f>S102*H102</f>
        <v>0</v>
      </c>
      <c r="U102" s="251"/>
      <c r="V102" s="251"/>
      <c r="W102" s="251"/>
      <c r="X102" s="251"/>
      <c r="Y102" s="251"/>
      <c r="Z102" s="251"/>
      <c r="AA102" s="251"/>
      <c r="AB102" s="251"/>
      <c r="AC102" s="251"/>
      <c r="AD102" s="251"/>
      <c r="AE102" s="251"/>
      <c r="AR102" s="330" t="s">
        <v>163</v>
      </c>
      <c r="AT102" s="330" t="s">
        <v>131</v>
      </c>
      <c r="AU102" s="330" t="s">
        <v>22</v>
      </c>
      <c r="AY102" s="304" t="s">
        <v>130</v>
      </c>
      <c r="BE102" s="331">
        <f>IF(N102="základní",J102,0)</f>
        <v>0</v>
      </c>
      <c r="BF102" s="331">
        <f>IF(N102="snížená",J102,0)</f>
        <v>0</v>
      </c>
      <c r="BG102" s="331">
        <f>IF(N102="zákl. přenesená",J102,0)</f>
        <v>0</v>
      </c>
      <c r="BH102" s="331">
        <f>IF(N102="sníž. přenesená",J102,0)</f>
        <v>0</v>
      </c>
      <c r="BI102" s="331">
        <f>IF(N102="nulová",J102,0)</f>
        <v>0</v>
      </c>
      <c r="BJ102" s="304" t="s">
        <v>22</v>
      </c>
      <c r="BK102" s="331">
        <f>ROUND(I102*H102,2)</f>
        <v>0</v>
      </c>
      <c r="BL102" s="304" t="s">
        <v>163</v>
      </c>
      <c r="BM102" s="330" t="s">
        <v>226</v>
      </c>
    </row>
    <row r="103" spans="1:47" s="307" customFormat="1" ht="58.5">
      <c r="A103" s="251"/>
      <c r="B103" s="27"/>
      <c r="C103" s="251"/>
      <c r="D103" s="127" t="s">
        <v>137</v>
      </c>
      <c r="E103" s="251"/>
      <c r="F103" s="128" t="s">
        <v>1517</v>
      </c>
      <c r="G103" s="251"/>
      <c r="H103" s="251"/>
      <c r="I103" s="251"/>
      <c r="J103" s="251"/>
      <c r="K103" s="251"/>
      <c r="L103" s="27"/>
      <c r="M103" s="129"/>
      <c r="N103" s="130"/>
      <c r="O103" s="55"/>
      <c r="P103" s="55"/>
      <c r="Q103" s="55"/>
      <c r="R103" s="55"/>
      <c r="S103" s="55"/>
      <c r="T103" s="56"/>
      <c r="U103" s="251"/>
      <c r="V103" s="251"/>
      <c r="W103" s="251"/>
      <c r="X103" s="251"/>
      <c r="Y103" s="251"/>
      <c r="Z103" s="251"/>
      <c r="AA103" s="251"/>
      <c r="AB103" s="251"/>
      <c r="AC103" s="251"/>
      <c r="AD103" s="251"/>
      <c r="AE103" s="251"/>
      <c r="AT103" s="304" t="s">
        <v>137</v>
      </c>
      <c r="AU103" s="304" t="s">
        <v>22</v>
      </c>
    </row>
    <row r="104" spans="1:65" s="307" customFormat="1" ht="16.5" customHeight="1">
      <c r="A104" s="251"/>
      <c r="B104" s="27"/>
      <c r="C104" s="117" t="s">
        <v>8</v>
      </c>
      <c r="D104" s="117" t="s">
        <v>131</v>
      </c>
      <c r="E104" s="118" t="s">
        <v>1518</v>
      </c>
      <c r="F104" s="119" t="s">
        <v>1519</v>
      </c>
      <c r="G104" s="120" t="s">
        <v>1260</v>
      </c>
      <c r="H104" s="121">
        <v>1</v>
      </c>
      <c r="I104" s="122"/>
      <c r="J104" s="123">
        <f>ROUND(I104*H104,2)</f>
        <v>0</v>
      </c>
      <c r="K104" s="119" t="s">
        <v>146</v>
      </c>
      <c r="L104" s="27"/>
      <c r="M104" s="329" t="s">
        <v>20</v>
      </c>
      <c r="N104" s="124" t="s">
        <v>46</v>
      </c>
      <c r="O104" s="55"/>
      <c r="P104" s="125">
        <f>O104*H104</f>
        <v>0</v>
      </c>
      <c r="Q104" s="125">
        <v>0</v>
      </c>
      <c r="R104" s="125">
        <f>Q104*H104</f>
        <v>0</v>
      </c>
      <c r="S104" s="125">
        <v>0</v>
      </c>
      <c r="T104" s="126">
        <f>S104*H104</f>
        <v>0</v>
      </c>
      <c r="U104" s="251"/>
      <c r="V104" s="251"/>
      <c r="W104" s="251"/>
      <c r="X104" s="251"/>
      <c r="Y104" s="251"/>
      <c r="Z104" s="251"/>
      <c r="AA104" s="251"/>
      <c r="AB104" s="251"/>
      <c r="AC104" s="251"/>
      <c r="AD104" s="251"/>
      <c r="AE104" s="251"/>
      <c r="AR104" s="330" t="s">
        <v>163</v>
      </c>
      <c r="AT104" s="330" t="s">
        <v>131</v>
      </c>
      <c r="AU104" s="330" t="s">
        <v>22</v>
      </c>
      <c r="AY104" s="304" t="s">
        <v>130</v>
      </c>
      <c r="BE104" s="331">
        <f>IF(N104="základní",J104,0)</f>
        <v>0</v>
      </c>
      <c r="BF104" s="331">
        <f>IF(N104="snížená",J104,0)</f>
        <v>0</v>
      </c>
      <c r="BG104" s="331">
        <f>IF(N104="zákl. přenesená",J104,0)</f>
        <v>0</v>
      </c>
      <c r="BH104" s="331">
        <f>IF(N104="sníž. přenesená",J104,0)</f>
        <v>0</v>
      </c>
      <c r="BI104" s="331">
        <f>IF(N104="nulová",J104,0)</f>
        <v>0</v>
      </c>
      <c r="BJ104" s="304" t="s">
        <v>22</v>
      </c>
      <c r="BK104" s="331">
        <f>ROUND(I104*H104,2)</f>
        <v>0</v>
      </c>
      <c r="BL104" s="304" t="s">
        <v>163</v>
      </c>
      <c r="BM104" s="330" t="s">
        <v>232</v>
      </c>
    </row>
    <row r="105" spans="1:47" s="307" customFormat="1" ht="78">
      <c r="A105" s="251"/>
      <c r="B105" s="27"/>
      <c r="C105" s="251"/>
      <c r="D105" s="127" t="s">
        <v>137</v>
      </c>
      <c r="E105" s="251"/>
      <c r="F105" s="128" t="s">
        <v>1520</v>
      </c>
      <c r="G105" s="251"/>
      <c r="H105" s="251"/>
      <c r="I105" s="251"/>
      <c r="J105" s="251"/>
      <c r="K105" s="251"/>
      <c r="L105" s="27"/>
      <c r="M105" s="129"/>
      <c r="N105" s="130"/>
      <c r="O105" s="55"/>
      <c r="P105" s="55"/>
      <c r="Q105" s="55"/>
      <c r="R105" s="55"/>
      <c r="S105" s="55"/>
      <c r="T105" s="56"/>
      <c r="U105" s="251"/>
      <c r="V105" s="251"/>
      <c r="W105" s="251"/>
      <c r="X105" s="251"/>
      <c r="Y105" s="251"/>
      <c r="Z105" s="251"/>
      <c r="AA105" s="251"/>
      <c r="AB105" s="251"/>
      <c r="AC105" s="251"/>
      <c r="AD105" s="251"/>
      <c r="AE105" s="251"/>
      <c r="AT105" s="304" t="s">
        <v>137</v>
      </c>
      <c r="AU105" s="304" t="s">
        <v>22</v>
      </c>
    </row>
    <row r="106" spans="1:65" s="307" customFormat="1" ht="16.5" customHeight="1">
      <c r="A106" s="251"/>
      <c r="B106" s="27"/>
      <c r="C106" s="117" t="s">
        <v>163</v>
      </c>
      <c r="D106" s="117" t="s">
        <v>131</v>
      </c>
      <c r="E106" s="118" t="s">
        <v>1521</v>
      </c>
      <c r="F106" s="119" t="s">
        <v>1522</v>
      </c>
      <c r="G106" s="120" t="s">
        <v>1260</v>
      </c>
      <c r="H106" s="121">
        <v>1</v>
      </c>
      <c r="I106" s="122"/>
      <c r="J106" s="123">
        <f>ROUND(I106*H106,2)</f>
        <v>0</v>
      </c>
      <c r="K106" s="119" t="s">
        <v>146</v>
      </c>
      <c r="L106" s="27"/>
      <c r="M106" s="329" t="s">
        <v>20</v>
      </c>
      <c r="N106" s="124" t="s">
        <v>46</v>
      </c>
      <c r="O106" s="55"/>
      <c r="P106" s="125">
        <f>O106*H106</f>
        <v>0</v>
      </c>
      <c r="Q106" s="125">
        <v>0</v>
      </c>
      <c r="R106" s="125">
        <f>Q106*H106</f>
        <v>0</v>
      </c>
      <c r="S106" s="125">
        <v>0</v>
      </c>
      <c r="T106" s="126">
        <f>S106*H106</f>
        <v>0</v>
      </c>
      <c r="U106" s="251"/>
      <c r="V106" s="251"/>
      <c r="W106" s="251"/>
      <c r="X106" s="251"/>
      <c r="Y106" s="251"/>
      <c r="Z106" s="251"/>
      <c r="AA106" s="251"/>
      <c r="AB106" s="251"/>
      <c r="AC106" s="251"/>
      <c r="AD106" s="251"/>
      <c r="AE106" s="251"/>
      <c r="AR106" s="330" t="s">
        <v>163</v>
      </c>
      <c r="AT106" s="330" t="s">
        <v>131</v>
      </c>
      <c r="AU106" s="330" t="s">
        <v>22</v>
      </c>
      <c r="AY106" s="304" t="s">
        <v>130</v>
      </c>
      <c r="BE106" s="331">
        <f>IF(N106="základní",J106,0)</f>
        <v>0</v>
      </c>
      <c r="BF106" s="331">
        <f>IF(N106="snížená",J106,0)</f>
        <v>0</v>
      </c>
      <c r="BG106" s="331">
        <f>IF(N106="zákl. přenesená",J106,0)</f>
        <v>0</v>
      </c>
      <c r="BH106" s="331">
        <f>IF(N106="sníž. přenesená",J106,0)</f>
        <v>0</v>
      </c>
      <c r="BI106" s="331">
        <f>IF(N106="nulová",J106,0)</f>
        <v>0</v>
      </c>
      <c r="BJ106" s="304" t="s">
        <v>22</v>
      </c>
      <c r="BK106" s="331">
        <f>ROUND(I106*H106,2)</f>
        <v>0</v>
      </c>
      <c r="BL106" s="304" t="s">
        <v>163</v>
      </c>
      <c r="BM106" s="330" t="s">
        <v>235</v>
      </c>
    </row>
    <row r="107" spans="1:47" s="307" customFormat="1" ht="19.5">
      <c r="A107" s="251"/>
      <c r="B107" s="27"/>
      <c r="C107" s="251"/>
      <c r="D107" s="127" t="s">
        <v>137</v>
      </c>
      <c r="E107" s="251"/>
      <c r="F107" s="128" t="s">
        <v>1523</v>
      </c>
      <c r="G107" s="251"/>
      <c r="H107" s="251"/>
      <c r="I107" s="251"/>
      <c r="J107" s="251"/>
      <c r="K107" s="251"/>
      <c r="L107" s="27"/>
      <c r="M107" s="129"/>
      <c r="N107" s="130"/>
      <c r="O107" s="55"/>
      <c r="P107" s="55"/>
      <c r="Q107" s="55"/>
      <c r="R107" s="55"/>
      <c r="S107" s="55"/>
      <c r="T107" s="56"/>
      <c r="U107" s="251"/>
      <c r="V107" s="251"/>
      <c r="W107" s="251"/>
      <c r="X107" s="251"/>
      <c r="Y107" s="251"/>
      <c r="Z107" s="251"/>
      <c r="AA107" s="251"/>
      <c r="AB107" s="251"/>
      <c r="AC107" s="251"/>
      <c r="AD107" s="251"/>
      <c r="AE107" s="251"/>
      <c r="AT107" s="304" t="s">
        <v>137</v>
      </c>
      <c r="AU107" s="304" t="s">
        <v>22</v>
      </c>
    </row>
    <row r="108" spans="1:65" s="307" customFormat="1" ht="16.5" customHeight="1">
      <c r="A108" s="251"/>
      <c r="B108" s="27"/>
      <c r="C108" s="117" t="s">
        <v>236</v>
      </c>
      <c r="D108" s="117" t="s">
        <v>131</v>
      </c>
      <c r="E108" s="118" t="s">
        <v>1524</v>
      </c>
      <c r="F108" s="119" t="s">
        <v>1525</v>
      </c>
      <c r="G108" s="120" t="s">
        <v>1260</v>
      </c>
      <c r="H108" s="121">
        <v>1</v>
      </c>
      <c r="I108" s="122"/>
      <c r="J108" s="123">
        <f>ROUND(I108*H108,2)</f>
        <v>0</v>
      </c>
      <c r="K108" s="119" t="s">
        <v>146</v>
      </c>
      <c r="L108" s="27"/>
      <c r="M108" s="329" t="s">
        <v>20</v>
      </c>
      <c r="N108" s="124" t="s">
        <v>46</v>
      </c>
      <c r="O108" s="55"/>
      <c r="P108" s="125">
        <f>O108*H108</f>
        <v>0</v>
      </c>
      <c r="Q108" s="125">
        <v>0</v>
      </c>
      <c r="R108" s="125">
        <f>Q108*H108</f>
        <v>0</v>
      </c>
      <c r="S108" s="125">
        <v>0</v>
      </c>
      <c r="T108" s="126">
        <f>S108*H108</f>
        <v>0</v>
      </c>
      <c r="U108" s="251"/>
      <c r="V108" s="251"/>
      <c r="W108" s="251"/>
      <c r="X108" s="251"/>
      <c r="Y108" s="251"/>
      <c r="Z108" s="251"/>
      <c r="AA108" s="251"/>
      <c r="AB108" s="251"/>
      <c r="AC108" s="251"/>
      <c r="AD108" s="251"/>
      <c r="AE108" s="251"/>
      <c r="AR108" s="330" t="s">
        <v>163</v>
      </c>
      <c r="AT108" s="330" t="s">
        <v>131</v>
      </c>
      <c r="AU108" s="330" t="s">
        <v>22</v>
      </c>
      <c r="AY108" s="304" t="s">
        <v>130</v>
      </c>
      <c r="BE108" s="331">
        <f>IF(N108="základní",J108,0)</f>
        <v>0</v>
      </c>
      <c r="BF108" s="331">
        <f>IF(N108="snížená",J108,0)</f>
        <v>0</v>
      </c>
      <c r="BG108" s="331">
        <f>IF(N108="zákl. přenesená",J108,0)</f>
        <v>0</v>
      </c>
      <c r="BH108" s="331">
        <f>IF(N108="sníž. přenesená",J108,0)</f>
        <v>0</v>
      </c>
      <c r="BI108" s="331">
        <f>IF(N108="nulová",J108,0)</f>
        <v>0</v>
      </c>
      <c r="BJ108" s="304" t="s">
        <v>22</v>
      </c>
      <c r="BK108" s="331">
        <f>ROUND(I108*H108,2)</f>
        <v>0</v>
      </c>
      <c r="BL108" s="304" t="s">
        <v>163</v>
      </c>
      <c r="BM108" s="330" t="s">
        <v>239</v>
      </c>
    </row>
    <row r="109" spans="1:47" s="307" customFormat="1" ht="58.5">
      <c r="A109" s="251"/>
      <c r="B109" s="27"/>
      <c r="C109" s="251"/>
      <c r="D109" s="127" t="s">
        <v>137</v>
      </c>
      <c r="E109" s="251"/>
      <c r="F109" s="128" t="s">
        <v>1526</v>
      </c>
      <c r="G109" s="251"/>
      <c r="H109" s="251"/>
      <c r="I109" s="251"/>
      <c r="J109" s="251"/>
      <c r="K109" s="251"/>
      <c r="L109" s="27"/>
      <c r="M109" s="129"/>
      <c r="N109" s="130"/>
      <c r="O109" s="55"/>
      <c r="P109" s="55"/>
      <c r="Q109" s="55"/>
      <c r="R109" s="55"/>
      <c r="S109" s="55"/>
      <c r="T109" s="56"/>
      <c r="U109" s="251"/>
      <c r="V109" s="251"/>
      <c r="W109" s="251"/>
      <c r="X109" s="251"/>
      <c r="Y109" s="251"/>
      <c r="Z109" s="251"/>
      <c r="AA109" s="251"/>
      <c r="AB109" s="251"/>
      <c r="AC109" s="251"/>
      <c r="AD109" s="251"/>
      <c r="AE109" s="251"/>
      <c r="AT109" s="304" t="s">
        <v>137</v>
      </c>
      <c r="AU109" s="304" t="s">
        <v>22</v>
      </c>
    </row>
    <row r="110" spans="1:65" s="307" customFormat="1" ht="16.5" customHeight="1">
      <c r="A110" s="251"/>
      <c r="B110" s="27"/>
      <c r="C110" s="117" t="s">
        <v>168</v>
      </c>
      <c r="D110" s="117" t="s">
        <v>131</v>
      </c>
      <c r="E110" s="118" t="s">
        <v>1527</v>
      </c>
      <c r="F110" s="119" t="s">
        <v>1528</v>
      </c>
      <c r="G110" s="120" t="s">
        <v>1260</v>
      </c>
      <c r="H110" s="121">
        <v>1</v>
      </c>
      <c r="I110" s="122"/>
      <c r="J110" s="123">
        <f>ROUND(I110*H110,2)</f>
        <v>0</v>
      </c>
      <c r="K110" s="119" t="s">
        <v>146</v>
      </c>
      <c r="L110" s="27"/>
      <c r="M110" s="329" t="s">
        <v>20</v>
      </c>
      <c r="N110" s="124" t="s">
        <v>46</v>
      </c>
      <c r="O110" s="55"/>
      <c r="P110" s="125">
        <f>O110*H110</f>
        <v>0</v>
      </c>
      <c r="Q110" s="125">
        <v>0</v>
      </c>
      <c r="R110" s="125">
        <f>Q110*H110</f>
        <v>0</v>
      </c>
      <c r="S110" s="125">
        <v>0</v>
      </c>
      <c r="T110" s="126">
        <f>S110*H110</f>
        <v>0</v>
      </c>
      <c r="U110" s="251"/>
      <c r="V110" s="251"/>
      <c r="W110" s="251"/>
      <c r="X110" s="251"/>
      <c r="Y110" s="251"/>
      <c r="Z110" s="251"/>
      <c r="AA110" s="251"/>
      <c r="AB110" s="251"/>
      <c r="AC110" s="251"/>
      <c r="AD110" s="251"/>
      <c r="AE110" s="251"/>
      <c r="AR110" s="330" t="s">
        <v>163</v>
      </c>
      <c r="AT110" s="330" t="s">
        <v>131</v>
      </c>
      <c r="AU110" s="330" t="s">
        <v>22</v>
      </c>
      <c r="AY110" s="304" t="s">
        <v>130</v>
      </c>
      <c r="BE110" s="331">
        <f>IF(N110="základní",J110,0)</f>
        <v>0</v>
      </c>
      <c r="BF110" s="331">
        <f>IF(N110="snížená",J110,0)</f>
        <v>0</v>
      </c>
      <c r="BG110" s="331">
        <f>IF(N110="zákl. přenesená",J110,0)</f>
        <v>0</v>
      </c>
      <c r="BH110" s="331">
        <f>IF(N110="sníž. přenesená",J110,0)</f>
        <v>0</v>
      </c>
      <c r="BI110" s="331">
        <f>IF(N110="nulová",J110,0)</f>
        <v>0</v>
      </c>
      <c r="BJ110" s="304" t="s">
        <v>22</v>
      </c>
      <c r="BK110" s="331">
        <f>ROUND(I110*H110,2)</f>
        <v>0</v>
      </c>
      <c r="BL110" s="304" t="s">
        <v>163</v>
      </c>
      <c r="BM110" s="330" t="s">
        <v>242</v>
      </c>
    </row>
    <row r="111" spans="1:47" s="307" customFormat="1" ht="29.25">
      <c r="A111" s="251"/>
      <c r="B111" s="27"/>
      <c r="C111" s="251"/>
      <c r="D111" s="127" t="s">
        <v>137</v>
      </c>
      <c r="E111" s="251"/>
      <c r="F111" s="128" t="s">
        <v>1529</v>
      </c>
      <c r="G111" s="251"/>
      <c r="H111" s="251"/>
      <c r="I111" s="251"/>
      <c r="J111" s="251"/>
      <c r="K111" s="251"/>
      <c r="L111" s="27"/>
      <c r="M111" s="129"/>
      <c r="N111" s="130"/>
      <c r="O111" s="55"/>
      <c r="P111" s="55"/>
      <c r="Q111" s="55"/>
      <c r="R111" s="55"/>
      <c r="S111" s="55"/>
      <c r="T111" s="56"/>
      <c r="U111" s="251"/>
      <c r="V111" s="251"/>
      <c r="W111" s="251"/>
      <c r="X111" s="251"/>
      <c r="Y111" s="251"/>
      <c r="Z111" s="251"/>
      <c r="AA111" s="251"/>
      <c r="AB111" s="251"/>
      <c r="AC111" s="251"/>
      <c r="AD111" s="251"/>
      <c r="AE111" s="251"/>
      <c r="AT111" s="304" t="s">
        <v>137</v>
      </c>
      <c r="AU111" s="304" t="s">
        <v>22</v>
      </c>
    </row>
    <row r="112" spans="1:65" s="307" customFormat="1" ht="16.5" customHeight="1">
      <c r="A112" s="251"/>
      <c r="B112" s="27"/>
      <c r="C112" s="117" t="s">
        <v>243</v>
      </c>
      <c r="D112" s="117" t="s">
        <v>131</v>
      </c>
      <c r="E112" s="118" t="s">
        <v>1530</v>
      </c>
      <c r="F112" s="119" t="s">
        <v>1531</v>
      </c>
      <c r="G112" s="120" t="s">
        <v>1260</v>
      </c>
      <c r="H112" s="121">
        <v>1</v>
      </c>
      <c r="I112" s="122"/>
      <c r="J112" s="123">
        <f>ROUND(I112*H112,2)</f>
        <v>0</v>
      </c>
      <c r="K112" s="119" t="s">
        <v>146</v>
      </c>
      <c r="L112" s="27"/>
      <c r="M112" s="329" t="s">
        <v>20</v>
      </c>
      <c r="N112" s="124" t="s">
        <v>46</v>
      </c>
      <c r="O112" s="55"/>
      <c r="P112" s="125">
        <f>O112*H112</f>
        <v>0</v>
      </c>
      <c r="Q112" s="125">
        <v>0</v>
      </c>
      <c r="R112" s="125">
        <f>Q112*H112</f>
        <v>0</v>
      </c>
      <c r="S112" s="125">
        <v>0</v>
      </c>
      <c r="T112" s="126">
        <f>S112*H112</f>
        <v>0</v>
      </c>
      <c r="U112" s="251"/>
      <c r="V112" s="251"/>
      <c r="W112" s="251"/>
      <c r="X112" s="251"/>
      <c r="Y112" s="251"/>
      <c r="Z112" s="251"/>
      <c r="AA112" s="251"/>
      <c r="AB112" s="251"/>
      <c r="AC112" s="251"/>
      <c r="AD112" s="251"/>
      <c r="AE112" s="251"/>
      <c r="AR112" s="330" t="s">
        <v>163</v>
      </c>
      <c r="AT112" s="330" t="s">
        <v>131</v>
      </c>
      <c r="AU112" s="330" t="s">
        <v>22</v>
      </c>
      <c r="AY112" s="304" t="s">
        <v>130</v>
      </c>
      <c r="BE112" s="331">
        <f>IF(N112="základní",J112,0)</f>
        <v>0</v>
      </c>
      <c r="BF112" s="331">
        <f>IF(N112="snížená",J112,0)</f>
        <v>0</v>
      </c>
      <c r="BG112" s="331">
        <f>IF(N112="zákl. přenesená",J112,0)</f>
        <v>0</v>
      </c>
      <c r="BH112" s="331">
        <f>IF(N112="sníž. přenesená",J112,0)</f>
        <v>0</v>
      </c>
      <c r="BI112" s="331">
        <f>IF(N112="nulová",J112,0)</f>
        <v>0</v>
      </c>
      <c r="BJ112" s="304" t="s">
        <v>22</v>
      </c>
      <c r="BK112" s="331">
        <f>ROUND(I112*H112,2)</f>
        <v>0</v>
      </c>
      <c r="BL112" s="304" t="s">
        <v>163</v>
      </c>
      <c r="BM112" s="330" t="s">
        <v>246</v>
      </c>
    </row>
    <row r="113" spans="1:47" s="307" customFormat="1" ht="78">
      <c r="A113" s="251"/>
      <c r="B113" s="27"/>
      <c r="C113" s="251"/>
      <c r="D113" s="127" t="s">
        <v>137</v>
      </c>
      <c r="E113" s="251"/>
      <c r="F113" s="128" t="s">
        <v>1532</v>
      </c>
      <c r="G113" s="251"/>
      <c r="H113" s="251"/>
      <c r="I113" s="251"/>
      <c r="J113" s="251"/>
      <c r="K113" s="251"/>
      <c r="L113" s="27"/>
      <c r="M113" s="129"/>
      <c r="N113" s="130"/>
      <c r="O113" s="55"/>
      <c r="P113" s="55"/>
      <c r="Q113" s="55"/>
      <c r="R113" s="55"/>
      <c r="S113" s="55"/>
      <c r="T113" s="56"/>
      <c r="U113" s="251"/>
      <c r="V113" s="251"/>
      <c r="W113" s="251"/>
      <c r="X113" s="251"/>
      <c r="Y113" s="251"/>
      <c r="Z113" s="251"/>
      <c r="AA113" s="251"/>
      <c r="AB113" s="251"/>
      <c r="AC113" s="251"/>
      <c r="AD113" s="251"/>
      <c r="AE113" s="251"/>
      <c r="AT113" s="304" t="s">
        <v>137</v>
      </c>
      <c r="AU113" s="304" t="s">
        <v>22</v>
      </c>
    </row>
    <row r="114" spans="1:65" s="307" customFormat="1" ht="16.5" customHeight="1">
      <c r="A114" s="251"/>
      <c r="B114" s="27"/>
      <c r="C114" s="117" t="s">
        <v>211</v>
      </c>
      <c r="D114" s="117" t="s">
        <v>131</v>
      </c>
      <c r="E114" s="118" t="s">
        <v>1533</v>
      </c>
      <c r="F114" s="119" t="s">
        <v>1534</v>
      </c>
      <c r="G114" s="120" t="s">
        <v>1260</v>
      </c>
      <c r="H114" s="121">
        <v>1</v>
      </c>
      <c r="I114" s="122"/>
      <c r="J114" s="123">
        <f>ROUND(I114*H114,2)</f>
        <v>0</v>
      </c>
      <c r="K114" s="119" t="s">
        <v>146</v>
      </c>
      <c r="L114" s="27"/>
      <c r="M114" s="329" t="s">
        <v>20</v>
      </c>
      <c r="N114" s="124" t="s">
        <v>46</v>
      </c>
      <c r="O114" s="55"/>
      <c r="P114" s="125">
        <f>O114*H114</f>
        <v>0</v>
      </c>
      <c r="Q114" s="125">
        <v>0</v>
      </c>
      <c r="R114" s="125">
        <f>Q114*H114</f>
        <v>0</v>
      </c>
      <c r="S114" s="125">
        <v>0</v>
      </c>
      <c r="T114" s="126">
        <f>S114*H114</f>
        <v>0</v>
      </c>
      <c r="U114" s="251"/>
      <c r="V114" s="251"/>
      <c r="W114" s="251"/>
      <c r="X114" s="251"/>
      <c r="Y114" s="251"/>
      <c r="Z114" s="251"/>
      <c r="AA114" s="251"/>
      <c r="AB114" s="251"/>
      <c r="AC114" s="251"/>
      <c r="AD114" s="251"/>
      <c r="AE114" s="251"/>
      <c r="AR114" s="330" t="s">
        <v>163</v>
      </c>
      <c r="AT114" s="330" t="s">
        <v>131</v>
      </c>
      <c r="AU114" s="330" t="s">
        <v>22</v>
      </c>
      <c r="AY114" s="304" t="s">
        <v>130</v>
      </c>
      <c r="BE114" s="331">
        <f>IF(N114="základní",J114,0)</f>
        <v>0</v>
      </c>
      <c r="BF114" s="331">
        <f>IF(N114="snížená",J114,0)</f>
        <v>0</v>
      </c>
      <c r="BG114" s="331">
        <f>IF(N114="zákl. přenesená",J114,0)</f>
        <v>0</v>
      </c>
      <c r="BH114" s="331">
        <f>IF(N114="sníž. přenesená",J114,0)</f>
        <v>0</v>
      </c>
      <c r="BI114" s="331">
        <f>IF(N114="nulová",J114,0)</f>
        <v>0</v>
      </c>
      <c r="BJ114" s="304" t="s">
        <v>22</v>
      </c>
      <c r="BK114" s="331">
        <f>ROUND(I114*H114,2)</f>
        <v>0</v>
      </c>
      <c r="BL114" s="304" t="s">
        <v>163</v>
      </c>
      <c r="BM114" s="330" t="s">
        <v>251</v>
      </c>
    </row>
    <row r="115" spans="1:47" s="307" customFormat="1" ht="12">
      <c r="A115" s="251"/>
      <c r="B115" s="27"/>
      <c r="C115" s="251"/>
      <c r="D115" s="127" t="s">
        <v>137</v>
      </c>
      <c r="E115" s="251"/>
      <c r="F115" s="128" t="s">
        <v>1535</v>
      </c>
      <c r="G115" s="251"/>
      <c r="H115" s="251"/>
      <c r="I115" s="251"/>
      <c r="J115" s="251"/>
      <c r="K115" s="251"/>
      <c r="L115" s="27"/>
      <c r="M115" s="129"/>
      <c r="N115" s="130"/>
      <c r="O115" s="55"/>
      <c r="P115" s="55"/>
      <c r="Q115" s="55"/>
      <c r="R115" s="55"/>
      <c r="S115" s="55"/>
      <c r="T115" s="56"/>
      <c r="U115" s="251"/>
      <c r="V115" s="251"/>
      <c r="W115" s="251"/>
      <c r="X115" s="251"/>
      <c r="Y115" s="251"/>
      <c r="Z115" s="251"/>
      <c r="AA115" s="251"/>
      <c r="AB115" s="251"/>
      <c r="AC115" s="251"/>
      <c r="AD115" s="251"/>
      <c r="AE115" s="251"/>
      <c r="AT115" s="304" t="s">
        <v>137</v>
      </c>
      <c r="AU115" s="304" t="s">
        <v>22</v>
      </c>
    </row>
    <row r="116" spans="1:65" s="307" customFormat="1" ht="16.5" customHeight="1">
      <c r="A116" s="251"/>
      <c r="B116" s="27"/>
      <c r="C116" s="117" t="s">
        <v>7</v>
      </c>
      <c r="D116" s="117" t="s">
        <v>131</v>
      </c>
      <c r="E116" s="118" t="s">
        <v>1536</v>
      </c>
      <c r="F116" s="119" t="s">
        <v>1534</v>
      </c>
      <c r="G116" s="120" t="s">
        <v>1260</v>
      </c>
      <c r="H116" s="121">
        <v>1</v>
      </c>
      <c r="I116" s="122"/>
      <c r="J116" s="123">
        <f>ROUND(I116*H116,2)</f>
        <v>0</v>
      </c>
      <c r="K116" s="119" t="s">
        <v>146</v>
      </c>
      <c r="L116" s="27"/>
      <c r="M116" s="329" t="s">
        <v>20</v>
      </c>
      <c r="N116" s="124" t="s">
        <v>46</v>
      </c>
      <c r="O116" s="55"/>
      <c r="P116" s="125">
        <f>O116*H116</f>
        <v>0</v>
      </c>
      <c r="Q116" s="125">
        <v>0</v>
      </c>
      <c r="R116" s="125">
        <f>Q116*H116</f>
        <v>0</v>
      </c>
      <c r="S116" s="125">
        <v>0</v>
      </c>
      <c r="T116" s="126">
        <f>S116*H116</f>
        <v>0</v>
      </c>
      <c r="U116" s="251"/>
      <c r="V116" s="251"/>
      <c r="W116" s="251"/>
      <c r="X116" s="251"/>
      <c r="Y116" s="251"/>
      <c r="Z116" s="251"/>
      <c r="AA116" s="251"/>
      <c r="AB116" s="251"/>
      <c r="AC116" s="251"/>
      <c r="AD116" s="251"/>
      <c r="AE116" s="251"/>
      <c r="AR116" s="330" t="s">
        <v>163</v>
      </c>
      <c r="AT116" s="330" t="s">
        <v>131</v>
      </c>
      <c r="AU116" s="330" t="s">
        <v>22</v>
      </c>
      <c r="AY116" s="304" t="s">
        <v>130</v>
      </c>
      <c r="BE116" s="331">
        <f>IF(N116="základní",J116,0)</f>
        <v>0</v>
      </c>
      <c r="BF116" s="331">
        <f>IF(N116="snížená",J116,0)</f>
        <v>0</v>
      </c>
      <c r="BG116" s="331">
        <f>IF(N116="zákl. přenesená",J116,0)</f>
        <v>0</v>
      </c>
      <c r="BH116" s="331">
        <f>IF(N116="sníž. přenesená",J116,0)</f>
        <v>0</v>
      </c>
      <c r="BI116" s="331">
        <f>IF(N116="nulová",J116,0)</f>
        <v>0</v>
      </c>
      <c r="BJ116" s="304" t="s">
        <v>22</v>
      </c>
      <c r="BK116" s="331">
        <f>ROUND(I116*H116,2)</f>
        <v>0</v>
      </c>
      <c r="BL116" s="304" t="s">
        <v>163</v>
      </c>
      <c r="BM116" s="330" t="s">
        <v>256</v>
      </c>
    </row>
    <row r="117" spans="1:47" s="307" customFormat="1" ht="12">
      <c r="A117" s="251"/>
      <c r="B117" s="27"/>
      <c r="C117" s="251"/>
      <c r="D117" s="127" t="s">
        <v>137</v>
      </c>
      <c r="E117" s="251"/>
      <c r="F117" s="128" t="s">
        <v>1535</v>
      </c>
      <c r="G117" s="251"/>
      <c r="H117" s="251"/>
      <c r="I117" s="251"/>
      <c r="J117" s="251"/>
      <c r="K117" s="251"/>
      <c r="L117" s="27"/>
      <c r="M117" s="129"/>
      <c r="N117" s="130"/>
      <c r="O117" s="55"/>
      <c r="P117" s="55"/>
      <c r="Q117" s="55"/>
      <c r="R117" s="55"/>
      <c r="S117" s="55"/>
      <c r="T117" s="56"/>
      <c r="U117" s="251"/>
      <c r="V117" s="251"/>
      <c r="W117" s="251"/>
      <c r="X117" s="251"/>
      <c r="Y117" s="251"/>
      <c r="Z117" s="251"/>
      <c r="AA117" s="251"/>
      <c r="AB117" s="251"/>
      <c r="AC117" s="251"/>
      <c r="AD117" s="251"/>
      <c r="AE117" s="251"/>
      <c r="AT117" s="304" t="s">
        <v>137</v>
      </c>
      <c r="AU117" s="304" t="s">
        <v>22</v>
      </c>
    </row>
    <row r="118" spans="1:65" s="307" customFormat="1" ht="16.5" customHeight="1">
      <c r="A118" s="251"/>
      <c r="B118" s="27"/>
      <c r="C118" s="117" t="s">
        <v>260</v>
      </c>
      <c r="D118" s="117" t="s">
        <v>131</v>
      </c>
      <c r="E118" s="118" t="s">
        <v>1537</v>
      </c>
      <c r="F118" s="119" t="s">
        <v>1538</v>
      </c>
      <c r="G118" s="120" t="s">
        <v>1260</v>
      </c>
      <c r="H118" s="121">
        <v>1</v>
      </c>
      <c r="I118" s="122"/>
      <c r="J118" s="123">
        <f>ROUND(I118*H118,2)</f>
        <v>0</v>
      </c>
      <c r="K118" s="119" t="s">
        <v>146</v>
      </c>
      <c r="L118" s="27"/>
      <c r="M118" s="329" t="s">
        <v>20</v>
      </c>
      <c r="N118" s="124" t="s">
        <v>46</v>
      </c>
      <c r="O118" s="55"/>
      <c r="P118" s="125">
        <f>O118*H118</f>
        <v>0</v>
      </c>
      <c r="Q118" s="125">
        <v>0</v>
      </c>
      <c r="R118" s="125">
        <f>Q118*H118</f>
        <v>0</v>
      </c>
      <c r="S118" s="125">
        <v>0</v>
      </c>
      <c r="T118" s="126">
        <f>S118*H118</f>
        <v>0</v>
      </c>
      <c r="U118" s="251"/>
      <c r="V118" s="251"/>
      <c r="W118" s="251"/>
      <c r="X118" s="251"/>
      <c r="Y118" s="251"/>
      <c r="Z118" s="251"/>
      <c r="AA118" s="251"/>
      <c r="AB118" s="251"/>
      <c r="AC118" s="251"/>
      <c r="AD118" s="251"/>
      <c r="AE118" s="251"/>
      <c r="AR118" s="330" t="s">
        <v>163</v>
      </c>
      <c r="AT118" s="330" t="s">
        <v>131</v>
      </c>
      <c r="AU118" s="330" t="s">
        <v>22</v>
      </c>
      <c r="AY118" s="304" t="s">
        <v>130</v>
      </c>
      <c r="BE118" s="331">
        <f>IF(N118="základní",J118,0)</f>
        <v>0</v>
      </c>
      <c r="BF118" s="331">
        <f>IF(N118="snížená",J118,0)</f>
        <v>0</v>
      </c>
      <c r="BG118" s="331">
        <f>IF(N118="zákl. přenesená",J118,0)</f>
        <v>0</v>
      </c>
      <c r="BH118" s="331">
        <f>IF(N118="sníž. přenesená",J118,0)</f>
        <v>0</v>
      </c>
      <c r="BI118" s="331">
        <f>IF(N118="nulová",J118,0)</f>
        <v>0</v>
      </c>
      <c r="BJ118" s="304" t="s">
        <v>22</v>
      </c>
      <c r="BK118" s="331">
        <f>ROUND(I118*H118,2)</f>
        <v>0</v>
      </c>
      <c r="BL118" s="304" t="s">
        <v>163</v>
      </c>
      <c r="BM118" s="330" t="s">
        <v>263</v>
      </c>
    </row>
    <row r="119" spans="1:47" s="307" customFormat="1" ht="107.25">
      <c r="A119" s="251"/>
      <c r="B119" s="27"/>
      <c r="C119" s="251"/>
      <c r="D119" s="127" t="s">
        <v>137</v>
      </c>
      <c r="E119" s="251"/>
      <c r="F119" s="128" t="s">
        <v>1539</v>
      </c>
      <c r="G119" s="251"/>
      <c r="H119" s="251"/>
      <c r="I119" s="251"/>
      <c r="J119" s="251"/>
      <c r="K119" s="251"/>
      <c r="L119" s="27"/>
      <c r="M119" s="129"/>
      <c r="N119" s="130"/>
      <c r="O119" s="55"/>
      <c r="P119" s="55"/>
      <c r="Q119" s="55"/>
      <c r="R119" s="55"/>
      <c r="S119" s="55"/>
      <c r="T119" s="56"/>
      <c r="U119" s="251"/>
      <c r="V119" s="251"/>
      <c r="W119" s="251"/>
      <c r="X119" s="251"/>
      <c r="Y119" s="251"/>
      <c r="Z119" s="251"/>
      <c r="AA119" s="251"/>
      <c r="AB119" s="251"/>
      <c r="AC119" s="251"/>
      <c r="AD119" s="251"/>
      <c r="AE119" s="251"/>
      <c r="AT119" s="304" t="s">
        <v>137</v>
      </c>
      <c r="AU119" s="304" t="s">
        <v>22</v>
      </c>
    </row>
    <row r="120" spans="1:65" s="307" customFormat="1" ht="16.5" customHeight="1">
      <c r="A120" s="251"/>
      <c r="B120" s="27"/>
      <c r="C120" s="117" t="s">
        <v>219</v>
      </c>
      <c r="D120" s="117" t="s">
        <v>131</v>
      </c>
      <c r="E120" s="118" t="s">
        <v>1540</v>
      </c>
      <c r="F120" s="119" t="s">
        <v>1541</v>
      </c>
      <c r="G120" s="120" t="s">
        <v>1260</v>
      </c>
      <c r="H120" s="121">
        <v>1</v>
      </c>
      <c r="I120" s="122"/>
      <c r="J120" s="123">
        <f>ROUND(I120*H120,2)</f>
        <v>0</v>
      </c>
      <c r="K120" s="119" t="s">
        <v>146</v>
      </c>
      <c r="L120" s="27"/>
      <c r="M120" s="329" t="s">
        <v>20</v>
      </c>
      <c r="N120" s="124" t="s">
        <v>46</v>
      </c>
      <c r="O120" s="55"/>
      <c r="P120" s="125">
        <f>O120*H120</f>
        <v>0</v>
      </c>
      <c r="Q120" s="125">
        <v>0</v>
      </c>
      <c r="R120" s="125">
        <f>Q120*H120</f>
        <v>0</v>
      </c>
      <c r="S120" s="125">
        <v>0</v>
      </c>
      <c r="T120" s="126">
        <f>S120*H120</f>
        <v>0</v>
      </c>
      <c r="U120" s="251"/>
      <c r="V120" s="251"/>
      <c r="W120" s="251"/>
      <c r="X120" s="251"/>
      <c r="Y120" s="251"/>
      <c r="Z120" s="251"/>
      <c r="AA120" s="251"/>
      <c r="AB120" s="251"/>
      <c r="AC120" s="251"/>
      <c r="AD120" s="251"/>
      <c r="AE120" s="251"/>
      <c r="AR120" s="330" t="s">
        <v>163</v>
      </c>
      <c r="AT120" s="330" t="s">
        <v>131</v>
      </c>
      <c r="AU120" s="330" t="s">
        <v>22</v>
      </c>
      <c r="AY120" s="304" t="s">
        <v>130</v>
      </c>
      <c r="BE120" s="331">
        <f>IF(N120="základní",J120,0)</f>
        <v>0</v>
      </c>
      <c r="BF120" s="331">
        <f>IF(N120="snížená",J120,0)</f>
        <v>0</v>
      </c>
      <c r="BG120" s="331">
        <f>IF(N120="zákl. přenesená",J120,0)</f>
        <v>0</v>
      </c>
      <c r="BH120" s="331">
        <f>IF(N120="sníž. přenesená",J120,0)</f>
        <v>0</v>
      </c>
      <c r="BI120" s="331">
        <f>IF(N120="nulová",J120,0)</f>
        <v>0</v>
      </c>
      <c r="BJ120" s="304" t="s">
        <v>22</v>
      </c>
      <c r="BK120" s="331">
        <f>ROUND(I120*H120,2)</f>
        <v>0</v>
      </c>
      <c r="BL120" s="304" t="s">
        <v>163</v>
      </c>
      <c r="BM120" s="330" t="s">
        <v>266</v>
      </c>
    </row>
    <row r="121" spans="1:47" s="307" customFormat="1" ht="68.25">
      <c r="A121" s="251"/>
      <c r="B121" s="27"/>
      <c r="C121" s="251"/>
      <c r="D121" s="127" t="s">
        <v>137</v>
      </c>
      <c r="E121" s="251"/>
      <c r="F121" s="128" t="s">
        <v>1542</v>
      </c>
      <c r="G121" s="251"/>
      <c r="H121" s="251"/>
      <c r="I121" s="251"/>
      <c r="J121" s="251"/>
      <c r="K121" s="251"/>
      <c r="L121" s="27"/>
      <c r="M121" s="129"/>
      <c r="N121" s="130"/>
      <c r="O121" s="55"/>
      <c r="P121" s="55"/>
      <c r="Q121" s="55"/>
      <c r="R121" s="55"/>
      <c r="S121" s="55"/>
      <c r="T121" s="56"/>
      <c r="U121" s="251"/>
      <c r="V121" s="251"/>
      <c r="W121" s="251"/>
      <c r="X121" s="251"/>
      <c r="Y121" s="251"/>
      <c r="Z121" s="251"/>
      <c r="AA121" s="251"/>
      <c r="AB121" s="251"/>
      <c r="AC121" s="251"/>
      <c r="AD121" s="251"/>
      <c r="AE121" s="251"/>
      <c r="AT121" s="304" t="s">
        <v>137</v>
      </c>
      <c r="AU121" s="304" t="s">
        <v>22</v>
      </c>
    </row>
    <row r="122" spans="1:65" s="307" customFormat="1" ht="16.5" customHeight="1">
      <c r="A122" s="251"/>
      <c r="B122" s="27"/>
      <c r="C122" s="117" t="s">
        <v>274</v>
      </c>
      <c r="D122" s="117" t="s">
        <v>131</v>
      </c>
      <c r="E122" s="118" t="s">
        <v>1543</v>
      </c>
      <c r="F122" s="119" t="s">
        <v>1544</v>
      </c>
      <c r="G122" s="120" t="s">
        <v>1260</v>
      </c>
      <c r="H122" s="121">
        <v>1</v>
      </c>
      <c r="I122" s="122"/>
      <c r="J122" s="123">
        <f>ROUND(I122*H122,2)</f>
        <v>0</v>
      </c>
      <c r="K122" s="119" t="s">
        <v>146</v>
      </c>
      <c r="L122" s="27"/>
      <c r="M122" s="329" t="s">
        <v>20</v>
      </c>
      <c r="N122" s="124" t="s">
        <v>46</v>
      </c>
      <c r="O122" s="55"/>
      <c r="P122" s="125">
        <f>O122*H122</f>
        <v>0</v>
      </c>
      <c r="Q122" s="125">
        <v>0</v>
      </c>
      <c r="R122" s="125">
        <f>Q122*H122</f>
        <v>0</v>
      </c>
      <c r="S122" s="125">
        <v>0</v>
      </c>
      <c r="T122" s="126">
        <f>S122*H122</f>
        <v>0</v>
      </c>
      <c r="U122" s="251"/>
      <c r="V122" s="251"/>
      <c r="W122" s="251"/>
      <c r="X122" s="251"/>
      <c r="Y122" s="251"/>
      <c r="Z122" s="251"/>
      <c r="AA122" s="251"/>
      <c r="AB122" s="251"/>
      <c r="AC122" s="251"/>
      <c r="AD122" s="251"/>
      <c r="AE122" s="251"/>
      <c r="AR122" s="330" t="s">
        <v>163</v>
      </c>
      <c r="AT122" s="330" t="s">
        <v>131</v>
      </c>
      <c r="AU122" s="330" t="s">
        <v>22</v>
      </c>
      <c r="AY122" s="304" t="s">
        <v>130</v>
      </c>
      <c r="BE122" s="331">
        <f>IF(N122="základní",J122,0)</f>
        <v>0</v>
      </c>
      <c r="BF122" s="331">
        <f>IF(N122="snížená",J122,0)</f>
        <v>0</v>
      </c>
      <c r="BG122" s="331">
        <f>IF(N122="zákl. přenesená",J122,0)</f>
        <v>0</v>
      </c>
      <c r="BH122" s="331">
        <f>IF(N122="sníž. přenesená",J122,0)</f>
        <v>0</v>
      </c>
      <c r="BI122" s="331">
        <f>IF(N122="nulová",J122,0)</f>
        <v>0</v>
      </c>
      <c r="BJ122" s="304" t="s">
        <v>22</v>
      </c>
      <c r="BK122" s="331">
        <f>ROUND(I122*H122,2)</f>
        <v>0</v>
      </c>
      <c r="BL122" s="304" t="s">
        <v>163</v>
      </c>
      <c r="BM122" s="330" t="s">
        <v>277</v>
      </c>
    </row>
    <row r="123" spans="1:47" s="307" customFormat="1" ht="78">
      <c r="A123" s="251"/>
      <c r="B123" s="27"/>
      <c r="C123" s="251"/>
      <c r="D123" s="127" t="s">
        <v>137</v>
      </c>
      <c r="E123" s="251"/>
      <c r="F123" s="128" t="s">
        <v>1545</v>
      </c>
      <c r="G123" s="251"/>
      <c r="H123" s="251"/>
      <c r="I123" s="251"/>
      <c r="J123" s="251"/>
      <c r="K123" s="251"/>
      <c r="L123" s="27"/>
      <c r="M123" s="129"/>
      <c r="N123" s="130"/>
      <c r="O123" s="55"/>
      <c r="P123" s="55"/>
      <c r="Q123" s="55"/>
      <c r="R123" s="55"/>
      <c r="S123" s="55"/>
      <c r="T123" s="56"/>
      <c r="U123" s="251"/>
      <c r="V123" s="251"/>
      <c r="W123" s="251"/>
      <c r="X123" s="251"/>
      <c r="Y123" s="251"/>
      <c r="Z123" s="251"/>
      <c r="AA123" s="251"/>
      <c r="AB123" s="251"/>
      <c r="AC123" s="251"/>
      <c r="AD123" s="251"/>
      <c r="AE123" s="251"/>
      <c r="AT123" s="304" t="s">
        <v>137</v>
      </c>
      <c r="AU123" s="304" t="s">
        <v>22</v>
      </c>
    </row>
    <row r="124" spans="1:65" s="307" customFormat="1" ht="16.5" customHeight="1">
      <c r="A124" s="251"/>
      <c r="B124" s="27"/>
      <c r="C124" s="117" t="s">
        <v>226</v>
      </c>
      <c r="D124" s="117" t="s">
        <v>131</v>
      </c>
      <c r="E124" s="118" t="s">
        <v>1546</v>
      </c>
      <c r="F124" s="119" t="s">
        <v>1547</v>
      </c>
      <c r="G124" s="120" t="s">
        <v>1260</v>
      </c>
      <c r="H124" s="121">
        <v>2</v>
      </c>
      <c r="I124" s="122"/>
      <c r="J124" s="123">
        <f>ROUND(I124*H124,2)</f>
        <v>0</v>
      </c>
      <c r="K124" s="119" t="s">
        <v>146</v>
      </c>
      <c r="L124" s="27"/>
      <c r="M124" s="329" t="s">
        <v>20</v>
      </c>
      <c r="N124" s="124" t="s">
        <v>46</v>
      </c>
      <c r="O124" s="55"/>
      <c r="P124" s="125">
        <f>O124*H124</f>
        <v>0</v>
      </c>
      <c r="Q124" s="125">
        <v>0</v>
      </c>
      <c r="R124" s="125">
        <f>Q124*H124</f>
        <v>0</v>
      </c>
      <c r="S124" s="125">
        <v>0</v>
      </c>
      <c r="T124" s="126">
        <f>S124*H124</f>
        <v>0</v>
      </c>
      <c r="U124" s="251"/>
      <c r="V124" s="251"/>
      <c r="W124" s="251"/>
      <c r="X124" s="251"/>
      <c r="Y124" s="251"/>
      <c r="Z124" s="251"/>
      <c r="AA124" s="251"/>
      <c r="AB124" s="251"/>
      <c r="AC124" s="251"/>
      <c r="AD124" s="251"/>
      <c r="AE124" s="251"/>
      <c r="AR124" s="330" t="s">
        <v>163</v>
      </c>
      <c r="AT124" s="330" t="s">
        <v>131</v>
      </c>
      <c r="AU124" s="330" t="s">
        <v>22</v>
      </c>
      <c r="AY124" s="304" t="s">
        <v>130</v>
      </c>
      <c r="BE124" s="331">
        <f>IF(N124="základní",J124,0)</f>
        <v>0</v>
      </c>
      <c r="BF124" s="331">
        <f>IF(N124="snížená",J124,0)</f>
        <v>0</v>
      </c>
      <c r="BG124" s="331">
        <f>IF(N124="zákl. přenesená",J124,0)</f>
        <v>0</v>
      </c>
      <c r="BH124" s="331">
        <f>IF(N124="sníž. přenesená",J124,0)</f>
        <v>0</v>
      </c>
      <c r="BI124" s="331">
        <f>IF(N124="nulová",J124,0)</f>
        <v>0</v>
      </c>
      <c r="BJ124" s="304" t="s">
        <v>22</v>
      </c>
      <c r="BK124" s="331">
        <f>ROUND(I124*H124,2)</f>
        <v>0</v>
      </c>
      <c r="BL124" s="304" t="s">
        <v>163</v>
      </c>
      <c r="BM124" s="330" t="s">
        <v>280</v>
      </c>
    </row>
    <row r="125" spans="1:47" s="307" customFormat="1" ht="19.5">
      <c r="A125" s="251"/>
      <c r="B125" s="27"/>
      <c r="C125" s="251"/>
      <c r="D125" s="127" t="s">
        <v>137</v>
      </c>
      <c r="E125" s="251"/>
      <c r="F125" s="128" t="s">
        <v>1548</v>
      </c>
      <c r="G125" s="251"/>
      <c r="H125" s="251"/>
      <c r="I125" s="251"/>
      <c r="J125" s="251"/>
      <c r="K125" s="251"/>
      <c r="L125" s="27"/>
      <c r="M125" s="129"/>
      <c r="N125" s="130"/>
      <c r="O125" s="55"/>
      <c r="P125" s="55"/>
      <c r="Q125" s="55"/>
      <c r="R125" s="55"/>
      <c r="S125" s="55"/>
      <c r="T125" s="56"/>
      <c r="U125" s="251"/>
      <c r="V125" s="251"/>
      <c r="W125" s="251"/>
      <c r="X125" s="251"/>
      <c r="Y125" s="251"/>
      <c r="Z125" s="251"/>
      <c r="AA125" s="251"/>
      <c r="AB125" s="251"/>
      <c r="AC125" s="251"/>
      <c r="AD125" s="251"/>
      <c r="AE125" s="251"/>
      <c r="AT125" s="304" t="s">
        <v>137</v>
      </c>
      <c r="AU125" s="304" t="s">
        <v>22</v>
      </c>
    </row>
    <row r="126" spans="1:65" s="307" customFormat="1" ht="16.5" customHeight="1">
      <c r="A126" s="251"/>
      <c r="B126" s="27"/>
      <c r="C126" s="117" t="s">
        <v>281</v>
      </c>
      <c r="D126" s="117" t="s">
        <v>131</v>
      </c>
      <c r="E126" s="118" t="s">
        <v>1549</v>
      </c>
      <c r="F126" s="119" t="s">
        <v>1538</v>
      </c>
      <c r="G126" s="120" t="s">
        <v>1260</v>
      </c>
      <c r="H126" s="121">
        <v>1</v>
      </c>
      <c r="I126" s="122"/>
      <c r="J126" s="123">
        <f>ROUND(I126*H126,2)</f>
        <v>0</v>
      </c>
      <c r="K126" s="119" t="s">
        <v>146</v>
      </c>
      <c r="L126" s="27"/>
      <c r="M126" s="329" t="s">
        <v>20</v>
      </c>
      <c r="N126" s="124" t="s">
        <v>46</v>
      </c>
      <c r="O126" s="55"/>
      <c r="P126" s="125">
        <f>O126*H126</f>
        <v>0</v>
      </c>
      <c r="Q126" s="125">
        <v>0</v>
      </c>
      <c r="R126" s="125">
        <f>Q126*H126</f>
        <v>0</v>
      </c>
      <c r="S126" s="125">
        <v>0</v>
      </c>
      <c r="T126" s="126">
        <f>S126*H126</f>
        <v>0</v>
      </c>
      <c r="U126" s="251"/>
      <c r="V126" s="251"/>
      <c r="W126" s="251"/>
      <c r="X126" s="251"/>
      <c r="Y126" s="251"/>
      <c r="Z126" s="251"/>
      <c r="AA126" s="251"/>
      <c r="AB126" s="251"/>
      <c r="AC126" s="251"/>
      <c r="AD126" s="251"/>
      <c r="AE126" s="251"/>
      <c r="AR126" s="330" t="s">
        <v>163</v>
      </c>
      <c r="AT126" s="330" t="s">
        <v>131</v>
      </c>
      <c r="AU126" s="330" t="s">
        <v>22</v>
      </c>
      <c r="AY126" s="304" t="s">
        <v>130</v>
      </c>
      <c r="BE126" s="331">
        <f>IF(N126="základní",J126,0)</f>
        <v>0</v>
      </c>
      <c r="BF126" s="331">
        <f>IF(N126="snížená",J126,0)</f>
        <v>0</v>
      </c>
      <c r="BG126" s="331">
        <f>IF(N126="zákl. přenesená",J126,0)</f>
        <v>0</v>
      </c>
      <c r="BH126" s="331">
        <f>IF(N126="sníž. přenesená",J126,0)</f>
        <v>0</v>
      </c>
      <c r="BI126" s="331">
        <f>IF(N126="nulová",J126,0)</f>
        <v>0</v>
      </c>
      <c r="BJ126" s="304" t="s">
        <v>22</v>
      </c>
      <c r="BK126" s="331">
        <f>ROUND(I126*H126,2)</f>
        <v>0</v>
      </c>
      <c r="BL126" s="304" t="s">
        <v>163</v>
      </c>
      <c r="BM126" s="330" t="s">
        <v>284</v>
      </c>
    </row>
    <row r="127" spans="1:47" s="307" customFormat="1" ht="58.5">
      <c r="A127" s="251"/>
      <c r="B127" s="27"/>
      <c r="C127" s="251"/>
      <c r="D127" s="127" t="s">
        <v>137</v>
      </c>
      <c r="E127" s="251"/>
      <c r="F127" s="128" t="s">
        <v>1550</v>
      </c>
      <c r="G127" s="251"/>
      <c r="H127" s="251"/>
      <c r="I127" s="251"/>
      <c r="J127" s="251"/>
      <c r="K127" s="251"/>
      <c r="L127" s="27"/>
      <c r="M127" s="129"/>
      <c r="N127" s="130"/>
      <c r="O127" s="55"/>
      <c r="P127" s="55"/>
      <c r="Q127" s="55"/>
      <c r="R127" s="55"/>
      <c r="S127" s="55"/>
      <c r="T127" s="56"/>
      <c r="U127" s="251"/>
      <c r="V127" s="251"/>
      <c r="W127" s="251"/>
      <c r="X127" s="251"/>
      <c r="Y127" s="251"/>
      <c r="Z127" s="251"/>
      <c r="AA127" s="251"/>
      <c r="AB127" s="251"/>
      <c r="AC127" s="251"/>
      <c r="AD127" s="251"/>
      <c r="AE127" s="251"/>
      <c r="AT127" s="304" t="s">
        <v>137</v>
      </c>
      <c r="AU127" s="304" t="s">
        <v>22</v>
      </c>
    </row>
    <row r="128" spans="1:65" s="307" customFormat="1" ht="16.5" customHeight="1">
      <c r="A128" s="251"/>
      <c r="B128" s="27"/>
      <c r="C128" s="117" t="s">
        <v>232</v>
      </c>
      <c r="D128" s="117" t="s">
        <v>131</v>
      </c>
      <c r="E128" s="118" t="s">
        <v>1551</v>
      </c>
      <c r="F128" s="119" t="s">
        <v>1552</v>
      </c>
      <c r="G128" s="120" t="s">
        <v>1553</v>
      </c>
      <c r="H128" s="121">
        <v>1</v>
      </c>
      <c r="I128" s="122"/>
      <c r="J128" s="123">
        <f>ROUND(I128*H128,2)</f>
        <v>0</v>
      </c>
      <c r="K128" s="119" t="s">
        <v>146</v>
      </c>
      <c r="L128" s="27"/>
      <c r="M128" s="329" t="s">
        <v>20</v>
      </c>
      <c r="N128" s="124" t="s">
        <v>46</v>
      </c>
      <c r="O128" s="55"/>
      <c r="P128" s="125">
        <f>O128*H128</f>
        <v>0</v>
      </c>
      <c r="Q128" s="125">
        <v>0</v>
      </c>
      <c r="R128" s="125">
        <f>Q128*H128</f>
        <v>0</v>
      </c>
      <c r="S128" s="125">
        <v>0</v>
      </c>
      <c r="T128" s="126">
        <f>S128*H128</f>
        <v>0</v>
      </c>
      <c r="U128" s="251"/>
      <c r="V128" s="251"/>
      <c r="W128" s="251"/>
      <c r="X128" s="251"/>
      <c r="Y128" s="251"/>
      <c r="Z128" s="251"/>
      <c r="AA128" s="251"/>
      <c r="AB128" s="251"/>
      <c r="AC128" s="251"/>
      <c r="AD128" s="251"/>
      <c r="AE128" s="251"/>
      <c r="AR128" s="330" t="s">
        <v>163</v>
      </c>
      <c r="AT128" s="330" t="s">
        <v>131</v>
      </c>
      <c r="AU128" s="330" t="s">
        <v>22</v>
      </c>
      <c r="AY128" s="304" t="s">
        <v>130</v>
      </c>
      <c r="BE128" s="331">
        <f>IF(N128="základní",J128,0)</f>
        <v>0</v>
      </c>
      <c r="BF128" s="331">
        <f>IF(N128="snížená",J128,0)</f>
        <v>0</v>
      </c>
      <c r="BG128" s="331">
        <f>IF(N128="zákl. přenesená",J128,0)</f>
        <v>0</v>
      </c>
      <c r="BH128" s="331">
        <f>IF(N128="sníž. přenesená",J128,0)</f>
        <v>0</v>
      </c>
      <c r="BI128" s="331">
        <f>IF(N128="nulová",J128,0)</f>
        <v>0</v>
      </c>
      <c r="BJ128" s="304" t="s">
        <v>22</v>
      </c>
      <c r="BK128" s="331">
        <f>ROUND(I128*H128,2)</f>
        <v>0</v>
      </c>
      <c r="BL128" s="304" t="s">
        <v>163</v>
      </c>
      <c r="BM128" s="330" t="s">
        <v>287</v>
      </c>
    </row>
    <row r="129" spans="1:47" s="307" customFormat="1" ht="12">
      <c r="A129" s="251"/>
      <c r="B129" s="27"/>
      <c r="C129" s="251"/>
      <c r="D129" s="127" t="s">
        <v>137</v>
      </c>
      <c r="E129" s="251"/>
      <c r="F129" s="128" t="s">
        <v>1552</v>
      </c>
      <c r="G129" s="251"/>
      <c r="H129" s="251"/>
      <c r="I129" s="251"/>
      <c r="J129" s="251"/>
      <c r="K129" s="251"/>
      <c r="L129" s="27"/>
      <c r="M129" s="131"/>
      <c r="N129" s="132"/>
      <c r="O129" s="133"/>
      <c r="P129" s="133"/>
      <c r="Q129" s="133"/>
      <c r="R129" s="133"/>
      <c r="S129" s="133"/>
      <c r="T129" s="134"/>
      <c r="U129" s="251"/>
      <c r="V129" s="251"/>
      <c r="W129" s="251"/>
      <c r="X129" s="251"/>
      <c r="Y129" s="251"/>
      <c r="Z129" s="251"/>
      <c r="AA129" s="251"/>
      <c r="AB129" s="251"/>
      <c r="AC129" s="251"/>
      <c r="AD129" s="251"/>
      <c r="AE129" s="251"/>
      <c r="AT129" s="304" t="s">
        <v>137</v>
      </c>
      <c r="AU129" s="304" t="s">
        <v>22</v>
      </c>
    </row>
    <row r="130" spans="1:31" s="307" customFormat="1" ht="6.95" customHeight="1">
      <c r="A130" s="251"/>
      <c r="B130" s="39"/>
      <c r="C130" s="40"/>
      <c r="D130" s="40"/>
      <c r="E130" s="40"/>
      <c r="F130" s="40"/>
      <c r="G130" s="40"/>
      <c r="H130" s="40"/>
      <c r="I130" s="40"/>
      <c r="J130" s="40"/>
      <c r="K130" s="40"/>
      <c r="L130" s="27"/>
      <c r="M130" s="251"/>
      <c r="O130" s="251"/>
      <c r="P130" s="251"/>
      <c r="Q130" s="251"/>
      <c r="R130" s="251"/>
      <c r="S130" s="251"/>
      <c r="T130" s="251"/>
      <c r="U130" s="251"/>
      <c r="V130" s="251"/>
      <c r="W130" s="251"/>
      <c r="X130" s="251"/>
      <c r="Y130" s="251"/>
      <c r="Z130" s="251"/>
      <c r="AA130" s="251"/>
      <c r="AB130" s="251"/>
      <c r="AC130" s="251"/>
      <c r="AD130" s="251"/>
      <c r="AE130" s="251"/>
    </row>
  </sheetData>
  <sheetProtection password="EBF2" sheet="1" objects="1" scenarios="1"/>
  <autoFilter ref="C79:K129"/>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8"/>
  <sheetViews>
    <sheetView showGridLines="0" workbookViewId="0" topLeftCell="A83">
      <selection activeCell="I106" sqref="I106"/>
    </sheetView>
  </sheetViews>
  <sheetFormatPr defaultColWidth="9.140625" defaultRowHeight="12"/>
  <cols>
    <col min="1" max="1" width="8.28125" style="247" customWidth="1"/>
    <col min="2" max="2" width="1.7109375" style="247" customWidth="1"/>
    <col min="3" max="3" width="4.140625" style="247" customWidth="1"/>
    <col min="4" max="4" width="4.28125" style="247" customWidth="1"/>
    <col min="5" max="5" width="17.140625" style="247" customWidth="1"/>
    <col min="6" max="6" width="100.8515625" style="247" customWidth="1"/>
    <col min="7" max="7" width="7.00390625" style="247" customWidth="1"/>
    <col min="8" max="8" width="11.421875" style="247" customWidth="1"/>
    <col min="9" max="11" width="20.140625" style="247" customWidth="1"/>
    <col min="12" max="12" width="9.28125" style="247" customWidth="1"/>
    <col min="13" max="13" width="10.8515625" style="247" hidden="1" customWidth="1"/>
    <col min="14" max="14" width="9.28125" style="247" hidden="1" customWidth="1"/>
    <col min="15" max="20" width="14.140625" style="247" hidden="1" customWidth="1"/>
    <col min="21" max="21" width="16.28125" style="247" hidden="1" customWidth="1"/>
    <col min="22" max="22" width="12.28125" style="247" customWidth="1"/>
    <col min="23" max="23" width="16.28125" style="247" customWidth="1"/>
    <col min="24" max="24" width="12.28125" style="247" customWidth="1"/>
    <col min="25" max="25" width="15.00390625" style="247" customWidth="1"/>
    <col min="26" max="26" width="11.00390625" style="247" customWidth="1"/>
    <col min="27" max="27" width="15.00390625" style="247" customWidth="1"/>
    <col min="28" max="28" width="16.28125" style="247" customWidth="1"/>
    <col min="29" max="29" width="11.00390625" style="247" customWidth="1"/>
    <col min="30" max="30" width="15.00390625" style="247" customWidth="1"/>
    <col min="31" max="31" width="16.28125" style="247" customWidth="1"/>
    <col min="32" max="43" width="9.28125" style="247" customWidth="1"/>
    <col min="44" max="65" width="9.28125" style="247" hidden="1" customWidth="1"/>
    <col min="66" max="16384" width="9.28125" style="247" customWidth="1"/>
  </cols>
  <sheetData>
    <row r="1" ht="12"/>
    <row r="2" spans="12:46" ht="36.95" customHeight="1">
      <c r="L2" s="264"/>
      <c r="M2" s="264"/>
      <c r="N2" s="264"/>
      <c r="O2" s="264"/>
      <c r="P2" s="264"/>
      <c r="Q2" s="264"/>
      <c r="R2" s="264"/>
      <c r="S2" s="264"/>
      <c r="T2" s="264"/>
      <c r="U2" s="264"/>
      <c r="V2" s="264"/>
      <c r="AT2" s="304" t="s">
        <v>99</v>
      </c>
    </row>
    <row r="3" spans="2:46" ht="6.95" customHeight="1">
      <c r="B3" s="11"/>
      <c r="C3" s="12"/>
      <c r="D3" s="12"/>
      <c r="E3" s="12"/>
      <c r="F3" s="12"/>
      <c r="G3" s="12"/>
      <c r="H3" s="12"/>
      <c r="I3" s="12"/>
      <c r="J3" s="12"/>
      <c r="K3" s="12"/>
      <c r="L3" s="14"/>
      <c r="AT3" s="304" t="s">
        <v>84</v>
      </c>
    </row>
    <row r="4" spans="2:46" ht="24.95" customHeight="1">
      <c r="B4" s="14"/>
      <c r="D4" s="16" t="s">
        <v>106</v>
      </c>
      <c r="L4" s="14"/>
      <c r="M4" s="305" t="s">
        <v>10</v>
      </c>
      <c r="AT4" s="304" t="s">
        <v>4</v>
      </c>
    </row>
    <row r="5" spans="2:12" ht="6.95" customHeight="1">
      <c r="B5" s="14"/>
      <c r="L5" s="14"/>
    </row>
    <row r="6" spans="2:12" ht="12" customHeight="1">
      <c r="B6" s="14"/>
      <c r="D6" s="250" t="s">
        <v>16</v>
      </c>
      <c r="L6" s="14"/>
    </row>
    <row r="7" spans="2:12" ht="16.5" customHeight="1">
      <c r="B7" s="14"/>
      <c r="E7" s="292" t="str">
        <f>'Rekapitulace stavby'!K6</f>
        <v>Rekonstrukce MŠ Srdíčko_objekt A, B</v>
      </c>
      <c r="F7" s="293"/>
      <c r="G7" s="293"/>
      <c r="H7" s="293"/>
      <c r="L7" s="14"/>
    </row>
    <row r="8" spans="1:31" s="307" customFormat="1" ht="12" customHeight="1">
      <c r="A8" s="251"/>
      <c r="B8" s="27"/>
      <c r="C8" s="251"/>
      <c r="D8" s="250" t="s">
        <v>107</v>
      </c>
      <c r="E8" s="251"/>
      <c r="F8" s="251"/>
      <c r="G8" s="251"/>
      <c r="H8" s="251"/>
      <c r="I8" s="251"/>
      <c r="J8" s="251"/>
      <c r="K8" s="251"/>
      <c r="L8" s="306"/>
      <c r="S8" s="251"/>
      <c r="T8" s="251"/>
      <c r="U8" s="251"/>
      <c r="V8" s="251"/>
      <c r="W8" s="251"/>
      <c r="X8" s="251"/>
      <c r="Y8" s="251"/>
      <c r="Z8" s="251"/>
      <c r="AA8" s="251"/>
      <c r="AB8" s="251"/>
      <c r="AC8" s="251"/>
      <c r="AD8" s="251"/>
      <c r="AE8" s="251"/>
    </row>
    <row r="9" spans="1:31" s="307" customFormat="1" ht="16.5" customHeight="1">
      <c r="A9" s="251"/>
      <c r="B9" s="27"/>
      <c r="C9" s="251"/>
      <c r="D9" s="251"/>
      <c r="E9" s="280" t="s">
        <v>1554</v>
      </c>
      <c r="F9" s="291"/>
      <c r="G9" s="291"/>
      <c r="H9" s="291"/>
      <c r="I9" s="251"/>
      <c r="J9" s="251"/>
      <c r="K9" s="251"/>
      <c r="L9" s="306"/>
      <c r="S9" s="251"/>
      <c r="T9" s="251"/>
      <c r="U9" s="251"/>
      <c r="V9" s="251"/>
      <c r="W9" s="251"/>
      <c r="X9" s="251"/>
      <c r="Y9" s="251"/>
      <c r="Z9" s="251"/>
      <c r="AA9" s="251"/>
      <c r="AB9" s="251"/>
      <c r="AC9" s="251"/>
      <c r="AD9" s="251"/>
      <c r="AE9" s="251"/>
    </row>
    <row r="10" spans="1:31" s="307" customFormat="1" ht="12">
      <c r="A10" s="251"/>
      <c r="B10" s="27"/>
      <c r="C10" s="251"/>
      <c r="D10" s="251"/>
      <c r="E10" s="251"/>
      <c r="F10" s="251"/>
      <c r="G10" s="251"/>
      <c r="H10" s="251"/>
      <c r="I10" s="251"/>
      <c r="J10" s="251"/>
      <c r="K10" s="251"/>
      <c r="L10" s="306"/>
      <c r="S10" s="251"/>
      <c r="T10" s="251"/>
      <c r="U10" s="251"/>
      <c r="V10" s="251"/>
      <c r="W10" s="251"/>
      <c r="X10" s="251"/>
      <c r="Y10" s="251"/>
      <c r="Z10" s="251"/>
      <c r="AA10" s="251"/>
      <c r="AB10" s="251"/>
      <c r="AC10" s="251"/>
      <c r="AD10" s="251"/>
      <c r="AE10" s="251"/>
    </row>
    <row r="11" spans="1:31" s="307" customFormat="1" ht="12" customHeight="1">
      <c r="A11" s="251"/>
      <c r="B11" s="27"/>
      <c r="C11" s="251"/>
      <c r="D11" s="250" t="s">
        <v>19</v>
      </c>
      <c r="E11" s="251"/>
      <c r="F11" s="246" t="s">
        <v>20</v>
      </c>
      <c r="G11" s="251"/>
      <c r="H11" s="251"/>
      <c r="I11" s="250" t="s">
        <v>21</v>
      </c>
      <c r="J11" s="246" t="s">
        <v>20</v>
      </c>
      <c r="K11" s="251"/>
      <c r="L11" s="306"/>
      <c r="S11" s="251"/>
      <c r="T11" s="251"/>
      <c r="U11" s="251"/>
      <c r="V11" s="251"/>
      <c r="W11" s="251"/>
      <c r="X11" s="251"/>
      <c r="Y11" s="251"/>
      <c r="Z11" s="251"/>
      <c r="AA11" s="251"/>
      <c r="AB11" s="251"/>
      <c r="AC11" s="251"/>
      <c r="AD11" s="251"/>
      <c r="AE11" s="251"/>
    </row>
    <row r="12" spans="1:31" s="307" customFormat="1" ht="12" customHeight="1">
      <c r="A12" s="251"/>
      <c r="B12" s="27"/>
      <c r="C12" s="251"/>
      <c r="D12" s="250" t="s">
        <v>23</v>
      </c>
      <c r="E12" s="251"/>
      <c r="F12" s="246" t="s">
        <v>36</v>
      </c>
      <c r="G12" s="251"/>
      <c r="H12" s="251"/>
      <c r="I12" s="250" t="s">
        <v>25</v>
      </c>
      <c r="J12" s="244" t="str">
        <f>'Rekapitulace stavby'!AN8</f>
        <v>19. 3. 2020</v>
      </c>
      <c r="K12" s="251"/>
      <c r="L12" s="306"/>
      <c r="S12" s="251"/>
      <c r="T12" s="251"/>
      <c r="U12" s="251"/>
      <c r="V12" s="251"/>
      <c r="W12" s="251"/>
      <c r="X12" s="251"/>
      <c r="Y12" s="251"/>
      <c r="Z12" s="251"/>
      <c r="AA12" s="251"/>
      <c r="AB12" s="251"/>
      <c r="AC12" s="251"/>
      <c r="AD12" s="251"/>
      <c r="AE12" s="251"/>
    </row>
    <row r="13" spans="1:31" s="307" customFormat="1" ht="10.9" customHeight="1">
      <c r="A13" s="251"/>
      <c r="B13" s="27"/>
      <c r="C13" s="251"/>
      <c r="D13" s="251"/>
      <c r="E13" s="251"/>
      <c r="F13" s="251"/>
      <c r="G13" s="251"/>
      <c r="H13" s="251"/>
      <c r="I13" s="251"/>
      <c r="J13" s="251"/>
      <c r="K13" s="251"/>
      <c r="L13" s="306"/>
      <c r="S13" s="251"/>
      <c r="T13" s="251"/>
      <c r="U13" s="251"/>
      <c r="V13" s="251"/>
      <c r="W13" s="251"/>
      <c r="X13" s="251"/>
      <c r="Y13" s="251"/>
      <c r="Z13" s="251"/>
      <c r="AA13" s="251"/>
      <c r="AB13" s="251"/>
      <c r="AC13" s="251"/>
      <c r="AD13" s="251"/>
      <c r="AE13" s="251"/>
    </row>
    <row r="14" spans="1:31" s="307" customFormat="1" ht="12" customHeight="1">
      <c r="A14" s="251"/>
      <c r="B14" s="27"/>
      <c r="C14" s="251"/>
      <c r="D14" s="250" t="s">
        <v>29</v>
      </c>
      <c r="E14" s="251"/>
      <c r="F14" s="251"/>
      <c r="G14" s="251"/>
      <c r="H14" s="251"/>
      <c r="I14" s="250" t="s">
        <v>30</v>
      </c>
      <c r="J14" s="246" t="str">
        <f>IF('Rekapitulace stavby'!AN10="","",'Rekapitulace stavby'!AN10)</f>
        <v/>
      </c>
      <c r="K14" s="251"/>
      <c r="L14" s="306"/>
      <c r="S14" s="251"/>
      <c r="T14" s="251"/>
      <c r="U14" s="251"/>
      <c r="V14" s="251"/>
      <c r="W14" s="251"/>
      <c r="X14" s="251"/>
      <c r="Y14" s="251"/>
      <c r="Z14" s="251"/>
      <c r="AA14" s="251"/>
      <c r="AB14" s="251"/>
      <c r="AC14" s="251"/>
      <c r="AD14" s="251"/>
      <c r="AE14" s="251"/>
    </row>
    <row r="15" spans="1:31" s="307" customFormat="1" ht="18" customHeight="1">
      <c r="A15" s="251"/>
      <c r="B15" s="27"/>
      <c r="C15" s="251"/>
      <c r="D15" s="251"/>
      <c r="E15" s="246" t="str">
        <f>IF('Rekapitulace stavby'!E11="","",'Rekapitulace stavby'!E11)</f>
        <v>Město Nový Bor</v>
      </c>
      <c r="F15" s="251"/>
      <c r="G15" s="251"/>
      <c r="H15" s="251"/>
      <c r="I15" s="250" t="s">
        <v>32</v>
      </c>
      <c r="J15" s="246" t="str">
        <f>IF('Rekapitulace stavby'!AN11="","",'Rekapitulace stavby'!AN11)</f>
        <v/>
      </c>
      <c r="K15" s="251"/>
      <c r="L15" s="306"/>
      <c r="S15" s="251"/>
      <c r="T15" s="251"/>
      <c r="U15" s="251"/>
      <c r="V15" s="251"/>
      <c r="W15" s="251"/>
      <c r="X15" s="251"/>
      <c r="Y15" s="251"/>
      <c r="Z15" s="251"/>
      <c r="AA15" s="251"/>
      <c r="AB15" s="251"/>
      <c r="AC15" s="251"/>
      <c r="AD15" s="251"/>
      <c r="AE15" s="251"/>
    </row>
    <row r="16" spans="1:31" s="307" customFormat="1" ht="6.95" customHeight="1">
      <c r="A16" s="251"/>
      <c r="B16" s="27"/>
      <c r="C16" s="251"/>
      <c r="D16" s="251"/>
      <c r="E16" s="251"/>
      <c r="F16" s="251"/>
      <c r="G16" s="251"/>
      <c r="H16" s="251"/>
      <c r="I16" s="251"/>
      <c r="J16" s="251"/>
      <c r="K16" s="251"/>
      <c r="L16" s="306"/>
      <c r="S16" s="251"/>
      <c r="T16" s="251"/>
      <c r="U16" s="251"/>
      <c r="V16" s="251"/>
      <c r="W16" s="251"/>
      <c r="X16" s="251"/>
      <c r="Y16" s="251"/>
      <c r="Z16" s="251"/>
      <c r="AA16" s="251"/>
      <c r="AB16" s="251"/>
      <c r="AC16" s="251"/>
      <c r="AD16" s="251"/>
      <c r="AE16" s="251"/>
    </row>
    <row r="17" spans="1:31" s="307" customFormat="1" ht="12" customHeight="1">
      <c r="A17" s="251"/>
      <c r="B17" s="27"/>
      <c r="C17" s="251"/>
      <c r="D17" s="250" t="s">
        <v>33</v>
      </c>
      <c r="E17" s="251"/>
      <c r="F17" s="251"/>
      <c r="G17" s="251"/>
      <c r="H17" s="251"/>
      <c r="I17" s="250" t="s">
        <v>30</v>
      </c>
      <c r="J17" s="308" t="str">
        <f>'Rekapitulace stavby'!AN13</f>
        <v>Vyplň údaj</v>
      </c>
      <c r="K17" s="251"/>
      <c r="L17" s="306"/>
      <c r="S17" s="251"/>
      <c r="T17" s="251"/>
      <c r="U17" s="251"/>
      <c r="V17" s="251"/>
      <c r="W17" s="251"/>
      <c r="X17" s="251"/>
      <c r="Y17" s="251"/>
      <c r="Z17" s="251"/>
      <c r="AA17" s="251"/>
      <c r="AB17" s="251"/>
      <c r="AC17" s="251"/>
      <c r="AD17" s="251"/>
      <c r="AE17" s="251"/>
    </row>
    <row r="18" spans="1:31" s="307" customFormat="1" ht="18" customHeight="1">
      <c r="A18" s="251"/>
      <c r="B18" s="27"/>
      <c r="C18" s="251"/>
      <c r="D18" s="251"/>
      <c r="E18" s="309" t="str">
        <f>'Rekapitulace stavby'!E14</f>
        <v>Vyplň údaj</v>
      </c>
      <c r="F18" s="263"/>
      <c r="G18" s="263"/>
      <c r="H18" s="263"/>
      <c r="I18" s="250" t="s">
        <v>32</v>
      </c>
      <c r="J18" s="308" t="str">
        <f>'Rekapitulace stavby'!AN14</f>
        <v>Vyplň údaj</v>
      </c>
      <c r="K18" s="251"/>
      <c r="L18" s="306"/>
      <c r="S18" s="251"/>
      <c r="T18" s="251"/>
      <c r="U18" s="251"/>
      <c r="V18" s="251"/>
      <c r="W18" s="251"/>
      <c r="X18" s="251"/>
      <c r="Y18" s="251"/>
      <c r="Z18" s="251"/>
      <c r="AA18" s="251"/>
      <c r="AB18" s="251"/>
      <c r="AC18" s="251"/>
      <c r="AD18" s="251"/>
      <c r="AE18" s="251"/>
    </row>
    <row r="19" spans="1:31" s="307" customFormat="1" ht="6.95" customHeight="1">
      <c r="A19" s="251"/>
      <c r="B19" s="27"/>
      <c r="C19" s="251"/>
      <c r="D19" s="251"/>
      <c r="E19" s="251"/>
      <c r="F19" s="251"/>
      <c r="G19" s="251"/>
      <c r="H19" s="251"/>
      <c r="I19" s="251"/>
      <c r="J19" s="251"/>
      <c r="K19" s="251"/>
      <c r="L19" s="306"/>
      <c r="S19" s="251"/>
      <c r="T19" s="251"/>
      <c r="U19" s="251"/>
      <c r="V19" s="251"/>
      <c r="W19" s="251"/>
      <c r="X19" s="251"/>
      <c r="Y19" s="251"/>
      <c r="Z19" s="251"/>
      <c r="AA19" s="251"/>
      <c r="AB19" s="251"/>
      <c r="AC19" s="251"/>
      <c r="AD19" s="251"/>
      <c r="AE19" s="251"/>
    </row>
    <row r="20" spans="1:31" s="307" customFormat="1" ht="12" customHeight="1">
      <c r="A20" s="251"/>
      <c r="B20" s="27"/>
      <c r="C20" s="251"/>
      <c r="D20" s="250" t="s">
        <v>35</v>
      </c>
      <c r="E20" s="251"/>
      <c r="F20" s="251"/>
      <c r="G20" s="251"/>
      <c r="H20" s="251"/>
      <c r="I20" s="250" t="s">
        <v>30</v>
      </c>
      <c r="J20" s="246" t="str">
        <f>IF('Rekapitulace stavby'!AN16="","",'Rekapitulace stavby'!AN16)</f>
        <v/>
      </c>
      <c r="K20" s="251"/>
      <c r="L20" s="306"/>
      <c r="S20" s="251"/>
      <c r="T20" s="251"/>
      <c r="U20" s="251"/>
      <c r="V20" s="251"/>
      <c r="W20" s="251"/>
      <c r="X20" s="251"/>
      <c r="Y20" s="251"/>
      <c r="Z20" s="251"/>
      <c r="AA20" s="251"/>
      <c r="AB20" s="251"/>
      <c r="AC20" s="251"/>
      <c r="AD20" s="251"/>
      <c r="AE20" s="251"/>
    </row>
    <row r="21" spans="1:31" s="307" customFormat="1" ht="18" customHeight="1">
      <c r="A21" s="251"/>
      <c r="B21" s="27"/>
      <c r="C21" s="251"/>
      <c r="D21" s="251"/>
      <c r="E21" s="246" t="str">
        <f>IF('Rekapitulace stavby'!E17="","",'Rekapitulace stavby'!E17)</f>
        <v xml:space="preserve"> </v>
      </c>
      <c r="F21" s="251"/>
      <c r="G21" s="251"/>
      <c r="H21" s="251"/>
      <c r="I21" s="250" t="s">
        <v>32</v>
      </c>
      <c r="J21" s="246" t="str">
        <f>IF('Rekapitulace stavby'!AN17="","",'Rekapitulace stavby'!AN17)</f>
        <v/>
      </c>
      <c r="K21" s="251"/>
      <c r="L21" s="306"/>
      <c r="S21" s="251"/>
      <c r="T21" s="251"/>
      <c r="U21" s="251"/>
      <c r="V21" s="251"/>
      <c r="W21" s="251"/>
      <c r="X21" s="251"/>
      <c r="Y21" s="251"/>
      <c r="Z21" s="251"/>
      <c r="AA21" s="251"/>
      <c r="AB21" s="251"/>
      <c r="AC21" s="251"/>
      <c r="AD21" s="251"/>
      <c r="AE21" s="251"/>
    </row>
    <row r="22" spans="1:31" s="307" customFormat="1" ht="6.95" customHeight="1">
      <c r="A22" s="251"/>
      <c r="B22" s="27"/>
      <c r="C22" s="251"/>
      <c r="D22" s="251"/>
      <c r="E22" s="251"/>
      <c r="F22" s="251"/>
      <c r="G22" s="251"/>
      <c r="H22" s="251"/>
      <c r="I22" s="251"/>
      <c r="J22" s="251"/>
      <c r="K22" s="251"/>
      <c r="L22" s="306"/>
      <c r="S22" s="251"/>
      <c r="T22" s="251"/>
      <c r="U22" s="251"/>
      <c r="V22" s="251"/>
      <c r="W22" s="251"/>
      <c r="X22" s="251"/>
      <c r="Y22" s="251"/>
      <c r="Z22" s="251"/>
      <c r="AA22" s="251"/>
      <c r="AB22" s="251"/>
      <c r="AC22" s="251"/>
      <c r="AD22" s="251"/>
      <c r="AE22" s="251"/>
    </row>
    <row r="23" spans="1:31" s="307" customFormat="1" ht="12" customHeight="1">
      <c r="A23" s="251"/>
      <c r="B23" s="27"/>
      <c r="C23" s="251"/>
      <c r="D23" s="250" t="s">
        <v>37</v>
      </c>
      <c r="E23" s="251"/>
      <c r="F23" s="251"/>
      <c r="G23" s="251"/>
      <c r="H23" s="251"/>
      <c r="I23" s="250" t="s">
        <v>30</v>
      </c>
      <c r="J23" s="246" t="str">
        <f>IF('Rekapitulace stavby'!AN19="","",'Rekapitulace stavby'!AN19)</f>
        <v/>
      </c>
      <c r="K23" s="251"/>
      <c r="L23" s="306"/>
      <c r="S23" s="251"/>
      <c r="T23" s="251"/>
      <c r="U23" s="251"/>
      <c r="V23" s="251"/>
      <c r="W23" s="251"/>
      <c r="X23" s="251"/>
      <c r="Y23" s="251"/>
      <c r="Z23" s="251"/>
      <c r="AA23" s="251"/>
      <c r="AB23" s="251"/>
      <c r="AC23" s="251"/>
      <c r="AD23" s="251"/>
      <c r="AE23" s="251"/>
    </row>
    <row r="24" spans="1:31" s="307" customFormat="1" ht="18" customHeight="1">
      <c r="A24" s="251"/>
      <c r="B24" s="27"/>
      <c r="C24" s="251"/>
      <c r="D24" s="251"/>
      <c r="E24" s="246" t="str">
        <f>IF('Rekapitulace stavby'!E20="","",'Rekapitulace stavby'!E20)</f>
        <v xml:space="preserve"> </v>
      </c>
      <c r="F24" s="251"/>
      <c r="G24" s="251"/>
      <c r="H24" s="251"/>
      <c r="I24" s="250" t="s">
        <v>32</v>
      </c>
      <c r="J24" s="246" t="str">
        <f>IF('Rekapitulace stavby'!AN20="","",'Rekapitulace stavby'!AN20)</f>
        <v/>
      </c>
      <c r="K24" s="251"/>
      <c r="L24" s="306"/>
      <c r="S24" s="251"/>
      <c r="T24" s="251"/>
      <c r="U24" s="251"/>
      <c r="V24" s="251"/>
      <c r="W24" s="251"/>
      <c r="X24" s="251"/>
      <c r="Y24" s="251"/>
      <c r="Z24" s="251"/>
      <c r="AA24" s="251"/>
      <c r="AB24" s="251"/>
      <c r="AC24" s="251"/>
      <c r="AD24" s="251"/>
      <c r="AE24" s="251"/>
    </row>
    <row r="25" spans="1:31" s="307" customFormat="1" ht="6.95" customHeight="1">
      <c r="A25" s="251"/>
      <c r="B25" s="27"/>
      <c r="C25" s="251"/>
      <c r="D25" s="251"/>
      <c r="E25" s="251"/>
      <c r="F25" s="251"/>
      <c r="G25" s="251"/>
      <c r="H25" s="251"/>
      <c r="I25" s="251"/>
      <c r="J25" s="251"/>
      <c r="K25" s="251"/>
      <c r="L25" s="306"/>
      <c r="S25" s="251"/>
      <c r="T25" s="251"/>
      <c r="U25" s="251"/>
      <c r="V25" s="251"/>
      <c r="W25" s="251"/>
      <c r="X25" s="251"/>
      <c r="Y25" s="251"/>
      <c r="Z25" s="251"/>
      <c r="AA25" s="251"/>
      <c r="AB25" s="251"/>
      <c r="AC25" s="251"/>
      <c r="AD25" s="251"/>
      <c r="AE25" s="251"/>
    </row>
    <row r="26" spans="1:31" s="307" customFormat="1" ht="12" customHeight="1">
      <c r="A26" s="251"/>
      <c r="B26" s="27"/>
      <c r="C26" s="251"/>
      <c r="D26" s="250" t="s">
        <v>39</v>
      </c>
      <c r="E26" s="251"/>
      <c r="F26" s="251"/>
      <c r="G26" s="251"/>
      <c r="H26" s="251"/>
      <c r="I26" s="251"/>
      <c r="J26" s="251"/>
      <c r="K26" s="251"/>
      <c r="L26" s="306"/>
      <c r="S26" s="251"/>
      <c r="T26" s="251"/>
      <c r="U26" s="251"/>
      <c r="V26" s="251"/>
      <c r="W26" s="251"/>
      <c r="X26" s="251"/>
      <c r="Y26" s="251"/>
      <c r="Z26" s="251"/>
      <c r="AA26" s="251"/>
      <c r="AB26" s="251"/>
      <c r="AC26" s="251"/>
      <c r="AD26" s="251"/>
      <c r="AE26" s="251"/>
    </row>
    <row r="27" spans="1:31" s="313" customFormat="1" ht="16.5" customHeight="1">
      <c r="A27" s="310"/>
      <c r="B27" s="311"/>
      <c r="C27" s="310"/>
      <c r="D27" s="310"/>
      <c r="E27" s="267" t="s">
        <v>20</v>
      </c>
      <c r="F27" s="267"/>
      <c r="G27" s="267"/>
      <c r="H27" s="267"/>
      <c r="I27" s="310"/>
      <c r="J27" s="310"/>
      <c r="K27" s="310"/>
      <c r="L27" s="312"/>
      <c r="S27" s="310"/>
      <c r="T27" s="310"/>
      <c r="U27" s="310"/>
      <c r="V27" s="310"/>
      <c r="W27" s="310"/>
      <c r="X27" s="310"/>
      <c r="Y27" s="310"/>
      <c r="Z27" s="310"/>
      <c r="AA27" s="310"/>
      <c r="AB27" s="310"/>
      <c r="AC27" s="310"/>
      <c r="AD27" s="310"/>
      <c r="AE27" s="310"/>
    </row>
    <row r="28" spans="1:31" s="307" customFormat="1" ht="6.95" customHeight="1">
      <c r="A28" s="251"/>
      <c r="B28" s="27"/>
      <c r="C28" s="251"/>
      <c r="D28" s="251"/>
      <c r="E28" s="251"/>
      <c r="F28" s="251"/>
      <c r="G28" s="251"/>
      <c r="H28" s="251"/>
      <c r="I28" s="251"/>
      <c r="J28" s="251"/>
      <c r="K28" s="251"/>
      <c r="L28" s="306"/>
      <c r="S28" s="251"/>
      <c r="T28" s="251"/>
      <c r="U28" s="251"/>
      <c r="V28" s="251"/>
      <c r="W28" s="251"/>
      <c r="X28" s="251"/>
      <c r="Y28" s="251"/>
      <c r="Z28" s="251"/>
      <c r="AA28" s="251"/>
      <c r="AB28" s="251"/>
      <c r="AC28" s="251"/>
      <c r="AD28" s="251"/>
      <c r="AE28" s="251"/>
    </row>
    <row r="29" spans="1:31" s="307" customFormat="1" ht="6.95" customHeight="1">
      <c r="A29" s="251"/>
      <c r="B29" s="27"/>
      <c r="C29" s="251"/>
      <c r="D29" s="63"/>
      <c r="E29" s="63"/>
      <c r="F29" s="63"/>
      <c r="G29" s="63"/>
      <c r="H29" s="63"/>
      <c r="I29" s="63"/>
      <c r="J29" s="63"/>
      <c r="K29" s="63"/>
      <c r="L29" s="306"/>
      <c r="S29" s="251"/>
      <c r="T29" s="251"/>
      <c r="U29" s="251"/>
      <c r="V29" s="251"/>
      <c r="W29" s="251"/>
      <c r="X29" s="251"/>
      <c r="Y29" s="251"/>
      <c r="Z29" s="251"/>
      <c r="AA29" s="251"/>
      <c r="AB29" s="251"/>
      <c r="AC29" s="251"/>
      <c r="AD29" s="251"/>
      <c r="AE29" s="251"/>
    </row>
    <row r="30" spans="1:31" s="307" customFormat="1" ht="25.35" customHeight="1">
      <c r="A30" s="251"/>
      <c r="B30" s="27"/>
      <c r="C30" s="251"/>
      <c r="D30" s="314" t="s">
        <v>41</v>
      </c>
      <c r="E30" s="251"/>
      <c r="F30" s="251"/>
      <c r="G30" s="251"/>
      <c r="H30" s="251"/>
      <c r="I30" s="251"/>
      <c r="J30" s="245">
        <f>ROUNDUP(J94,2)</f>
        <v>0</v>
      </c>
      <c r="K30" s="251"/>
      <c r="L30" s="306"/>
      <c r="S30" s="251"/>
      <c r="T30" s="251"/>
      <c r="U30" s="251"/>
      <c r="V30" s="251"/>
      <c r="W30" s="251"/>
      <c r="X30" s="251"/>
      <c r="Y30" s="251"/>
      <c r="Z30" s="251"/>
      <c r="AA30" s="251"/>
      <c r="AB30" s="251"/>
      <c r="AC30" s="251"/>
      <c r="AD30" s="251"/>
      <c r="AE30" s="251"/>
    </row>
    <row r="31" spans="1:31" s="307" customFormat="1" ht="6.95" customHeight="1">
      <c r="A31" s="251"/>
      <c r="B31" s="27"/>
      <c r="C31" s="251"/>
      <c r="D31" s="63"/>
      <c r="E31" s="63"/>
      <c r="F31" s="63"/>
      <c r="G31" s="63"/>
      <c r="H31" s="63"/>
      <c r="I31" s="63"/>
      <c r="J31" s="63"/>
      <c r="K31" s="63"/>
      <c r="L31" s="306"/>
      <c r="S31" s="251"/>
      <c r="T31" s="251"/>
      <c r="U31" s="251"/>
      <c r="V31" s="251"/>
      <c r="W31" s="251"/>
      <c r="X31" s="251"/>
      <c r="Y31" s="251"/>
      <c r="Z31" s="251"/>
      <c r="AA31" s="251"/>
      <c r="AB31" s="251"/>
      <c r="AC31" s="251"/>
      <c r="AD31" s="251"/>
      <c r="AE31" s="251"/>
    </row>
    <row r="32" spans="1:31" s="307" customFormat="1" ht="14.45" customHeight="1">
      <c r="A32" s="251"/>
      <c r="B32" s="27"/>
      <c r="C32" s="251"/>
      <c r="D32" s="251"/>
      <c r="E32" s="251"/>
      <c r="F32" s="249" t="s">
        <v>43</v>
      </c>
      <c r="G32" s="251"/>
      <c r="H32" s="251"/>
      <c r="I32" s="249" t="s">
        <v>42</v>
      </c>
      <c r="J32" s="249" t="s">
        <v>44</v>
      </c>
      <c r="K32" s="251"/>
      <c r="L32" s="306"/>
      <c r="S32" s="251"/>
      <c r="T32" s="251"/>
      <c r="U32" s="251"/>
      <c r="V32" s="251"/>
      <c r="W32" s="251"/>
      <c r="X32" s="251"/>
      <c r="Y32" s="251"/>
      <c r="Z32" s="251"/>
      <c r="AA32" s="251"/>
      <c r="AB32" s="251"/>
      <c r="AC32" s="251"/>
      <c r="AD32" s="251"/>
      <c r="AE32" s="251"/>
    </row>
    <row r="33" spans="1:31" s="307" customFormat="1" ht="14.45" customHeight="1">
      <c r="A33" s="251"/>
      <c r="B33" s="27"/>
      <c r="C33" s="251"/>
      <c r="D33" s="315" t="s">
        <v>45</v>
      </c>
      <c r="E33" s="250" t="s">
        <v>46</v>
      </c>
      <c r="F33" s="316">
        <f>ROUNDUP((SUM(BE94:BE457)),2)</f>
        <v>0</v>
      </c>
      <c r="G33" s="251"/>
      <c r="H33" s="251"/>
      <c r="I33" s="317">
        <v>0.21</v>
      </c>
      <c r="J33" s="316">
        <f>ROUNDUP(((SUM(BE94:BE457))*I33),2)</f>
        <v>0</v>
      </c>
      <c r="K33" s="251"/>
      <c r="L33" s="306"/>
      <c r="S33" s="251"/>
      <c r="T33" s="251"/>
      <c r="U33" s="251"/>
      <c r="V33" s="251"/>
      <c r="W33" s="251"/>
      <c r="X33" s="251"/>
      <c r="Y33" s="251"/>
      <c r="Z33" s="251"/>
      <c r="AA33" s="251"/>
      <c r="AB33" s="251"/>
      <c r="AC33" s="251"/>
      <c r="AD33" s="251"/>
      <c r="AE33" s="251"/>
    </row>
    <row r="34" spans="1:31" s="307" customFormat="1" ht="14.45" customHeight="1">
      <c r="A34" s="251"/>
      <c r="B34" s="27"/>
      <c r="C34" s="251"/>
      <c r="D34" s="251"/>
      <c r="E34" s="250" t="s">
        <v>47</v>
      </c>
      <c r="F34" s="316">
        <f>ROUNDUP((SUM(BF94:BF457)),2)</f>
        <v>0</v>
      </c>
      <c r="G34" s="251"/>
      <c r="H34" s="251"/>
      <c r="I34" s="317">
        <v>0.15</v>
      </c>
      <c r="J34" s="316">
        <f>ROUNDUP(((SUM(BF94:BF457))*I34),2)</f>
        <v>0</v>
      </c>
      <c r="K34" s="251"/>
      <c r="L34" s="306"/>
      <c r="S34" s="251"/>
      <c r="T34" s="251"/>
      <c r="U34" s="251"/>
      <c r="V34" s="251"/>
      <c r="W34" s="251"/>
      <c r="X34" s="251"/>
      <c r="Y34" s="251"/>
      <c r="Z34" s="251"/>
      <c r="AA34" s="251"/>
      <c r="AB34" s="251"/>
      <c r="AC34" s="251"/>
      <c r="AD34" s="251"/>
      <c r="AE34" s="251"/>
    </row>
    <row r="35" spans="1:31" s="307" customFormat="1" ht="14.45" customHeight="1" hidden="1">
      <c r="A35" s="251"/>
      <c r="B35" s="27"/>
      <c r="C35" s="251"/>
      <c r="D35" s="251"/>
      <c r="E35" s="250" t="s">
        <v>48</v>
      </c>
      <c r="F35" s="316">
        <f>ROUNDUP((SUM(BG94:BG457)),2)</f>
        <v>0</v>
      </c>
      <c r="G35" s="251"/>
      <c r="H35" s="251"/>
      <c r="I35" s="317">
        <v>0.21</v>
      </c>
      <c r="J35" s="316">
        <f>0</f>
        <v>0</v>
      </c>
      <c r="K35" s="251"/>
      <c r="L35" s="306"/>
      <c r="S35" s="251"/>
      <c r="T35" s="251"/>
      <c r="U35" s="251"/>
      <c r="V35" s="251"/>
      <c r="W35" s="251"/>
      <c r="X35" s="251"/>
      <c r="Y35" s="251"/>
      <c r="Z35" s="251"/>
      <c r="AA35" s="251"/>
      <c r="AB35" s="251"/>
      <c r="AC35" s="251"/>
      <c r="AD35" s="251"/>
      <c r="AE35" s="251"/>
    </row>
    <row r="36" spans="1:31" s="307" customFormat="1" ht="14.45" customHeight="1" hidden="1">
      <c r="A36" s="251"/>
      <c r="B36" s="27"/>
      <c r="C36" s="251"/>
      <c r="D36" s="251"/>
      <c r="E36" s="250" t="s">
        <v>49</v>
      </c>
      <c r="F36" s="316">
        <f>ROUNDUP((SUM(BH94:BH457)),2)</f>
        <v>0</v>
      </c>
      <c r="G36" s="251"/>
      <c r="H36" s="251"/>
      <c r="I36" s="317">
        <v>0.15</v>
      </c>
      <c r="J36" s="316">
        <f>0</f>
        <v>0</v>
      </c>
      <c r="K36" s="251"/>
      <c r="L36" s="306"/>
      <c r="S36" s="251"/>
      <c r="T36" s="251"/>
      <c r="U36" s="251"/>
      <c r="V36" s="251"/>
      <c r="W36" s="251"/>
      <c r="X36" s="251"/>
      <c r="Y36" s="251"/>
      <c r="Z36" s="251"/>
      <c r="AA36" s="251"/>
      <c r="AB36" s="251"/>
      <c r="AC36" s="251"/>
      <c r="AD36" s="251"/>
      <c r="AE36" s="251"/>
    </row>
    <row r="37" spans="1:31" s="307" customFormat="1" ht="14.45" customHeight="1" hidden="1">
      <c r="A37" s="251"/>
      <c r="B37" s="27"/>
      <c r="C37" s="251"/>
      <c r="D37" s="251"/>
      <c r="E37" s="250" t="s">
        <v>50</v>
      </c>
      <c r="F37" s="316">
        <f>ROUNDUP((SUM(BI94:BI457)),2)</f>
        <v>0</v>
      </c>
      <c r="G37" s="251"/>
      <c r="H37" s="251"/>
      <c r="I37" s="317">
        <v>0</v>
      </c>
      <c r="J37" s="316">
        <f>0</f>
        <v>0</v>
      </c>
      <c r="K37" s="251"/>
      <c r="L37" s="306"/>
      <c r="S37" s="251"/>
      <c r="T37" s="251"/>
      <c r="U37" s="251"/>
      <c r="V37" s="251"/>
      <c r="W37" s="251"/>
      <c r="X37" s="251"/>
      <c r="Y37" s="251"/>
      <c r="Z37" s="251"/>
      <c r="AA37" s="251"/>
      <c r="AB37" s="251"/>
      <c r="AC37" s="251"/>
      <c r="AD37" s="251"/>
      <c r="AE37" s="251"/>
    </row>
    <row r="38" spans="1:31" s="307" customFormat="1" ht="6.95" customHeight="1">
      <c r="A38" s="251"/>
      <c r="B38" s="27"/>
      <c r="C38" s="251"/>
      <c r="D38" s="251"/>
      <c r="E38" s="251"/>
      <c r="F38" s="251"/>
      <c r="G38" s="251"/>
      <c r="H38" s="251"/>
      <c r="I38" s="251"/>
      <c r="J38" s="251"/>
      <c r="K38" s="251"/>
      <c r="L38" s="306"/>
      <c r="S38" s="251"/>
      <c r="T38" s="251"/>
      <c r="U38" s="251"/>
      <c r="V38" s="251"/>
      <c r="W38" s="251"/>
      <c r="X38" s="251"/>
      <c r="Y38" s="251"/>
      <c r="Z38" s="251"/>
      <c r="AA38" s="251"/>
      <c r="AB38" s="251"/>
      <c r="AC38" s="251"/>
      <c r="AD38" s="251"/>
      <c r="AE38" s="251"/>
    </row>
    <row r="39" spans="1:31" s="307" customFormat="1" ht="25.35" customHeight="1">
      <c r="A39" s="251"/>
      <c r="B39" s="27"/>
      <c r="C39" s="92"/>
      <c r="D39" s="318" t="s">
        <v>51</v>
      </c>
      <c r="E39" s="57"/>
      <c r="F39" s="57"/>
      <c r="G39" s="319" t="s">
        <v>52</v>
      </c>
      <c r="H39" s="320" t="s">
        <v>53</v>
      </c>
      <c r="I39" s="57"/>
      <c r="J39" s="321">
        <f>SUM(J30:J37)</f>
        <v>0</v>
      </c>
      <c r="K39" s="322"/>
      <c r="L39" s="306"/>
      <c r="S39" s="251"/>
      <c r="T39" s="251"/>
      <c r="U39" s="251"/>
      <c r="V39" s="251"/>
      <c r="W39" s="251"/>
      <c r="X39" s="251"/>
      <c r="Y39" s="251"/>
      <c r="Z39" s="251"/>
      <c r="AA39" s="251"/>
      <c r="AB39" s="251"/>
      <c r="AC39" s="251"/>
      <c r="AD39" s="251"/>
      <c r="AE39" s="251"/>
    </row>
    <row r="40" spans="1:31" s="307" customFormat="1" ht="14.45" customHeight="1">
      <c r="A40" s="251"/>
      <c r="B40" s="39"/>
      <c r="C40" s="40"/>
      <c r="D40" s="40"/>
      <c r="E40" s="40"/>
      <c r="F40" s="40"/>
      <c r="G40" s="40"/>
      <c r="H40" s="40"/>
      <c r="I40" s="40"/>
      <c r="J40" s="40"/>
      <c r="K40" s="40"/>
      <c r="L40" s="306"/>
      <c r="S40" s="251"/>
      <c r="T40" s="251"/>
      <c r="U40" s="251"/>
      <c r="V40" s="251"/>
      <c r="W40" s="251"/>
      <c r="X40" s="251"/>
      <c r="Y40" s="251"/>
      <c r="Z40" s="251"/>
      <c r="AA40" s="251"/>
      <c r="AB40" s="251"/>
      <c r="AC40" s="251"/>
      <c r="AD40" s="251"/>
      <c r="AE40" s="251"/>
    </row>
    <row r="44" spans="1:31" s="307" customFormat="1" ht="6.95" customHeight="1">
      <c r="A44" s="251"/>
      <c r="B44" s="41"/>
      <c r="C44" s="42"/>
      <c r="D44" s="42"/>
      <c r="E44" s="42"/>
      <c r="F44" s="42"/>
      <c r="G44" s="42"/>
      <c r="H44" s="42"/>
      <c r="I44" s="42"/>
      <c r="J44" s="42"/>
      <c r="K44" s="42"/>
      <c r="L44" s="306"/>
      <c r="S44" s="251"/>
      <c r="T44" s="251"/>
      <c r="U44" s="251"/>
      <c r="V44" s="251"/>
      <c r="W44" s="251"/>
      <c r="X44" s="251"/>
      <c r="Y44" s="251"/>
      <c r="Z44" s="251"/>
      <c r="AA44" s="251"/>
      <c r="AB44" s="251"/>
      <c r="AC44" s="251"/>
      <c r="AD44" s="251"/>
      <c r="AE44" s="251"/>
    </row>
    <row r="45" spans="1:31" s="307" customFormat="1" ht="24.95" customHeight="1">
      <c r="A45" s="251"/>
      <c r="B45" s="27"/>
      <c r="C45" s="16" t="s">
        <v>109</v>
      </c>
      <c r="D45" s="251"/>
      <c r="E45" s="251"/>
      <c r="F45" s="251"/>
      <c r="G45" s="251"/>
      <c r="H45" s="251"/>
      <c r="I45" s="251"/>
      <c r="J45" s="251"/>
      <c r="K45" s="251"/>
      <c r="L45" s="306"/>
      <c r="S45" s="251"/>
      <c r="T45" s="251"/>
      <c r="U45" s="251"/>
      <c r="V45" s="251"/>
      <c r="W45" s="251"/>
      <c r="X45" s="251"/>
      <c r="Y45" s="251"/>
      <c r="Z45" s="251"/>
      <c r="AA45" s="251"/>
      <c r="AB45" s="251"/>
      <c r="AC45" s="251"/>
      <c r="AD45" s="251"/>
      <c r="AE45" s="251"/>
    </row>
    <row r="46" spans="1:31" s="307" customFormat="1" ht="6.95" customHeight="1">
      <c r="A46" s="251"/>
      <c r="B46" s="27"/>
      <c r="C46" s="251"/>
      <c r="D46" s="251"/>
      <c r="E46" s="251"/>
      <c r="F46" s="251"/>
      <c r="G46" s="251"/>
      <c r="H46" s="251"/>
      <c r="I46" s="251"/>
      <c r="J46" s="251"/>
      <c r="K46" s="251"/>
      <c r="L46" s="306"/>
      <c r="S46" s="251"/>
      <c r="T46" s="251"/>
      <c r="U46" s="251"/>
      <c r="V46" s="251"/>
      <c r="W46" s="251"/>
      <c r="X46" s="251"/>
      <c r="Y46" s="251"/>
      <c r="Z46" s="251"/>
      <c r="AA46" s="251"/>
      <c r="AB46" s="251"/>
      <c r="AC46" s="251"/>
      <c r="AD46" s="251"/>
      <c r="AE46" s="251"/>
    </row>
    <row r="47" spans="1:31" s="307" customFormat="1" ht="12" customHeight="1">
      <c r="A47" s="251"/>
      <c r="B47" s="27"/>
      <c r="C47" s="250" t="s">
        <v>16</v>
      </c>
      <c r="D47" s="251"/>
      <c r="E47" s="251"/>
      <c r="F47" s="251"/>
      <c r="G47" s="251"/>
      <c r="H47" s="251"/>
      <c r="I47" s="251"/>
      <c r="J47" s="251"/>
      <c r="K47" s="251"/>
      <c r="L47" s="306"/>
      <c r="S47" s="251"/>
      <c r="T47" s="251"/>
      <c r="U47" s="251"/>
      <c r="V47" s="251"/>
      <c r="W47" s="251"/>
      <c r="X47" s="251"/>
      <c r="Y47" s="251"/>
      <c r="Z47" s="251"/>
      <c r="AA47" s="251"/>
      <c r="AB47" s="251"/>
      <c r="AC47" s="251"/>
      <c r="AD47" s="251"/>
      <c r="AE47" s="251"/>
    </row>
    <row r="48" spans="1:31" s="307" customFormat="1" ht="16.5" customHeight="1">
      <c r="A48" s="251"/>
      <c r="B48" s="27"/>
      <c r="C48" s="251"/>
      <c r="D48" s="251"/>
      <c r="E48" s="292" t="str">
        <f>E7</f>
        <v>Rekonstrukce MŠ Srdíčko_objekt A, B</v>
      </c>
      <c r="F48" s="293"/>
      <c r="G48" s="293"/>
      <c r="H48" s="293"/>
      <c r="I48" s="251"/>
      <c r="J48" s="251"/>
      <c r="K48" s="251"/>
      <c r="L48" s="306"/>
      <c r="S48" s="251"/>
      <c r="T48" s="251"/>
      <c r="U48" s="251"/>
      <c r="V48" s="251"/>
      <c r="W48" s="251"/>
      <c r="X48" s="251"/>
      <c r="Y48" s="251"/>
      <c r="Z48" s="251"/>
      <c r="AA48" s="251"/>
      <c r="AB48" s="251"/>
      <c r="AC48" s="251"/>
      <c r="AD48" s="251"/>
      <c r="AE48" s="251"/>
    </row>
    <row r="49" spans="1:31" s="307" customFormat="1" ht="12" customHeight="1">
      <c r="A49" s="251"/>
      <c r="B49" s="27"/>
      <c r="C49" s="250" t="s">
        <v>107</v>
      </c>
      <c r="D49" s="251"/>
      <c r="E49" s="251"/>
      <c r="F49" s="251"/>
      <c r="G49" s="251"/>
      <c r="H49" s="251"/>
      <c r="I49" s="251"/>
      <c r="J49" s="251"/>
      <c r="K49" s="251"/>
      <c r="L49" s="306"/>
      <c r="S49" s="251"/>
      <c r="T49" s="251"/>
      <c r="U49" s="251"/>
      <c r="V49" s="251"/>
      <c r="W49" s="251"/>
      <c r="X49" s="251"/>
      <c r="Y49" s="251"/>
      <c r="Z49" s="251"/>
      <c r="AA49" s="251"/>
      <c r="AB49" s="251"/>
      <c r="AC49" s="251"/>
      <c r="AD49" s="251"/>
      <c r="AE49" s="251"/>
    </row>
    <row r="50" spans="1:31" s="307" customFormat="1" ht="16.5" customHeight="1">
      <c r="A50" s="251"/>
      <c r="B50" s="27"/>
      <c r="C50" s="251"/>
      <c r="D50" s="251"/>
      <c r="E50" s="280" t="str">
        <f>E9</f>
        <v>006 - Elektromontáže_objekt B</v>
      </c>
      <c r="F50" s="291"/>
      <c r="G50" s="291"/>
      <c r="H50" s="291"/>
      <c r="I50" s="251"/>
      <c r="J50" s="251"/>
      <c r="K50" s="251"/>
      <c r="L50" s="306"/>
      <c r="S50" s="251"/>
      <c r="T50" s="251"/>
      <c r="U50" s="251"/>
      <c r="V50" s="251"/>
      <c r="W50" s="251"/>
      <c r="X50" s="251"/>
      <c r="Y50" s="251"/>
      <c r="Z50" s="251"/>
      <c r="AA50" s="251"/>
      <c r="AB50" s="251"/>
      <c r="AC50" s="251"/>
      <c r="AD50" s="251"/>
      <c r="AE50" s="251"/>
    </row>
    <row r="51" spans="1:31" s="307" customFormat="1" ht="6.95" customHeight="1">
      <c r="A51" s="251"/>
      <c r="B51" s="27"/>
      <c r="C51" s="251"/>
      <c r="D51" s="251"/>
      <c r="E51" s="251"/>
      <c r="F51" s="251"/>
      <c r="G51" s="251"/>
      <c r="H51" s="251"/>
      <c r="I51" s="251"/>
      <c r="J51" s="251"/>
      <c r="K51" s="251"/>
      <c r="L51" s="306"/>
      <c r="S51" s="251"/>
      <c r="T51" s="251"/>
      <c r="U51" s="251"/>
      <c r="V51" s="251"/>
      <c r="W51" s="251"/>
      <c r="X51" s="251"/>
      <c r="Y51" s="251"/>
      <c r="Z51" s="251"/>
      <c r="AA51" s="251"/>
      <c r="AB51" s="251"/>
      <c r="AC51" s="251"/>
      <c r="AD51" s="251"/>
      <c r="AE51" s="251"/>
    </row>
    <row r="52" spans="1:31" s="307" customFormat="1" ht="12" customHeight="1">
      <c r="A52" s="251"/>
      <c r="B52" s="27"/>
      <c r="C52" s="250" t="s">
        <v>23</v>
      </c>
      <c r="D52" s="251"/>
      <c r="E52" s="251"/>
      <c r="F52" s="246" t="str">
        <f>F12</f>
        <v xml:space="preserve"> </v>
      </c>
      <c r="G52" s="251"/>
      <c r="H52" s="251"/>
      <c r="I52" s="250" t="s">
        <v>25</v>
      </c>
      <c r="J52" s="244" t="str">
        <f>IF(J12="","",J12)</f>
        <v>19. 3. 2020</v>
      </c>
      <c r="K52" s="251"/>
      <c r="L52" s="306"/>
      <c r="S52" s="251"/>
      <c r="T52" s="251"/>
      <c r="U52" s="251"/>
      <c r="V52" s="251"/>
      <c r="W52" s="251"/>
      <c r="X52" s="251"/>
      <c r="Y52" s="251"/>
      <c r="Z52" s="251"/>
      <c r="AA52" s="251"/>
      <c r="AB52" s="251"/>
      <c r="AC52" s="251"/>
      <c r="AD52" s="251"/>
      <c r="AE52" s="251"/>
    </row>
    <row r="53" spans="1:31" s="307" customFormat="1" ht="6.95" customHeight="1">
      <c r="A53" s="251"/>
      <c r="B53" s="27"/>
      <c r="C53" s="251"/>
      <c r="D53" s="251"/>
      <c r="E53" s="251"/>
      <c r="F53" s="251"/>
      <c r="G53" s="251"/>
      <c r="H53" s="251"/>
      <c r="I53" s="251"/>
      <c r="J53" s="251"/>
      <c r="K53" s="251"/>
      <c r="L53" s="306"/>
      <c r="S53" s="251"/>
      <c r="T53" s="251"/>
      <c r="U53" s="251"/>
      <c r="V53" s="251"/>
      <c r="W53" s="251"/>
      <c r="X53" s="251"/>
      <c r="Y53" s="251"/>
      <c r="Z53" s="251"/>
      <c r="AA53" s="251"/>
      <c r="AB53" s="251"/>
      <c r="AC53" s="251"/>
      <c r="AD53" s="251"/>
      <c r="AE53" s="251"/>
    </row>
    <row r="54" spans="1:31" s="307" customFormat="1" ht="15.2" customHeight="1">
      <c r="A54" s="251"/>
      <c r="B54" s="27"/>
      <c r="C54" s="250" t="s">
        <v>29</v>
      </c>
      <c r="D54" s="251"/>
      <c r="E54" s="251"/>
      <c r="F54" s="246" t="str">
        <f>E15</f>
        <v>Město Nový Bor</v>
      </c>
      <c r="G54" s="251"/>
      <c r="H54" s="251"/>
      <c r="I54" s="250" t="s">
        <v>35</v>
      </c>
      <c r="J54" s="248" t="str">
        <f>E21</f>
        <v xml:space="preserve"> </v>
      </c>
      <c r="K54" s="251"/>
      <c r="L54" s="306"/>
      <c r="S54" s="251"/>
      <c r="T54" s="251"/>
      <c r="U54" s="251"/>
      <c r="V54" s="251"/>
      <c r="W54" s="251"/>
      <c r="X54" s="251"/>
      <c r="Y54" s="251"/>
      <c r="Z54" s="251"/>
      <c r="AA54" s="251"/>
      <c r="AB54" s="251"/>
      <c r="AC54" s="251"/>
      <c r="AD54" s="251"/>
      <c r="AE54" s="251"/>
    </row>
    <row r="55" spans="1:31" s="307" customFormat="1" ht="15.2" customHeight="1">
      <c r="A55" s="251"/>
      <c r="B55" s="27"/>
      <c r="C55" s="250" t="s">
        <v>33</v>
      </c>
      <c r="D55" s="251"/>
      <c r="E55" s="251"/>
      <c r="F55" s="246" t="str">
        <f>IF(E18="","",E18)</f>
        <v>Vyplň údaj</v>
      </c>
      <c r="G55" s="251"/>
      <c r="H55" s="251"/>
      <c r="I55" s="250" t="s">
        <v>37</v>
      </c>
      <c r="J55" s="248" t="str">
        <f>E24</f>
        <v xml:space="preserve"> </v>
      </c>
      <c r="K55" s="251"/>
      <c r="L55" s="306"/>
      <c r="S55" s="251"/>
      <c r="T55" s="251"/>
      <c r="U55" s="251"/>
      <c r="V55" s="251"/>
      <c r="W55" s="251"/>
      <c r="X55" s="251"/>
      <c r="Y55" s="251"/>
      <c r="Z55" s="251"/>
      <c r="AA55" s="251"/>
      <c r="AB55" s="251"/>
      <c r="AC55" s="251"/>
      <c r="AD55" s="251"/>
      <c r="AE55" s="251"/>
    </row>
    <row r="56" spans="1:31" s="307" customFormat="1" ht="10.35" customHeight="1">
      <c r="A56" s="251"/>
      <c r="B56" s="27"/>
      <c r="C56" s="251"/>
      <c r="D56" s="251"/>
      <c r="E56" s="251"/>
      <c r="F56" s="251"/>
      <c r="G56" s="251"/>
      <c r="H56" s="251"/>
      <c r="I56" s="251"/>
      <c r="J56" s="251"/>
      <c r="K56" s="251"/>
      <c r="L56" s="306"/>
      <c r="S56" s="251"/>
      <c r="T56" s="251"/>
      <c r="U56" s="251"/>
      <c r="V56" s="251"/>
      <c r="W56" s="251"/>
      <c r="X56" s="251"/>
      <c r="Y56" s="251"/>
      <c r="Z56" s="251"/>
      <c r="AA56" s="251"/>
      <c r="AB56" s="251"/>
      <c r="AC56" s="251"/>
      <c r="AD56" s="251"/>
      <c r="AE56" s="251"/>
    </row>
    <row r="57" spans="1:31" s="307" customFormat="1" ht="29.25" customHeight="1">
      <c r="A57" s="251"/>
      <c r="B57" s="27"/>
      <c r="C57" s="91" t="s">
        <v>110</v>
      </c>
      <c r="D57" s="92"/>
      <c r="E57" s="92"/>
      <c r="F57" s="92"/>
      <c r="G57" s="92"/>
      <c r="H57" s="92"/>
      <c r="I57" s="92"/>
      <c r="J57" s="93" t="s">
        <v>111</v>
      </c>
      <c r="K57" s="92"/>
      <c r="L57" s="306"/>
      <c r="S57" s="251"/>
      <c r="T57" s="251"/>
      <c r="U57" s="251"/>
      <c r="V57" s="251"/>
      <c r="W57" s="251"/>
      <c r="X57" s="251"/>
      <c r="Y57" s="251"/>
      <c r="Z57" s="251"/>
      <c r="AA57" s="251"/>
      <c r="AB57" s="251"/>
      <c r="AC57" s="251"/>
      <c r="AD57" s="251"/>
      <c r="AE57" s="251"/>
    </row>
    <row r="58" spans="1:31" s="307" customFormat="1" ht="10.35" customHeight="1">
      <c r="A58" s="251"/>
      <c r="B58" s="27"/>
      <c r="C58" s="251"/>
      <c r="D58" s="251"/>
      <c r="E58" s="251"/>
      <c r="F58" s="251"/>
      <c r="G58" s="251"/>
      <c r="H58" s="251"/>
      <c r="I58" s="251"/>
      <c r="J58" s="251"/>
      <c r="K58" s="251"/>
      <c r="L58" s="306"/>
      <c r="S58" s="251"/>
      <c r="T58" s="251"/>
      <c r="U58" s="251"/>
      <c r="V58" s="251"/>
      <c r="W58" s="251"/>
      <c r="X58" s="251"/>
      <c r="Y58" s="251"/>
      <c r="Z58" s="251"/>
      <c r="AA58" s="251"/>
      <c r="AB58" s="251"/>
      <c r="AC58" s="251"/>
      <c r="AD58" s="251"/>
      <c r="AE58" s="251"/>
    </row>
    <row r="59" spans="1:47" s="307" customFormat="1" ht="22.9" customHeight="1">
      <c r="A59" s="251"/>
      <c r="B59" s="27"/>
      <c r="C59" s="94" t="s">
        <v>73</v>
      </c>
      <c r="D59" s="251"/>
      <c r="E59" s="251"/>
      <c r="F59" s="251"/>
      <c r="G59" s="251"/>
      <c r="H59" s="251"/>
      <c r="I59" s="251"/>
      <c r="J59" s="245">
        <f>J94</f>
        <v>0</v>
      </c>
      <c r="K59" s="251"/>
      <c r="L59" s="306"/>
      <c r="S59" s="251"/>
      <c r="T59" s="251"/>
      <c r="U59" s="251"/>
      <c r="V59" s="251"/>
      <c r="W59" s="251"/>
      <c r="X59" s="251"/>
      <c r="Y59" s="251"/>
      <c r="Z59" s="251"/>
      <c r="AA59" s="251"/>
      <c r="AB59" s="251"/>
      <c r="AC59" s="251"/>
      <c r="AD59" s="251"/>
      <c r="AE59" s="251"/>
      <c r="AU59" s="304" t="s">
        <v>112</v>
      </c>
    </row>
    <row r="60" spans="2:12" s="96" customFormat="1" ht="24.95" customHeight="1">
      <c r="B60" s="95"/>
      <c r="D60" s="97" t="s">
        <v>640</v>
      </c>
      <c r="E60" s="98"/>
      <c r="F60" s="98"/>
      <c r="G60" s="98"/>
      <c r="H60" s="98"/>
      <c r="I60" s="98"/>
      <c r="J60" s="99">
        <f>J95</f>
        <v>0</v>
      </c>
      <c r="L60" s="95"/>
    </row>
    <row r="61" spans="2:12" s="96" customFormat="1" ht="24.95" customHeight="1">
      <c r="B61" s="95"/>
      <c r="D61" s="97" t="s">
        <v>173</v>
      </c>
      <c r="E61" s="98"/>
      <c r="F61" s="98"/>
      <c r="G61" s="98"/>
      <c r="H61" s="98"/>
      <c r="I61" s="98"/>
      <c r="J61" s="99">
        <f>J102</f>
        <v>0</v>
      </c>
      <c r="L61" s="95"/>
    </row>
    <row r="62" spans="2:12" s="96" customFormat="1" ht="24.95" customHeight="1">
      <c r="B62" s="95"/>
      <c r="D62" s="97" t="s">
        <v>1555</v>
      </c>
      <c r="E62" s="98"/>
      <c r="F62" s="98"/>
      <c r="G62" s="98"/>
      <c r="H62" s="98"/>
      <c r="I62" s="98"/>
      <c r="J62" s="99">
        <f>J117</f>
        <v>0</v>
      </c>
      <c r="L62" s="95"/>
    </row>
    <row r="63" spans="2:12" s="96" customFormat="1" ht="24.95" customHeight="1">
      <c r="B63" s="95"/>
      <c r="D63" s="97" t="s">
        <v>645</v>
      </c>
      <c r="E63" s="98"/>
      <c r="F63" s="98"/>
      <c r="G63" s="98"/>
      <c r="H63" s="98"/>
      <c r="I63" s="98"/>
      <c r="J63" s="99">
        <f>J120</f>
        <v>0</v>
      </c>
      <c r="L63" s="95"/>
    </row>
    <row r="64" spans="2:12" s="96" customFormat="1" ht="24.95" customHeight="1">
      <c r="B64" s="95"/>
      <c r="D64" s="97" t="s">
        <v>1556</v>
      </c>
      <c r="E64" s="98"/>
      <c r="F64" s="98"/>
      <c r="G64" s="98"/>
      <c r="H64" s="98"/>
      <c r="I64" s="98"/>
      <c r="J64" s="99">
        <f>J123</f>
        <v>0</v>
      </c>
      <c r="L64" s="95"/>
    </row>
    <row r="65" spans="2:12" s="96" customFormat="1" ht="24.95" customHeight="1">
      <c r="B65" s="95"/>
      <c r="D65" s="97" t="s">
        <v>1557</v>
      </c>
      <c r="E65" s="98"/>
      <c r="F65" s="98"/>
      <c r="G65" s="98"/>
      <c r="H65" s="98"/>
      <c r="I65" s="98"/>
      <c r="J65" s="99">
        <f>J180</f>
        <v>0</v>
      </c>
      <c r="L65" s="95"/>
    </row>
    <row r="66" spans="2:12" s="96" customFormat="1" ht="24.95" customHeight="1">
      <c r="B66" s="95"/>
      <c r="D66" s="97" t="s">
        <v>1558</v>
      </c>
      <c r="E66" s="98"/>
      <c r="F66" s="98"/>
      <c r="G66" s="98"/>
      <c r="H66" s="98"/>
      <c r="I66" s="98"/>
      <c r="J66" s="99">
        <f>J241</f>
        <v>0</v>
      </c>
      <c r="L66" s="95"/>
    </row>
    <row r="67" spans="2:12" s="96" customFormat="1" ht="24.95" customHeight="1">
      <c r="B67" s="95"/>
      <c r="D67" s="97" t="s">
        <v>1559</v>
      </c>
      <c r="E67" s="98"/>
      <c r="F67" s="98"/>
      <c r="G67" s="98"/>
      <c r="H67" s="98"/>
      <c r="I67" s="98"/>
      <c r="J67" s="99">
        <f>J260</f>
        <v>0</v>
      </c>
      <c r="L67" s="95"/>
    </row>
    <row r="68" spans="2:12" s="96" customFormat="1" ht="24.95" customHeight="1">
      <c r="B68" s="95"/>
      <c r="D68" s="97" t="s">
        <v>1560</v>
      </c>
      <c r="E68" s="98"/>
      <c r="F68" s="98"/>
      <c r="G68" s="98"/>
      <c r="H68" s="98"/>
      <c r="I68" s="98"/>
      <c r="J68" s="99">
        <f>J271</f>
        <v>0</v>
      </c>
      <c r="L68" s="95"/>
    </row>
    <row r="69" spans="2:12" s="96" customFormat="1" ht="24.95" customHeight="1">
      <c r="B69" s="95"/>
      <c r="D69" s="97" t="s">
        <v>1561</v>
      </c>
      <c r="E69" s="98"/>
      <c r="F69" s="98"/>
      <c r="G69" s="98"/>
      <c r="H69" s="98"/>
      <c r="I69" s="98"/>
      <c r="J69" s="99">
        <f>J278</f>
        <v>0</v>
      </c>
      <c r="L69" s="95"/>
    </row>
    <row r="70" spans="2:12" s="96" customFormat="1" ht="24.95" customHeight="1">
      <c r="B70" s="95"/>
      <c r="D70" s="97" t="s">
        <v>1562</v>
      </c>
      <c r="E70" s="98"/>
      <c r="F70" s="98"/>
      <c r="G70" s="98"/>
      <c r="H70" s="98"/>
      <c r="I70" s="98"/>
      <c r="J70" s="99">
        <f>J319</f>
        <v>0</v>
      </c>
      <c r="L70" s="95"/>
    </row>
    <row r="71" spans="2:12" s="96" customFormat="1" ht="24.95" customHeight="1">
      <c r="B71" s="95"/>
      <c r="D71" s="97" t="s">
        <v>1563</v>
      </c>
      <c r="E71" s="98"/>
      <c r="F71" s="98"/>
      <c r="G71" s="98"/>
      <c r="H71" s="98"/>
      <c r="I71" s="98"/>
      <c r="J71" s="99">
        <f>J344</f>
        <v>0</v>
      </c>
      <c r="L71" s="95"/>
    </row>
    <row r="72" spans="2:12" s="96" customFormat="1" ht="24.95" customHeight="1">
      <c r="B72" s="95"/>
      <c r="D72" s="97" t="s">
        <v>1564</v>
      </c>
      <c r="E72" s="98"/>
      <c r="F72" s="98"/>
      <c r="G72" s="98"/>
      <c r="H72" s="98"/>
      <c r="I72" s="98"/>
      <c r="J72" s="99">
        <f>J363</f>
        <v>0</v>
      </c>
      <c r="L72" s="95"/>
    </row>
    <row r="73" spans="2:12" s="96" customFormat="1" ht="24.95" customHeight="1">
      <c r="B73" s="95"/>
      <c r="D73" s="97" t="s">
        <v>1565</v>
      </c>
      <c r="E73" s="98"/>
      <c r="F73" s="98"/>
      <c r="G73" s="98"/>
      <c r="H73" s="98"/>
      <c r="I73" s="98"/>
      <c r="J73" s="99">
        <f>J410</f>
        <v>0</v>
      </c>
      <c r="L73" s="95"/>
    </row>
    <row r="74" spans="2:12" s="96" customFormat="1" ht="24.95" customHeight="1">
      <c r="B74" s="95"/>
      <c r="D74" s="97" t="s">
        <v>656</v>
      </c>
      <c r="E74" s="98"/>
      <c r="F74" s="98"/>
      <c r="G74" s="98"/>
      <c r="H74" s="98"/>
      <c r="I74" s="98"/>
      <c r="J74" s="99">
        <f>J447</f>
        <v>0</v>
      </c>
      <c r="L74" s="95"/>
    </row>
    <row r="75" spans="1:31" s="307" customFormat="1" ht="21.75" customHeight="1">
      <c r="A75" s="251"/>
      <c r="B75" s="27"/>
      <c r="C75" s="251"/>
      <c r="D75" s="251"/>
      <c r="E75" s="251"/>
      <c r="F75" s="251"/>
      <c r="G75" s="251"/>
      <c r="H75" s="251"/>
      <c r="I75" s="251"/>
      <c r="J75" s="251"/>
      <c r="K75" s="251"/>
      <c r="L75" s="306"/>
      <c r="S75" s="251"/>
      <c r="T75" s="251"/>
      <c r="U75" s="251"/>
      <c r="V75" s="251"/>
      <c r="W75" s="251"/>
      <c r="X75" s="251"/>
      <c r="Y75" s="251"/>
      <c r="Z75" s="251"/>
      <c r="AA75" s="251"/>
      <c r="AB75" s="251"/>
      <c r="AC75" s="251"/>
      <c r="AD75" s="251"/>
      <c r="AE75" s="251"/>
    </row>
    <row r="76" spans="1:31" s="307" customFormat="1" ht="6.95" customHeight="1">
      <c r="A76" s="251"/>
      <c r="B76" s="39"/>
      <c r="C76" s="40"/>
      <c r="D76" s="40"/>
      <c r="E76" s="40"/>
      <c r="F76" s="40"/>
      <c r="G76" s="40"/>
      <c r="H76" s="40"/>
      <c r="I76" s="40"/>
      <c r="J76" s="40"/>
      <c r="K76" s="40"/>
      <c r="L76" s="306"/>
      <c r="S76" s="251"/>
      <c r="T76" s="251"/>
      <c r="U76" s="251"/>
      <c r="V76" s="251"/>
      <c r="W76" s="251"/>
      <c r="X76" s="251"/>
      <c r="Y76" s="251"/>
      <c r="Z76" s="251"/>
      <c r="AA76" s="251"/>
      <c r="AB76" s="251"/>
      <c r="AC76" s="251"/>
      <c r="AD76" s="251"/>
      <c r="AE76" s="251"/>
    </row>
    <row r="80" spans="1:31" s="307" customFormat="1" ht="6.95" customHeight="1">
      <c r="A80" s="251"/>
      <c r="B80" s="41"/>
      <c r="C80" s="42"/>
      <c r="D80" s="42"/>
      <c r="E80" s="42"/>
      <c r="F80" s="42"/>
      <c r="G80" s="42"/>
      <c r="H80" s="42"/>
      <c r="I80" s="42"/>
      <c r="J80" s="42"/>
      <c r="K80" s="42"/>
      <c r="L80" s="306"/>
      <c r="S80" s="251"/>
      <c r="T80" s="251"/>
      <c r="U80" s="251"/>
      <c r="V80" s="251"/>
      <c r="W80" s="251"/>
      <c r="X80" s="251"/>
      <c r="Y80" s="251"/>
      <c r="Z80" s="251"/>
      <c r="AA80" s="251"/>
      <c r="AB80" s="251"/>
      <c r="AC80" s="251"/>
      <c r="AD80" s="251"/>
      <c r="AE80" s="251"/>
    </row>
    <row r="81" spans="1:31" s="307" customFormat="1" ht="24.95" customHeight="1">
      <c r="A81" s="251"/>
      <c r="B81" s="27"/>
      <c r="C81" s="16" t="s">
        <v>115</v>
      </c>
      <c r="D81" s="251"/>
      <c r="E81" s="251"/>
      <c r="F81" s="251"/>
      <c r="G81" s="251"/>
      <c r="H81" s="251"/>
      <c r="I81" s="251"/>
      <c r="J81" s="251"/>
      <c r="K81" s="251"/>
      <c r="L81" s="306"/>
      <c r="S81" s="251"/>
      <c r="T81" s="251"/>
      <c r="U81" s="251"/>
      <c r="V81" s="251"/>
      <c r="W81" s="251"/>
      <c r="X81" s="251"/>
      <c r="Y81" s="251"/>
      <c r="Z81" s="251"/>
      <c r="AA81" s="251"/>
      <c r="AB81" s="251"/>
      <c r="AC81" s="251"/>
      <c r="AD81" s="251"/>
      <c r="AE81" s="251"/>
    </row>
    <row r="82" spans="1:31" s="307" customFormat="1" ht="6.95" customHeight="1">
      <c r="A82" s="251"/>
      <c r="B82" s="27"/>
      <c r="C82" s="251"/>
      <c r="D82" s="251"/>
      <c r="E82" s="251"/>
      <c r="F82" s="251"/>
      <c r="G82" s="251"/>
      <c r="H82" s="251"/>
      <c r="I82" s="251"/>
      <c r="J82" s="251"/>
      <c r="K82" s="251"/>
      <c r="L82" s="306"/>
      <c r="S82" s="251"/>
      <c r="T82" s="251"/>
      <c r="U82" s="251"/>
      <c r="V82" s="251"/>
      <c r="W82" s="251"/>
      <c r="X82" s="251"/>
      <c r="Y82" s="251"/>
      <c r="Z82" s="251"/>
      <c r="AA82" s="251"/>
      <c r="AB82" s="251"/>
      <c r="AC82" s="251"/>
      <c r="AD82" s="251"/>
      <c r="AE82" s="251"/>
    </row>
    <row r="83" spans="1:31" s="307" customFormat="1" ht="12" customHeight="1">
      <c r="A83" s="251"/>
      <c r="B83" s="27"/>
      <c r="C83" s="250" t="s">
        <v>16</v>
      </c>
      <c r="D83" s="251"/>
      <c r="E83" s="251"/>
      <c r="F83" s="251"/>
      <c r="G83" s="251"/>
      <c r="H83" s="251"/>
      <c r="I83" s="251"/>
      <c r="J83" s="251"/>
      <c r="K83" s="251"/>
      <c r="L83" s="306"/>
      <c r="S83" s="251"/>
      <c r="T83" s="251"/>
      <c r="U83" s="251"/>
      <c r="V83" s="251"/>
      <c r="W83" s="251"/>
      <c r="X83" s="251"/>
      <c r="Y83" s="251"/>
      <c r="Z83" s="251"/>
      <c r="AA83" s="251"/>
      <c r="AB83" s="251"/>
      <c r="AC83" s="251"/>
      <c r="AD83" s="251"/>
      <c r="AE83" s="251"/>
    </row>
    <row r="84" spans="1:31" s="307" customFormat="1" ht="16.5" customHeight="1">
      <c r="A84" s="251"/>
      <c r="B84" s="27"/>
      <c r="C84" s="251"/>
      <c r="D84" s="251"/>
      <c r="E84" s="292" t="str">
        <f>E7</f>
        <v>Rekonstrukce MŠ Srdíčko_objekt A, B</v>
      </c>
      <c r="F84" s="293"/>
      <c r="G84" s="293"/>
      <c r="H84" s="293"/>
      <c r="I84" s="251"/>
      <c r="J84" s="251"/>
      <c r="K84" s="251"/>
      <c r="L84" s="306"/>
      <c r="S84" s="251"/>
      <c r="T84" s="251"/>
      <c r="U84" s="251"/>
      <c r="V84" s="251"/>
      <c r="W84" s="251"/>
      <c r="X84" s="251"/>
      <c r="Y84" s="251"/>
      <c r="Z84" s="251"/>
      <c r="AA84" s="251"/>
      <c r="AB84" s="251"/>
      <c r="AC84" s="251"/>
      <c r="AD84" s="251"/>
      <c r="AE84" s="251"/>
    </row>
    <row r="85" spans="1:31" s="307" customFormat="1" ht="12" customHeight="1">
      <c r="A85" s="251"/>
      <c r="B85" s="27"/>
      <c r="C85" s="250" t="s">
        <v>107</v>
      </c>
      <c r="D85" s="251"/>
      <c r="E85" s="251"/>
      <c r="F85" s="251"/>
      <c r="G85" s="251"/>
      <c r="H85" s="251"/>
      <c r="I85" s="251"/>
      <c r="J85" s="251"/>
      <c r="K85" s="251"/>
      <c r="L85" s="306"/>
      <c r="S85" s="251"/>
      <c r="T85" s="251"/>
      <c r="U85" s="251"/>
      <c r="V85" s="251"/>
      <c r="W85" s="251"/>
      <c r="X85" s="251"/>
      <c r="Y85" s="251"/>
      <c r="Z85" s="251"/>
      <c r="AA85" s="251"/>
      <c r="AB85" s="251"/>
      <c r="AC85" s="251"/>
      <c r="AD85" s="251"/>
      <c r="AE85" s="251"/>
    </row>
    <row r="86" spans="1:31" s="307" customFormat="1" ht="16.5" customHeight="1">
      <c r="A86" s="251"/>
      <c r="B86" s="27"/>
      <c r="C86" s="251"/>
      <c r="D86" s="251"/>
      <c r="E86" s="280" t="str">
        <f>E9</f>
        <v>006 - Elektromontáže_objekt B</v>
      </c>
      <c r="F86" s="291"/>
      <c r="G86" s="291"/>
      <c r="H86" s="291"/>
      <c r="I86" s="251"/>
      <c r="J86" s="251"/>
      <c r="K86" s="251"/>
      <c r="L86" s="306"/>
      <c r="S86" s="251"/>
      <c r="T86" s="251"/>
      <c r="U86" s="251"/>
      <c r="V86" s="251"/>
      <c r="W86" s="251"/>
      <c r="X86" s="251"/>
      <c r="Y86" s="251"/>
      <c r="Z86" s="251"/>
      <c r="AA86" s="251"/>
      <c r="AB86" s="251"/>
      <c r="AC86" s="251"/>
      <c r="AD86" s="251"/>
      <c r="AE86" s="251"/>
    </row>
    <row r="87" spans="1:31" s="307" customFormat="1" ht="6.95" customHeight="1">
      <c r="A87" s="251"/>
      <c r="B87" s="27"/>
      <c r="C87" s="251"/>
      <c r="D87" s="251"/>
      <c r="E87" s="251"/>
      <c r="F87" s="251"/>
      <c r="G87" s="251"/>
      <c r="H87" s="251"/>
      <c r="I87" s="251"/>
      <c r="J87" s="251"/>
      <c r="K87" s="251"/>
      <c r="L87" s="306"/>
      <c r="S87" s="251"/>
      <c r="T87" s="251"/>
      <c r="U87" s="251"/>
      <c r="V87" s="251"/>
      <c r="W87" s="251"/>
      <c r="X87" s="251"/>
      <c r="Y87" s="251"/>
      <c r="Z87" s="251"/>
      <c r="AA87" s="251"/>
      <c r="AB87" s="251"/>
      <c r="AC87" s="251"/>
      <c r="AD87" s="251"/>
      <c r="AE87" s="251"/>
    </row>
    <row r="88" spans="1:31" s="307" customFormat="1" ht="12" customHeight="1">
      <c r="A88" s="251"/>
      <c r="B88" s="27"/>
      <c r="C88" s="250" t="s">
        <v>23</v>
      </c>
      <c r="D88" s="251"/>
      <c r="E88" s="251"/>
      <c r="F88" s="246" t="str">
        <f>F12</f>
        <v xml:space="preserve"> </v>
      </c>
      <c r="G88" s="251"/>
      <c r="H88" s="251"/>
      <c r="I88" s="250" t="s">
        <v>25</v>
      </c>
      <c r="J88" s="244" t="str">
        <f>IF(J12="","",J12)</f>
        <v>19. 3. 2020</v>
      </c>
      <c r="K88" s="251"/>
      <c r="L88" s="306"/>
      <c r="S88" s="251"/>
      <c r="T88" s="251"/>
      <c r="U88" s="251"/>
      <c r="V88" s="251"/>
      <c r="W88" s="251"/>
      <c r="X88" s="251"/>
      <c r="Y88" s="251"/>
      <c r="Z88" s="251"/>
      <c r="AA88" s="251"/>
      <c r="AB88" s="251"/>
      <c r="AC88" s="251"/>
      <c r="AD88" s="251"/>
      <c r="AE88" s="251"/>
    </row>
    <row r="89" spans="1:31" s="307" customFormat="1" ht="6.95" customHeight="1">
      <c r="A89" s="251"/>
      <c r="B89" s="27"/>
      <c r="C89" s="251"/>
      <c r="D89" s="251"/>
      <c r="E89" s="251"/>
      <c r="F89" s="251"/>
      <c r="G89" s="251"/>
      <c r="H89" s="251"/>
      <c r="I89" s="251"/>
      <c r="J89" s="251"/>
      <c r="K89" s="251"/>
      <c r="L89" s="306"/>
      <c r="S89" s="251"/>
      <c r="T89" s="251"/>
      <c r="U89" s="251"/>
      <c r="V89" s="251"/>
      <c r="W89" s="251"/>
      <c r="X89" s="251"/>
      <c r="Y89" s="251"/>
      <c r="Z89" s="251"/>
      <c r="AA89" s="251"/>
      <c r="AB89" s="251"/>
      <c r="AC89" s="251"/>
      <c r="AD89" s="251"/>
      <c r="AE89" s="251"/>
    </row>
    <row r="90" spans="1:31" s="307" customFormat="1" ht="15.2" customHeight="1">
      <c r="A90" s="251"/>
      <c r="B90" s="27"/>
      <c r="C90" s="250" t="s">
        <v>29</v>
      </c>
      <c r="D90" s="251"/>
      <c r="E90" s="251"/>
      <c r="F90" s="246" t="str">
        <f>E15</f>
        <v>Město Nový Bor</v>
      </c>
      <c r="G90" s="251"/>
      <c r="H90" s="251"/>
      <c r="I90" s="250" t="s">
        <v>35</v>
      </c>
      <c r="J90" s="248" t="str">
        <f>E21</f>
        <v xml:space="preserve"> </v>
      </c>
      <c r="K90" s="251"/>
      <c r="L90" s="306"/>
      <c r="S90" s="251"/>
      <c r="T90" s="251"/>
      <c r="U90" s="251"/>
      <c r="V90" s="251"/>
      <c r="W90" s="251"/>
      <c r="X90" s="251"/>
      <c r="Y90" s="251"/>
      <c r="Z90" s="251"/>
      <c r="AA90" s="251"/>
      <c r="AB90" s="251"/>
      <c r="AC90" s="251"/>
      <c r="AD90" s="251"/>
      <c r="AE90" s="251"/>
    </row>
    <row r="91" spans="1:31" s="307" customFormat="1" ht="15.2" customHeight="1">
      <c r="A91" s="251"/>
      <c r="B91" s="27"/>
      <c r="C91" s="250" t="s">
        <v>33</v>
      </c>
      <c r="D91" s="251"/>
      <c r="E91" s="251"/>
      <c r="F91" s="246" t="str">
        <f>IF(E18="","",E18)</f>
        <v>Vyplň údaj</v>
      </c>
      <c r="G91" s="251"/>
      <c r="H91" s="251"/>
      <c r="I91" s="250" t="s">
        <v>37</v>
      </c>
      <c r="J91" s="248" t="str">
        <f>E24</f>
        <v xml:space="preserve"> </v>
      </c>
      <c r="K91" s="251"/>
      <c r="L91" s="306"/>
      <c r="S91" s="251"/>
      <c r="T91" s="251"/>
      <c r="U91" s="251"/>
      <c r="V91" s="251"/>
      <c r="W91" s="251"/>
      <c r="X91" s="251"/>
      <c r="Y91" s="251"/>
      <c r="Z91" s="251"/>
      <c r="AA91" s="251"/>
      <c r="AB91" s="251"/>
      <c r="AC91" s="251"/>
      <c r="AD91" s="251"/>
      <c r="AE91" s="251"/>
    </row>
    <row r="92" spans="1:31" s="307" customFormat="1" ht="10.35" customHeight="1">
      <c r="A92" s="251"/>
      <c r="B92" s="27"/>
      <c r="C92" s="251"/>
      <c r="D92" s="251"/>
      <c r="E92" s="251"/>
      <c r="F92" s="251"/>
      <c r="G92" s="251"/>
      <c r="H92" s="251"/>
      <c r="I92" s="251"/>
      <c r="J92" s="251"/>
      <c r="K92" s="251"/>
      <c r="L92" s="306"/>
      <c r="S92" s="251"/>
      <c r="T92" s="251"/>
      <c r="U92" s="251"/>
      <c r="V92" s="251"/>
      <c r="W92" s="251"/>
      <c r="X92" s="251"/>
      <c r="Y92" s="251"/>
      <c r="Z92" s="251"/>
      <c r="AA92" s="251"/>
      <c r="AB92" s="251"/>
      <c r="AC92" s="251"/>
      <c r="AD92" s="251"/>
      <c r="AE92" s="251"/>
    </row>
    <row r="93" spans="1:31" s="325" customFormat="1" ht="29.25" customHeight="1">
      <c r="A93" s="323"/>
      <c r="B93" s="100"/>
      <c r="C93" s="101" t="s">
        <v>116</v>
      </c>
      <c r="D93" s="102" t="s">
        <v>60</v>
      </c>
      <c r="E93" s="102" t="s">
        <v>56</v>
      </c>
      <c r="F93" s="102" t="s">
        <v>57</v>
      </c>
      <c r="G93" s="102" t="s">
        <v>117</v>
      </c>
      <c r="H93" s="102" t="s">
        <v>118</v>
      </c>
      <c r="I93" s="102" t="s">
        <v>119</v>
      </c>
      <c r="J93" s="102" t="s">
        <v>111</v>
      </c>
      <c r="K93" s="103" t="s">
        <v>120</v>
      </c>
      <c r="L93" s="324"/>
      <c r="M93" s="59" t="s">
        <v>20</v>
      </c>
      <c r="N93" s="60" t="s">
        <v>45</v>
      </c>
      <c r="O93" s="60" t="s">
        <v>121</v>
      </c>
      <c r="P93" s="60" t="s">
        <v>122</v>
      </c>
      <c r="Q93" s="60" t="s">
        <v>123</v>
      </c>
      <c r="R93" s="60" t="s">
        <v>124</v>
      </c>
      <c r="S93" s="60" t="s">
        <v>125</v>
      </c>
      <c r="T93" s="61" t="s">
        <v>126</v>
      </c>
      <c r="U93" s="323"/>
      <c r="V93" s="323"/>
      <c r="W93" s="323"/>
      <c r="X93" s="323"/>
      <c r="Y93" s="323"/>
      <c r="Z93" s="323"/>
      <c r="AA93" s="323"/>
      <c r="AB93" s="323"/>
      <c r="AC93" s="323"/>
      <c r="AD93" s="323"/>
      <c r="AE93" s="323"/>
    </row>
    <row r="94" spans="1:63" s="307" customFormat="1" ht="22.9" customHeight="1">
      <c r="A94" s="251"/>
      <c r="B94" s="27"/>
      <c r="C94" s="66" t="s">
        <v>127</v>
      </c>
      <c r="D94" s="251"/>
      <c r="E94" s="251"/>
      <c r="F94" s="251"/>
      <c r="G94" s="251"/>
      <c r="H94" s="251"/>
      <c r="I94" s="251"/>
      <c r="J94" s="104">
        <f>BK94</f>
        <v>0</v>
      </c>
      <c r="K94" s="251"/>
      <c r="L94" s="27"/>
      <c r="M94" s="62"/>
      <c r="N94" s="105"/>
      <c r="O94" s="63"/>
      <c r="P94" s="106">
        <f>P95+P102+P117+P120+P123+P180+P241+P260+P271+P278+P319+P344+P363+P410+P447</f>
        <v>0</v>
      </c>
      <c r="Q94" s="63"/>
      <c r="R94" s="106">
        <f>R95+R102+R117+R120+R123+R180+R241+R260+R271+R278+R319+R344+R363+R410+R447</f>
        <v>0.6600000000000007</v>
      </c>
      <c r="S94" s="63"/>
      <c r="T94" s="107">
        <f>T95+T102+T117+T120+T123+T180+T241+T260+T271+T278+T319+T344+T363+T410+T447</f>
        <v>0</v>
      </c>
      <c r="U94" s="251"/>
      <c r="V94" s="251"/>
      <c r="W94" s="251"/>
      <c r="X94" s="251"/>
      <c r="Y94" s="251"/>
      <c r="Z94" s="251"/>
      <c r="AA94" s="251"/>
      <c r="AB94" s="251"/>
      <c r="AC94" s="251"/>
      <c r="AD94" s="251"/>
      <c r="AE94" s="251"/>
      <c r="AT94" s="304" t="s">
        <v>74</v>
      </c>
      <c r="AU94" s="304" t="s">
        <v>112</v>
      </c>
      <c r="BK94" s="326">
        <f>BK95+BK102+BK117+BK120+BK123+BK180+BK241+BK260+BK271+BK278+BK319+BK344+BK363+BK410+BK447</f>
        <v>0</v>
      </c>
    </row>
    <row r="95" spans="2:63" s="109" customFormat="1" ht="25.9" customHeight="1">
      <c r="B95" s="108"/>
      <c r="D95" s="110" t="s">
        <v>74</v>
      </c>
      <c r="E95" s="111" t="s">
        <v>390</v>
      </c>
      <c r="F95" s="111" t="s">
        <v>724</v>
      </c>
      <c r="J95" s="112">
        <f>BK95</f>
        <v>0</v>
      </c>
      <c r="L95" s="108"/>
      <c r="M95" s="113"/>
      <c r="N95" s="114"/>
      <c r="O95" s="114"/>
      <c r="P95" s="115">
        <f>SUM(P96:P101)</f>
        <v>0</v>
      </c>
      <c r="Q95" s="114"/>
      <c r="R95" s="115">
        <f>SUM(R96:R101)</f>
        <v>0.5700000000000007</v>
      </c>
      <c r="S95" s="114"/>
      <c r="T95" s="116">
        <f>SUM(T96:T101)</f>
        <v>0</v>
      </c>
      <c r="AR95" s="110" t="s">
        <v>22</v>
      </c>
      <c r="AT95" s="327" t="s">
        <v>74</v>
      </c>
      <c r="AU95" s="327" t="s">
        <v>75</v>
      </c>
      <c r="AY95" s="110" t="s">
        <v>130</v>
      </c>
      <c r="BK95" s="328">
        <f>SUM(BK96:BK101)</f>
        <v>0</v>
      </c>
    </row>
    <row r="96" spans="1:65" s="307" customFormat="1" ht="16.5" customHeight="1">
      <c r="A96" s="251"/>
      <c r="B96" s="27"/>
      <c r="C96" s="117" t="s">
        <v>22</v>
      </c>
      <c r="D96" s="117" t="s">
        <v>131</v>
      </c>
      <c r="E96" s="118" t="s">
        <v>1566</v>
      </c>
      <c r="F96" s="119" t="s">
        <v>1567</v>
      </c>
      <c r="G96" s="120" t="s">
        <v>215</v>
      </c>
      <c r="H96" s="121">
        <v>76</v>
      </c>
      <c r="I96" s="122"/>
      <c r="J96" s="123">
        <f>ROUND(I96*H96,2)</f>
        <v>0</v>
      </c>
      <c r="K96" s="119" t="s">
        <v>135</v>
      </c>
      <c r="L96" s="27"/>
      <c r="M96" s="329" t="s">
        <v>20</v>
      </c>
      <c r="N96" s="124" t="s">
        <v>46</v>
      </c>
      <c r="O96" s="55"/>
      <c r="P96" s="125">
        <f>O96*H96</f>
        <v>0</v>
      </c>
      <c r="Q96" s="125">
        <v>0.000526315789473684</v>
      </c>
      <c r="R96" s="125">
        <f>Q96*H96</f>
        <v>0.03999999999999998</v>
      </c>
      <c r="S96" s="125">
        <v>0</v>
      </c>
      <c r="T96" s="126">
        <f>S96*H96</f>
        <v>0</v>
      </c>
      <c r="U96" s="251"/>
      <c r="V96" s="251"/>
      <c r="W96" s="251"/>
      <c r="X96" s="251"/>
      <c r="Y96" s="251"/>
      <c r="Z96" s="251"/>
      <c r="AA96" s="251"/>
      <c r="AB96" s="251"/>
      <c r="AC96" s="251"/>
      <c r="AD96" s="251"/>
      <c r="AE96" s="251"/>
      <c r="AR96" s="330" t="s">
        <v>136</v>
      </c>
      <c r="AT96" s="330" t="s">
        <v>131</v>
      </c>
      <c r="AU96" s="330" t="s">
        <v>22</v>
      </c>
      <c r="AY96" s="304" t="s">
        <v>130</v>
      </c>
      <c r="BE96" s="331">
        <f>IF(N96="základní",J96,0)</f>
        <v>0</v>
      </c>
      <c r="BF96" s="331">
        <f>IF(N96="snížená",J96,0)</f>
        <v>0</v>
      </c>
      <c r="BG96" s="331">
        <f>IF(N96="zákl. přenesená",J96,0)</f>
        <v>0</v>
      </c>
      <c r="BH96" s="331">
        <f>IF(N96="sníž. přenesená",J96,0)</f>
        <v>0</v>
      </c>
      <c r="BI96" s="331">
        <f>IF(N96="nulová",J96,0)</f>
        <v>0</v>
      </c>
      <c r="BJ96" s="304" t="s">
        <v>22</v>
      </c>
      <c r="BK96" s="331">
        <f>ROUND(I96*H96,2)</f>
        <v>0</v>
      </c>
      <c r="BL96" s="304" t="s">
        <v>136</v>
      </c>
      <c r="BM96" s="330" t="s">
        <v>84</v>
      </c>
    </row>
    <row r="97" spans="1:47" s="307" customFormat="1" ht="12">
      <c r="A97" s="251"/>
      <c r="B97" s="27"/>
      <c r="C97" s="251"/>
      <c r="D97" s="127" t="s">
        <v>137</v>
      </c>
      <c r="E97" s="251"/>
      <c r="F97" s="128" t="s">
        <v>1568</v>
      </c>
      <c r="G97" s="251"/>
      <c r="H97" s="251"/>
      <c r="I97" s="251"/>
      <c r="J97" s="251"/>
      <c r="K97" s="251"/>
      <c r="L97" s="27"/>
      <c r="M97" s="129"/>
      <c r="N97" s="130"/>
      <c r="O97" s="55"/>
      <c r="P97" s="55"/>
      <c r="Q97" s="55"/>
      <c r="R97" s="55"/>
      <c r="S97" s="55"/>
      <c r="T97" s="56"/>
      <c r="U97" s="251"/>
      <c r="V97" s="251"/>
      <c r="W97" s="251"/>
      <c r="X97" s="251"/>
      <c r="Y97" s="251"/>
      <c r="Z97" s="251"/>
      <c r="AA97" s="251"/>
      <c r="AB97" s="251"/>
      <c r="AC97" s="251"/>
      <c r="AD97" s="251"/>
      <c r="AE97" s="251"/>
      <c r="AT97" s="304" t="s">
        <v>137</v>
      </c>
      <c r="AU97" s="304" t="s">
        <v>22</v>
      </c>
    </row>
    <row r="98" spans="1:65" s="307" customFormat="1" ht="16.5" customHeight="1">
      <c r="A98" s="251"/>
      <c r="B98" s="27"/>
      <c r="C98" s="117" t="s">
        <v>84</v>
      </c>
      <c r="D98" s="117" t="s">
        <v>131</v>
      </c>
      <c r="E98" s="118" t="s">
        <v>1569</v>
      </c>
      <c r="F98" s="119" t="s">
        <v>1570</v>
      </c>
      <c r="G98" s="120" t="s">
        <v>215</v>
      </c>
      <c r="H98" s="121">
        <v>49</v>
      </c>
      <c r="I98" s="122"/>
      <c r="J98" s="123">
        <f>ROUND(I98*H98,2)</f>
        <v>0</v>
      </c>
      <c r="K98" s="119" t="s">
        <v>1140</v>
      </c>
      <c r="L98" s="27"/>
      <c r="M98" s="329" t="s">
        <v>20</v>
      </c>
      <c r="N98" s="124" t="s">
        <v>46</v>
      </c>
      <c r="O98" s="55"/>
      <c r="P98" s="125">
        <f>O98*H98</f>
        <v>0</v>
      </c>
      <c r="Q98" s="125">
        <v>0.00306122448979592</v>
      </c>
      <c r="R98" s="125">
        <f>Q98*H98</f>
        <v>0.15000000000000008</v>
      </c>
      <c r="S98" s="125">
        <v>0</v>
      </c>
      <c r="T98" s="126">
        <f>S98*H98</f>
        <v>0</v>
      </c>
      <c r="U98" s="251"/>
      <c r="V98" s="251"/>
      <c r="W98" s="251"/>
      <c r="X98" s="251"/>
      <c r="Y98" s="251"/>
      <c r="Z98" s="251"/>
      <c r="AA98" s="251"/>
      <c r="AB98" s="251"/>
      <c r="AC98" s="251"/>
      <c r="AD98" s="251"/>
      <c r="AE98" s="251"/>
      <c r="AR98" s="330" t="s">
        <v>136</v>
      </c>
      <c r="AT98" s="330" t="s">
        <v>131</v>
      </c>
      <c r="AU98" s="330" t="s">
        <v>22</v>
      </c>
      <c r="AY98" s="304" t="s">
        <v>130</v>
      </c>
      <c r="BE98" s="331">
        <f>IF(N98="základní",J98,0)</f>
        <v>0</v>
      </c>
      <c r="BF98" s="331">
        <f>IF(N98="snížená",J98,0)</f>
        <v>0</v>
      </c>
      <c r="BG98" s="331">
        <f>IF(N98="zákl. přenesená",J98,0)</f>
        <v>0</v>
      </c>
      <c r="BH98" s="331">
        <f>IF(N98="sníž. přenesená",J98,0)</f>
        <v>0</v>
      </c>
      <c r="BI98" s="331">
        <f>IF(N98="nulová",J98,0)</f>
        <v>0</v>
      </c>
      <c r="BJ98" s="304" t="s">
        <v>22</v>
      </c>
      <c r="BK98" s="331">
        <f>ROUND(I98*H98,2)</f>
        <v>0</v>
      </c>
      <c r="BL98" s="304" t="s">
        <v>136</v>
      </c>
      <c r="BM98" s="330" t="s">
        <v>136</v>
      </c>
    </row>
    <row r="99" spans="1:47" s="307" customFormat="1" ht="12">
      <c r="A99" s="251"/>
      <c r="B99" s="27"/>
      <c r="C99" s="251"/>
      <c r="D99" s="127" t="s">
        <v>137</v>
      </c>
      <c r="E99" s="251"/>
      <c r="F99" s="128" t="s">
        <v>1571</v>
      </c>
      <c r="G99" s="251"/>
      <c r="H99" s="251"/>
      <c r="I99" s="251"/>
      <c r="J99" s="251"/>
      <c r="K99" s="251"/>
      <c r="L99" s="27"/>
      <c r="M99" s="129"/>
      <c r="N99" s="130"/>
      <c r="O99" s="55"/>
      <c r="P99" s="55"/>
      <c r="Q99" s="55"/>
      <c r="R99" s="55"/>
      <c r="S99" s="55"/>
      <c r="T99" s="56"/>
      <c r="U99" s="251"/>
      <c r="V99" s="251"/>
      <c r="W99" s="251"/>
      <c r="X99" s="251"/>
      <c r="Y99" s="251"/>
      <c r="Z99" s="251"/>
      <c r="AA99" s="251"/>
      <c r="AB99" s="251"/>
      <c r="AC99" s="251"/>
      <c r="AD99" s="251"/>
      <c r="AE99" s="251"/>
      <c r="AT99" s="304" t="s">
        <v>137</v>
      </c>
      <c r="AU99" s="304" t="s">
        <v>22</v>
      </c>
    </row>
    <row r="100" spans="1:65" s="307" customFormat="1" ht="16.5" customHeight="1">
      <c r="A100" s="251"/>
      <c r="B100" s="27"/>
      <c r="C100" s="117" t="s">
        <v>139</v>
      </c>
      <c r="D100" s="117" t="s">
        <v>131</v>
      </c>
      <c r="E100" s="118" t="s">
        <v>1572</v>
      </c>
      <c r="F100" s="119" t="s">
        <v>1573</v>
      </c>
      <c r="G100" s="120" t="s">
        <v>215</v>
      </c>
      <c r="H100" s="121">
        <v>27</v>
      </c>
      <c r="I100" s="122"/>
      <c r="J100" s="123">
        <f>ROUND(I100*H100,2)</f>
        <v>0</v>
      </c>
      <c r="K100" s="119" t="s">
        <v>135</v>
      </c>
      <c r="L100" s="27"/>
      <c r="M100" s="329" t="s">
        <v>20</v>
      </c>
      <c r="N100" s="124" t="s">
        <v>46</v>
      </c>
      <c r="O100" s="55"/>
      <c r="P100" s="125">
        <f>O100*H100</f>
        <v>0</v>
      </c>
      <c r="Q100" s="125">
        <v>0.0140740740740741</v>
      </c>
      <c r="R100" s="125">
        <f>Q100*H100</f>
        <v>0.38000000000000067</v>
      </c>
      <c r="S100" s="125">
        <v>0</v>
      </c>
      <c r="T100" s="126">
        <f>S100*H100</f>
        <v>0</v>
      </c>
      <c r="U100" s="251"/>
      <c r="V100" s="251"/>
      <c r="W100" s="251"/>
      <c r="X100" s="251"/>
      <c r="Y100" s="251"/>
      <c r="Z100" s="251"/>
      <c r="AA100" s="251"/>
      <c r="AB100" s="251"/>
      <c r="AC100" s="251"/>
      <c r="AD100" s="251"/>
      <c r="AE100" s="251"/>
      <c r="AR100" s="330" t="s">
        <v>136</v>
      </c>
      <c r="AT100" s="330" t="s">
        <v>131</v>
      </c>
      <c r="AU100" s="330" t="s">
        <v>22</v>
      </c>
      <c r="AY100" s="304" t="s">
        <v>130</v>
      </c>
      <c r="BE100" s="331">
        <f>IF(N100="základní",J100,0)</f>
        <v>0</v>
      </c>
      <c r="BF100" s="331">
        <f>IF(N100="snížená",J100,0)</f>
        <v>0</v>
      </c>
      <c r="BG100" s="331">
        <f>IF(N100="zákl. přenesená",J100,0)</f>
        <v>0</v>
      </c>
      <c r="BH100" s="331">
        <f>IF(N100="sníž. přenesená",J100,0)</f>
        <v>0</v>
      </c>
      <c r="BI100" s="331">
        <f>IF(N100="nulová",J100,0)</f>
        <v>0</v>
      </c>
      <c r="BJ100" s="304" t="s">
        <v>22</v>
      </c>
      <c r="BK100" s="331">
        <f>ROUND(I100*H100,2)</f>
        <v>0</v>
      </c>
      <c r="BL100" s="304" t="s">
        <v>136</v>
      </c>
      <c r="BM100" s="330" t="s">
        <v>142</v>
      </c>
    </row>
    <row r="101" spans="1:47" s="307" customFormat="1" ht="12">
      <c r="A101" s="251"/>
      <c r="B101" s="27"/>
      <c r="C101" s="251"/>
      <c r="D101" s="127" t="s">
        <v>137</v>
      </c>
      <c r="E101" s="251"/>
      <c r="F101" s="128" t="s">
        <v>1574</v>
      </c>
      <c r="G101" s="251"/>
      <c r="H101" s="251"/>
      <c r="I101" s="251"/>
      <c r="J101" s="251"/>
      <c r="K101" s="251"/>
      <c r="L101" s="27"/>
      <c r="M101" s="129"/>
      <c r="N101" s="130"/>
      <c r="O101" s="55"/>
      <c r="P101" s="55"/>
      <c r="Q101" s="55"/>
      <c r="R101" s="55"/>
      <c r="S101" s="55"/>
      <c r="T101" s="56"/>
      <c r="U101" s="251"/>
      <c r="V101" s="251"/>
      <c r="W101" s="251"/>
      <c r="X101" s="251"/>
      <c r="Y101" s="251"/>
      <c r="Z101" s="251"/>
      <c r="AA101" s="251"/>
      <c r="AB101" s="251"/>
      <c r="AC101" s="251"/>
      <c r="AD101" s="251"/>
      <c r="AE101" s="251"/>
      <c r="AT101" s="304" t="s">
        <v>137</v>
      </c>
      <c r="AU101" s="304" t="s">
        <v>22</v>
      </c>
    </row>
    <row r="102" spans="2:63" s="109" customFormat="1" ht="25.9" customHeight="1">
      <c r="B102" s="108"/>
      <c r="D102" s="110" t="s">
        <v>74</v>
      </c>
      <c r="E102" s="111" t="s">
        <v>197</v>
      </c>
      <c r="F102" s="111" t="s">
        <v>198</v>
      </c>
      <c r="J102" s="112">
        <f>BK102</f>
        <v>0</v>
      </c>
      <c r="L102" s="108"/>
      <c r="M102" s="113"/>
      <c r="N102" s="114"/>
      <c r="O102" s="114"/>
      <c r="P102" s="115">
        <f>SUM(P103:P116)</f>
        <v>0</v>
      </c>
      <c r="Q102" s="114"/>
      <c r="R102" s="115">
        <f>SUM(R103:R116)</f>
        <v>0.08999999999999996</v>
      </c>
      <c r="S102" s="114"/>
      <c r="T102" s="116">
        <f>SUM(T103:T116)</f>
        <v>0</v>
      </c>
      <c r="AR102" s="110" t="s">
        <v>22</v>
      </c>
      <c r="AT102" s="327" t="s">
        <v>74</v>
      </c>
      <c r="AU102" s="327" t="s">
        <v>75</v>
      </c>
      <c r="AY102" s="110" t="s">
        <v>130</v>
      </c>
      <c r="BK102" s="328">
        <f>SUM(BK103:BK116)</f>
        <v>0</v>
      </c>
    </row>
    <row r="103" spans="1:65" s="307" customFormat="1" ht="21.75" customHeight="1">
      <c r="A103" s="251"/>
      <c r="B103" s="27"/>
      <c r="C103" s="117" t="s">
        <v>136</v>
      </c>
      <c r="D103" s="117" t="s">
        <v>131</v>
      </c>
      <c r="E103" s="118" t="s">
        <v>1575</v>
      </c>
      <c r="F103" s="119" t="s">
        <v>1576</v>
      </c>
      <c r="G103" s="120" t="s">
        <v>201</v>
      </c>
      <c r="H103" s="121">
        <v>17</v>
      </c>
      <c r="I103" s="122"/>
      <c r="J103" s="123">
        <f>ROUND(I103*H103,2)</f>
        <v>0</v>
      </c>
      <c r="K103" s="119" t="s">
        <v>135</v>
      </c>
      <c r="L103" s="27"/>
      <c r="M103" s="329" t="s">
        <v>20</v>
      </c>
      <c r="N103" s="124" t="s">
        <v>46</v>
      </c>
      <c r="O103" s="55"/>
      <c r="P103" s="125">
        <f>O103*H103</f>
        <v>0</v>
      </c>
      <c r="Q103" s="125">
        <v>0</v>
      </c>
      <c r="R103" s="125">
        <f>Q103*H103</f>
        <v>0</v>
      </c>
      <c r="S103" s="125">
        <v>0</v>
      </c>
      <c r="T103" s="126">
        <f>S103*H103</f>
        <v>0</v>
      </c>
      <c r="U103" s="251"/>
      <c r="V103" s="251"/>
      <c r="W103" s="251"/>
      <c r="X103" s="251"/>
      <c r="Y103" s="251"/>
      <c r="Z103" s="251"/>
      <c r="AA103" s="251"/>
      <c r="AB103" s="251"/>
      <c r="AC103" s="251"/>
      <c r="AD103" s="251"/>
      <c r="AE103" s="251"/>
      <c r="AR103" s="330" t="s">
        <v>136</v>
      </c>
      <c r="AT103" s="330" t="s">
        <v>131</v>
      </c>
      <c r="AU103" s="330" t="s">
        <v>22</v>
      </c>
      <c r="AY103" s="304" t="s">
        <v>130</v>
      </c>
      <c r="BE103" s="331">
        <f>IF(N103="základní",J103,0)</f>
        <v>0</v>
      </c>
      <c r="BF103" s="331">
        <f>IF(N103="snížená",J103,0)</f>
        <v>0</v>
      </c>
      <c r="BG103" s="331">
        <f>IF(N103="zákl. přenesená",J103,0)</f>
        <v>0</v>
      </c>
      <c r="BH103" s="331">
        <f>IF(N103="sníž. přenesená",J103,0)</f>
        <v>0</v>
      </c>
      <c r="BI103" s="331">
        <f>IF(N103="nulová",J103,0)</f>
        <v>0</v>
      </c>
      <c r="BJ103" s="304" t="s">
        <v>22</v>
      </c>
      <c r="BK103" s="331">
        <f>ROUND(I103*H103,2)</f>
        <v>0</v>
      </c>
      <c r="BL103" s="304" t="s">
        <v>136</v>
      </c>
      <c r="BM103" s="330" t="s">
        <v>147</v>
      </c>
    </row>
    <row r="104" spans="1:47" s="307" customFormat="1" ht="19.5">
      <c r="A104" s="251"/>
      <c r="B104" s="27"/>
      <c r="C104" s="251"/>
      <c r="D104" s="127" t="s">
        <v>137</v>
      </c>
      <c r="E104" s="251"/>
      <c r="F104" s="128" t="s">
        <v>1577</v>
      </c>
      <c r="G104" s="251"/>
      <c r="H104" s="251"/>
      <c r="I104" s="251"/>
      <c r="J104" s="251"/>
      <c r="K104" s="251"/>
      <c r="L104" s="27"/>
      <c r="M104" s="129"/>
      <c r="N104" s="130"/>
      <c r="O104" s="55"/>
      <c r="P104" s="55"/>
      <c r="Q104" s="55"/>
      <c r="R104" s="55"/>
      <c r="S104" s="55"/>
      <c r="T104" s="56"/>
      <c r="U104" s="251"/>
      <c r="V104" s="251"/>
      <c r="W104" s="251"/>
      <c r="X104" s="251"/>
      <c r="Y104" s="251"/>
      <c r="Z104" s="251"/>
      <c r="AA104" s="251"/>
      <c r="AB104" s="251"/>
      <c r="AC104" s="251"/>
      <c r="AD104" s="251"/>
      <c r="AE104" s="251"/>
      <c r="AT104" s="304" t="s">
        <v>137</v>
      </c>
      <c r="AU104" s="304" t="s">
        <v>22</v>
      </c>
    </row>
    <row r="105" spans="1:65" s="307" customFormat="1" ht="21.75" customHeight="1">
      <c r="A105" s="251"/>
      <c r="B105" s="27"/>
      <c r="C105" s="117" t="s">
        <v>194</v>
      </c>
      <c r="D105" s="117" t="s">
        <v>131</v>
      </c>
      <c r="E105" s="118" t="s">
        <v>1578</v>
      </c>
      <c r="F105" s="119" t="s">
        <v>1579</v>
      </c>
      <c r="G105" s="120" t="s">
        <v>201</v>
      </c>
      <c r="H105" s="121">
        <v>8</v>
      </c>
      <c r="I105" s="122"/>
      <c r="J105" s="123">
        <f>ROUND(I105*H105,2)</f>
        <v>0</v>
      </c>
      <c r="K105" s="119" t="s">
        <v>135</v>
      </c>
      <c r="L105" s="27"/>
      <c r="M105" s="329" t="s">
        <v>20</v>
      </c>
      <c r="N105" s="124" t="s">
        <v>46</v>
      </c>
      <c r="O105" s="55"/>
      <c r="P105" s="125">
        <f>O105*H105</f>
        <v>0</v>
      </c>
      <c r="Q105" s="125">
        <v>0.00125</v>
      </c>
      <c r="R105" s="125">
        <f>Q105*H105</f>
        <v>0.01</v>
      </c>
      <c r="S105" s="125">
        <v>0</v>
      </c>
      <c r="T105" s="126">
        <f>S105*H105</f>
        <v>0</v>
      </c>
      <c r="U105" s="251"/>
      <c r="V105" s="251"/>
      <c r="W105" s="251"/>
      <c r="X105" s="251"/>
      <c r="Y105" s="251"/>
      <c r="Z105" s="251"/>
      <c r="AA105" s="251"/>
      <c r="AB105" s="251"/>
      <c r="AC105" s="251"/>
      <c r="AD105" s="251"/>
      <c r="AE105" s="251"/>
      <c r="AR105" s="330" t="s">
        <v>136</v>
      </c>
      <c r="AT105" s="330" t="s">
        <v>131</v>
      </c>
      <c r="AU105" s="330" t="s">
        <v>22</v>
      </c>
      <c r="AY105" s="304" t="s">
        <v>130</v>
      </c>
      <c r="BE105" s="331">
        <f>IF(N105="základní",J105,0)</f>
        <v>0</v>
      </c>
      <c r="BF105" s="331">
        <f>IF(N105="snížená",J105,0)</f>
        <v>0</v>
      </c>
      <c r="BG105" s="331">
        <f>IF(N105="zákl. přenesená",J105,0)</f>
        <v>0</v>
      </c>
      <c r="BH105" s="331">
        <f>IF(N105="sníž. přenesená",J105,0)</f>
        <v>0</v>
      </c>
      <c r="BI105" s="331">
        <f>IF(N105="nulová",J105,0)</f>
        <v>0</v>
      </c>
      <c r="BJ105" s="304" t="s">
        <v>22</v>
      </c>
      <c r="BK105" s="331">
        <f>ROUND(I105*H105,2)</f>
        <v>0</v>
      </c>
      <c r="BL105" s="304" t="s">
        <v>136</v>
      </c>
      <c r="BM105" s="330" t="s">
        <v>27</v>
      </c>
    </row>
    <row r="106" spans="1:47" s="307" customFormat="1" ht="12">
      <c r="A106" s="251"/>
      <c r="B106" s="27"/>
      <c r="C106" s="251"/>
      <c r="D106" s="127" t="s">
        <v>137</v>
      </c>
      <c r="E106" s="251"/>
      <c r="F106" s="128" t="s">
        <v>942</v>
      </c>
      <c r="G106" s="251"/>
      <c r="H106" s="251"/>
      <c r="I106" s="251"/>
      <c r="J106" s="251"/>
      <c r="K106" s="251"/>
      <c r="L106" s="27"/>
      <c r="M106" s="129"/>
      <c r="N106" s="130"/>
      <c r="O106" s="55"/>
      <c r="P106" s="55"/>
      <c r="Q106" s="55"/>
      <c r="R106" s="55"/>
      <c r="S106" s="55"/>
      <c r="T106" s="56"/>
      <c r="U106" s="251"/>
      <c r="V106" s="251"/>
      <c r="W106" s="251"/>
      <c r="X106" s="251"/>
      <c r="Y106" s="251"/>
      <c r="Z106" s="251"/>
      <c r="AA106" s="251"/>
      <c r="AB106" s="251"/>
      <c r="AC106" s="251"/>
      <c r="AD106" s="251"/>
      <c r="AE106" s="251"/>
      <c r="AT106" s="304" t="s">
        <v>137</v>
      </c>
      <c r="AU106" s="304" t="s">
        <v>22</v>
      </c>
    </row>
    <row r="107" spans="1:65" s="307" customFormat="1" ht="21.75" customHeight="1">
      <c r="A107" s="251"/>
      <c r="B107" s="27"/>
      <c r="C107" s="117" t="s">
        <v>142</v>
      </c>
      <c r="D107" s="117" t="s">
        <v>131</v>
      </c>
      <c r="E107" s="118" t="s">
        <v>1580</v>
      </c>
      <c r="F107" s="119" t="s">
        <v>1581</v>
      </c>
      <c r="G107" s="120" t="s">
        <v>201</v>
      </c>
      <c r="H107" s="121">
        <v>5</v>
      </c>
      <c r="I107" s="122"/>
      <c r="J107" s="123">
        <f>ROUND(I107*H107,2)</f>
        <v>0</v>
      </c>
      <c r="K107" s="119" t="s">
        <v>135</v>
      </c>
      <c r="L107" s="27"/>
      <c r="M107" s="329" t="s">
        <v>20</v>
      </c>
      <c r="N107" s="124" t="s">
        <v>46</v>
      </c>
      <c r="O107" s="55"/>
      <c r="P107" s="125">
        <f>O107*H107</f>
        <v>0</v>
      </c>
      <c r="Q107" s="125">
        <v>0</v>
      </c>
      <c r="R107" s="125">
        <f>Q107*H107</f>
        <v>0</v>
      </c>
      <c r="S107" s="125">
        <v>0</v>
      </c>
      <c r="T107" s="126">
        <f>S107*H107</f>
        <v>0</v>
      </c>
      <c r="U107" s="251"/>
      <c r="V107" s="251"/>
      <c r="W107" s="251"/>
      <c r="X107" s="251"/>
      <c r="Y107" s="251"/>
      <c r="Z107" s="251"/>
      <c r="AA107" s="251"/>
      <c r="AB107" s="251"/>
      <c r="AC107" s="251"/>
      <c r="AD107" s="251"/>
      <c r="AE107" s="251"/>
      <c r="AR107" s="330" t="s">
        <v>136</v>
      </c>
      <c r="AT107" s="330" t="s">
        <v>131</v>
      </c>
      <c r="AU107" s="330" t="s">
        <v>22</v>
      </c>
      <c r="AY107" s="304" t="s">
        <v>130</v>
      </c>
      <c r="BE107" s="331">
        <f>IF(N107="základní",J107,0)</f>
        <v>0</v>
      </c>
      <c r="BF107" s="331">
        <f>IF(N107="snížená",J107,0)</f>
        <v>0</v>
      </c>
      <c r="BG107" s="331">
        <f>IF(N107="zákl. přenesená",J107,0)</f>
        <v>0</v>
      </c>
      <c r="BH107" s="331">
        <f>IF(N107="sníž. přenesená",J107,0)</f>
        <v>0</v>
      </c>
      <c r="BI107" s="331">
        <f>IF(N107="nulová",J107,0)</f>
        <v>0</v>
      </c>
      <c r="BJ107" s="304" t="s">
        <v>22</v>
      </c>
      <c r="BK107" s="331">
        <f>ROUND(I107*H107,2)</f>
        <v>0</v>
      </c>
      <c r="BL107" s="304" t="s">
        <v>136</v>
      </c>
      <c r="BM107" s="330" t="s">
        <v>153</v>
      </c>
    </row>
    <row r="108" spans="1:47" s="307" customFormat="1" ht="19.5">
      <c r="A108" s="251"/>
      <c r="B108" s="27"/>
      <c r="C108" s="251"/>
      <c r="D108" s="127" t="s">
        <v>137</v>
      </c>
      <c r="E108" s="251"/>
      <c r="F108" s="128" t="s">
        <v>1582</v>
      </c>
      <c r="G108" s="251"/>
      <c r="H108" s="251"/>
      <c r="I108" s="251"/>
      <c r="J108" s="251"/>
      <c r="K108" s="251"/>
      <c r="L108" s="27"/>
      <c r="M108" s="129"/>
      <c r="N108" s="130"/>
      <c r="O108" s="55"/>
      <c r="P108" s="55"/>
      <c r="Q108" s="55"/>
      <c r="R108" s="55"/>
      <c r="S108" s="55"/>
      <c r="T108" s="56"/>
      <c r="U108" s="251"/>
      <c r="V108" s="251"/>
      <c r="W108" s="251"/>
      <c r="X108" s="251"/>
      <c r="Y108" s="251"/>
      <c r="Z108" s="251"/>
      <c r="AA108" s="251"/>
      <c r="AB108" s="251"/>
      <c r="AC108" s="251"/>
      <c r="AD108" s="251"/>
      <c r="AE108" s="251"/>
      <c r="AT108" s="304" t="s">
        <v>137</v>
      </c>
      <c r="AU108" s="304" t="s">
        <v>22</v>
      </c>
    </row>
    <row r="109" spans="1:65" s="307" customFormat="1" ht="21.75" customHeight="1">
      <c r="A109" s="251"/>
      <c r="B109" s="27"/>
      <c r="C109" s="117" t="s">
        <v>155</v>
      </c>
      <c r="D109" s="117" t="s">
        <v>131</v>
      </c>
      <c r="E109" s="118" t="s">
        <v>1583</v>
      </c>
      <c r="F109" s="119" t="s">
        <v>1584</v>
      </c>
      <c r="G109" s="120" t="s">
        <v>201</v>
      </c>
      <c r="H109" s="121">
        <v>86</v>
      </c>
      <c r="I109" s="122"/>
      <c r="J109" s="123">
        <f>ROUND(I109*H109,2)</f>
        <v>0</v>
      </c>
      <c r="K109" s="119" t="s">
        <v>135</v>
      </c>
      <c r="L109" s="27"/>
      <c r="M109" s="329" t="s">
        <v>20</v>
      </c>
      <c r="N109" s="124" t="s">
        <v>46</v>
      </c>
      <c r="O109" s="55"/>
      <c r="P109" s="125">
        <f>O109*H109</f>
        <v>0</v>
      </c>
      <c r="Q109" s="125">
        <v>0.000116279069767442</v>
      </c>
      <c r="R109" s="125">
        <f>Q109*H109</f>
        <v>0.010000000000000012</v>
      </c>
      <c r="S109" s="125">
        <v>0</v>
      </c>
      <c r="T109" s="126">
        <f>S109*H109</f>
        <v>0</v>
      </c>
      <c r="U109" s="251"/>
      <c r="V109" s="251"/>
      <c r="W109" s="251"/>
      <c r="X109" s="251"/>
      <c r="Y109" s="251"/>
      <c r="Z109" s="251"/>
      <c r="AA109" s="251"/>
      <c r="AB109" s="251"/>
      <c r="AC109" s="251"/>
      <c r="AD109" s="251"/>
      <c r="AE109" s="251"/>
      <c r="AR109" s="330" t="s">
        <v>136</v>
      </c>
      <c r="AT109" s="330" t="s">
        <v>131</v>
      </c>
      <c r="AU109" s="330" t="s">
        <v>22</v>
      </c>
      <c r="AY109" s="304" t="s">
        <v>130</v>
      </c>
      <c r="BE109" s="331">
        <f>IF(N109="základní",J109,0)</f>
        <v>0</v>
      </c>
      <c r="BF109" s="331">
        <f>IF(N109="snížená",J109,0)</f>
        <v>0</v>
      </c>
      <c r="BG109" s="331">
        <f>IF(N109="zákl. přenesená",J109,0)</f>
        <v>0</v>
      </c>
      <c r="BH109" s="331">
        <f>IF(N109="sníž. přenesená",J109,0)</f>
        <v>0</v>
      </c>
      <c r="BI109" s="331">
        <f>IF(N109="nulová",J109,0)</f>
        <v>0</v>
      </c>
      <c r="BJ109" s="304" t="s">
        <v>22</v>
      </c>
      <c r="BK109" s="331">
        <f>ROUND(I109*H109,2)</f>
        <v>0</v>
      </c>
      <c r="BL109" s="304" t="s">
        <v>136</v>
      </c>
      <c r="BM109" s="330" t="s">
        <v>158</v>
      </c>
    </row>
    <row r="110" spans="1:47" s="307" customFormat="1" ht="12">
      <c r="A110" s="251"/>
      <c r="B110" s="27"/>
      <c r="C110" s="251"/>
      <c r="D110" s="127" t="s">
        <v>137</v>
      </c>
      <c r="E110" s="251"/>
      <c r="F110" s="128" t="s">
        <v>942</v>
      </c>
      <c r="G110" s="251"/>
      <c r="H110" s="251"/>
      <c r="I110" s="251"/>
      <c r="J110" s="251"/>
      <c r="K110" s="251"/>
      <c r="L110" s="27"/>
      <c r="M110" s="129"/>
      <c r="N110" s="130"/>
      <c r="O110" s="55"/>
      <c r="P110" s="55"/>
      <c r="Q110" s="55"/>
      <c r="R110" s="55"/>
      <c r="S110" s="55"/>
      <c r="T110" s="56"/>
      <c r="U110" s="251"/>
      <c r="V110" s="251"/>
      <c r="W110" s="251"/>
      <c r="X110" s="251"/>
      <c r="Y110" s="251"/>
      <c r="Z110" s="251"/>
      <c r="AA110" s="251"/>
      <c r="AB110" s="251"/>
      <c r="AC110" s="251"/>
      <c r="AD110" s="251"/>
      <c r="AE110" s="251"/>
      <c r="AT110" s="304" t="s">
        <v>137</v>
      </c>
      <c r="AU110" s="304" t="s">
        <v>22</v>
      </c>
    </row>
    <row r="111" spans="1:65" s="307" customFormat="1" ht="16.5" customHeight="1">
      <c r="A111" s="251"/>
      <c r="B111" s="27"/>
      <c r="C111" s="117" t="s">
        <v>147</v>
      </c>
      <c r="D111" s="117" t="s">
        <v>131</v>
      </c>
      <c r="E111" s="118" t="s">
        <v>1585</v>
      </c>
      <c r="F111" s="119" t="s">
        <v>1586</v>
      </c>
      <c r="G111" s="120" t="s">
        <v>215</v>
      </c>
      <c r="H111" s="121">
        <v>76</v>
      </c>
      <c r="I111" s="122"/>
      <c r="J111" s="123">
        <f>ROUND(I111*H111,2)</f>
        <v>0</v>
      </c>
      <c r="K111" s="119" t="s">
        <v>135</v>
      </c>
      <c r="L111" s="27"/>
      <c r="M111" s="329" t="s">
        <v>20</v>
      </c>
      <c r="N111" s="124" t="s">
        <v>46</v>
      </c>
      <c r="O111" s="55"/>
      <c r="P111" s="125">
        <f>O111*H111</f>
        <v>0</v>
      </c>
      <c r="Q111" s="125">
        <v>0.000526315789473684</v>
      </c>
      <c r="R111" s="125">
        <f>Q111*H111</f>
        <v>0.03999999999999998</v>
      </c>
      <c r="S111" s="125">
        <v>0</v>
      </c>
      <c r="T111" s="126">
        <f>S111*H111</f>
        <v>0</v>
      </c>
      <c r="U111" s="251"/>
      <c r="V111" s="251"/>
      <c r="W111" s="251"/>
      <c r="X111" s="251"/>
      <c r="Y111" s="251"/>
      <c r="Z111" s="251"/>
      <c r="AA111" s="251"/>
      <c r="AB111" s="251"/>
      <c r="AC111" s="251"/>
      <c r="AD111" s="251"/>
      <c r="AE111" s="251"/>
      <c r="AR111" s="330" t="s">
        <v>136</v>
      </c>
      <c r="AT111" s="330" t="s">
        <v>131</v>
      </c>
      <c r="AU111" s="330" t="s">
        <v>22</v>
      </c>
      <c r="AY111" s="304" t="s">
        <v>130</v>
      </c>
      <c r="BE111" s="331">
        <f>IF(N111="základní",J111,0)</f>
        <v>0</v>
      </c>
      <c r="BF111" s="331">
        <f>IF(N111="snížená",J111,0)</f>
        <v>0</v>
      </c>
      <c r="BG111" s="331">
        <f>IF(N111="zákl. přenesená",J111,0)</f>
        <v>0</v>
      </c>
      <c r="BH111" s="331">
        <f>IF(N111="sníž. přenesená",J111,0)</f>
        <v>0</v>
      </c>
      <c r="BI111" s="331">
        <f>IF(N111="nulová",J111,0)</f>
        <v>0</v>
      </c>
      <c r="BJ111" s="304" t="s">
        <v>22</v>
      </c>
      <c r="BK111" s="331">
        <f>ROUND(I111*H111,2)</f>
        <v>0</v>
      </c>
      <c r="BL111" s="304" t="s">
        <v>136</v>
      </c>
      <c r="BM111" s="330" t="s">
        <v>163</v>
      </c>
    </row>
    <row r="112" spans="1:47" s="307" customFormat="1" ht="12">
      <c r="A112" s="251"/>
      <c r="B112" s="27"/>
      <c r="C112" s="251"/>
      <c r="D112" s="127" t="s">
        <v>137</v>
      </c>
      <c r="E112" s="251"/>
      <c r="F112" s="128" t="s">
        <v>942</v>
      </c>
      <c r="G112" s="251"/>
      <c r="H112" s="251"/>
      <c r="I112" s="251"/>
      <c r="J112" s="251"/>
      <c r="K112" s="251"/>
      <c r="L112" s="27"/>
      <c r="M112" s="129"/>
      <c r="N112" s="130"/>
      <c r="O112" s="55"/>
      <c r="P112" s="55"/>
      <c r="Q112" s="55"/>
      <c r="R112" s="55"/>
      <c r="S112" s="55"/>
      <c r="T112" s="56"/>
      <c r="U112" s="251"/>
      <c r="V112" s="251"/>
      <c r="W112" s="251"/>
      <c r="X112" s="251"/>
      <c r="Y112" s="251"/>
      <c r="Z112" s="251"/>
      <c r="AA112" s="251"/>
      <c r="AB112" s="251"/>
      <c r="AC112" s="251"/>
      <c r="AD112" s="251"/>
      <c r="AE112" s="251"/>
      <c r="AT112" s="304" t="s">
        <v>137</v>
      </c>
      <c r="AU112" s="304" t="s">
        <v>22</v>
      </c>
    </row>
    <row r="113" spans="1:65" s="307" customFormat="1" ht="16.5" customHeight="1">
      <c r="A113" s="251"/>
      <c r="B113" s="27"/>
      <c r="C113" s="117" t="s">
        <v>165</v>
      </c>
      <c r="D113" s="117" t="s">
        <v>131</v>
      </c>
      <c r="E113" s="118" t="s">
        <v>1587</v>
      </c>
      <c r="F113" s="119" t="s">
        <v>1588</v>
      </c>
      <c r="G113" s="120" t="s">
        <v>215</v>
      </c>
      <c r="H113" s="121">
        <v>49</v>
      </c>
      <c r="I113" s="122"/>
      <c r="J113" s="123">
        <f>ROUND(I113*H113,2)</f>
        <v>0</v>
      </c>
      <c r="K113" s="119" t="s">
        <v>135</v>
      </c>
      <c r="L113" s="27"/>
      <c r="M113" s="329" t="s">
        <v>20</v>
      </c>
      <c r="N113" s="124" t="s">
        <v>46</v>
      </c>
      <c r="O113" s="55"/>
      <c r="P113" s="125">
        <f>O113*H113</f>
        <v>0</v>
      </c>
      <c r="Q113" s="125">
        <v>0.000408163265306122</v>
      </c>
      <c r="R113" s="125">
        <f>Q113*H113</f>
        <v>0.019999999999999976</v>
      </c>
      <c r="S113" s="125">
        <v>0</v>
      </c>
      <c r="T113" s="126">
        <f>S113*H113</f>
        <v>0</v>
      </c>
      <c r="U113" s="251"/>
      <c r="V113" s="251"/>
      <c r="W113" s="251"/>
      <c r="X113" s="251"/>
      <c r="Y113" s="251"/>
      <c r="Z113" s="251"/>
      <c r="AA113" s="251"/>
      <c r="AB113" s="251"/>
      <c r="AC113" s="251"/>
      <c r="AD113" s="251"/>
      <c r="AE113" s="251"/>
      <c r="AR113" s="330" t="s">
        <v>136</v>
      </c>
      <c r="AT113" s="330" t="s">
        <v>131</v>
      </c>
      <c r="AU113" s="330" t="s">
        <v>22</v>
      </c>
      <c r="AY113" s="304" t="s">
        <v>130</v>
      </c>
      <c r="BE113" s="331">
        <f>IF(N113="základní",J113,0)</f>
        <v>0</v>
      </c>
      <c r="BF113" s="331">
        <f>IF(N113="snížená",J113,0)</f>
        <v>0</v>
      </c>
      <c r="BG113" s="331">
        <f>IF(N113="zákl. přenesená",J113,0)</f>
        <v>0</v>
      </c>
      <c r="BH113" s="331">
        <f>IF(N113="sníž. přenesená",J113,0)</f>
        <v>0</v>
      </c>
      <c r="BI113" s="331">
        <f>IF(N113="nulová",J113,0)</f>
        <v>0</v>
      </c>
      <c r="BJ113" s="304" t="s">
        <v>22</v>
      </c>
      <c r="BK113" s="331">
        <f>ROUND(I113*H113,2)</f>
        <v>0</v>
      </c>
      <c r="BL113" s="304" t="s">
        <v>136</v>
      </c>
      <c r="BM113" s="330" t="s">
        <v>168</v>
      </c>
    </row>
    <row r="114" spans="1:47" s="307" customFormat="1" ht="12">
      <c r="A114" s="251"/>
      <c r="B114" s="27"/>
      <c r="C114" s="251"/>
      <c r="D114" s="127" t="s">
        <v>137</v>
      </c>
      <c r="E114" s="251"/>
      <c r="F114" s="128" t="s">
        <v>942</v>
      </c>
      <c r="G114" s="251"/>
      <c r="H114" s="251"/>
      <c r="I114" s="251"/>
      <c r="J114" s="251"/>
      <c r="K114" s="251"/>
      <c r="L114" s="27"/>
      <c r="M114" s="129"/>
      <c r="N114" s="130"/>
      <c r="O114" s="55"/>
      <c r="P114" s="55"/>
      <c r="Q114" s="55"/>
      <c r="R114" s="55"/>
      <c r="S114" s="55"/>
      <c r="T114" s="56"/>
      <c r="U114" s="251"/>
      <c r="V114" s="251"/>
      <c r="W114" s="251"/>
      <c r="X114" s="251"/>
      <c r="Y114" s="251"/>
      <c r="Z114" s="251"/>
      <c r="AA114" s="251"/>
      <c r="AB114" s="251"/>
      <c r="AC114" s="251"/>
      <c r="AD114" s="251"/>
      <c r="AE114" s="251"/>
      <c r="AT114" s="304" t="s">
        <v>137</v>
      </c>
      <c r="AU114" s="304" t="s">
        <v>22</v>
      </c>
    </row>
    <row r="115" spans="1:65" s="307" customFormat="1" ht="16.5" customHeight="1">
      <c r="A115" s="251"/>
      <c r="B115" s="27"/>
      <c r="C115" s="117" t="s">
        <v>27</v>
      </c>
      <c r="D115" s="117" t="s">
        <v>131</v>
      </c>
      <c r="E115" s="118" t="s">
        <v>1589</v>
      </c>
      <c r="F115" s="119" t="s">
        <v>1590</v>
      </c>
      <c r="G115" s="120" t="s">
        <v>215</v>
      </c>
      <c r="H115" s="121">
        <v>27</v>
      </c>
      <c r="I115" s="122"/>
      <c r="J115" s="123">
        <f>ROUND(I115*H115,2)</f>
        <v>0</v>
      </c>
      <c r="K115" s="119" t="s">
        <v>135</v>
      </c>
      <c r="L115" s="27"/>
      <c r="M115" s="329" t="s">
        <v>20</v>
      </c>
      <c r="N115" s="124" t="s">
        <v>46</v>
      </c>
      <c r="O115" s="55"/>
      <c r="P115" s="125">
        <f>O115*H115</f>
        <v>0</v>
      </c>
      <c r="Q115" s="125">
        <v>0.00037037037037037</v>
      </c>
      <c r="R115" s="125">
        <f>Q115*H115</f>
        <v>0.009999999999999992</v>
      </c>
      <c r="S115" s="125">
        <v>0</v>
      </c>
      <c r="T115" s="126">
        <f>S115*H115</f>
        <v>0</v>
      </c>
      <c r="U115" s="251"/>
      <c r="V115" s="251"/>
      <c r="W115" s="251"/>
      <c r="X115" s="251"/>
      <c r="Y115" s="251"/>
      <c r="Z115" s="251"/>
      <c r="AA115" s="251"/>
      <c r="AB115" s="251"/>
      <c r="AC115" s="251"/>
      <c r="AD115" s="251"/>
      <c r="AE115" s="251"/>
      <c r="AR115" s="330" t="s">
        <v>136</v>
      </c>
      <c r="AT115" s="330" t="s">
        <v>131</v>
      </c>
      <c r="AU115" s="330" t="s">
        <v>22</v>
      </c>
      <c r="AY115" s="304" t="s">
        <v>130</v>
      </c>
      <c r="BE115" s="331">
        <f>IF(N115="základní",J115,0)</f>
        <v>0</v>
      </c>
      <c r="BF115" s="331">
        <f>IF(N115="snížená",J115,0)</f>
        <v>0</v>
      </c>
      <c r="BG115" s="331">
        <f>IF(N115="zákl. přenesená",J115,0)</f>
        <v>0</v>
      </c>
      <c r="BH115" s="331">
        <f>IF(N115="sníž. přenesená",J115,0)</f>
        <v>0</v>
      </c>
      <c r="BI115" s="331">
        <f>IF(N115="nulová",J115,0)</f>
        <v>0</v>
      </c>
      <c r="BJ115" s="304" t="s">
        <v>22</v>
      </c>
      <c r="BK115" s="331">
        <f>ROUND(I115*H115,2)</f>
        <v>0</v>
      </c>
      <c r="BL115" s="304" t="s">
        <v>136</v>
      </c>
      <c r="BM115" s="330" t="s">
        <v>211</v>
      </c>
    </row>
    <row r="116" spans="1:47" s="307" customFormat="1" ht="12">
      <c r="A116" s="251"/>
      <c r="B116" s="27"/>
      <c r="C116" s="251"/>
      <c r="D116" s="127" t="s">
        <v>137</v>
      </c>
      <c r="E116" s="251"/>
      <c r="F116" s="128" t="s">
        <v>942</v>
      </c>
      <c r="G116" s="251"/>
      <c r="H116" s="251"/>
      <c r="I116" s="251"/>
      <c r="J116" s="251"/>
      <c r="K116" s="251"/>
      <c r="L116" s="27"/>
      <c r="M116" s="129"/>
      <c r="N116" s="130"/>
      <c r="O116" s="55"/>
      <c r="P116" s="55"/>
      <c r="Q116" s="55"/>
      <c r="R116" s="55"/>
      <c r="S116" s="55"/>
      <c r="T116" s="56"/>
      <c r="U116" s="251"/>
      <c r="V116" s="251"/>
      <c r="W116" s="251"/>
      <c r="X116" s="251"/>
      <c r="Y116" s="251"/>
      <c r="Z116" s="251"/>
      <c r="AA116" s="251"/>
      <c r="AB116" s="251"/>
      <c r="AC116" s="251"/>
      <c r="AD116" s="251"/>
      <c r="AE116" s="251"/>
      <c r="AT116" s="304" t="s">
        <v>137</v>
      </c>
      <c r="AU116" s="304" t="s">
        <v>22</v>
      </c>
    </row>
    <row r="117" spans="2:63" s="109" customFormat="1" ht="25.9" customHeight="1">
      <c r="B117" s="108"/>
      <c r="D117" s="110" t="s">
        <v>74</v>
      </c>
      <c r="E117" s="111" t="s">
        <v>520</v>
      </c>
      <c r="F117" s="111" t="s">
        <v>1264</v>
      </c>
      <c r="J117" s="112">
        <f>BK117</f>
        <v>0</v>
      </c>
      <c r="L117" s="108"/>
      <c r="M117" s="113"/>
      <c r="N117" s="114"/>
      <c r="O117" s="114"/>
      <c r="P117" s="115">
        <f>SUM(P118:P119)</f>
        <v>0</v>
      </c>
      <c r="Q117" s="114"/>
      <c r="R117" s="115">
        <f>SUM(R118:R119)</f>
        <v>0</v>
      </c>
      <c r="S117" s="114"/>
      <c r="T117" s="116">
        <f>SUM(T118:T119)</f>
        <v>0</v>
      </c>
      <c r="AR117" s="110" t="s">
        <v>22</v>
      </c>
      <c r="AT117" s="327" t="s">
        <v>74</v>
      </c>
      <c r="AU117" s="327" t="s">
        <v>75</v>
      </c>
      <c r="AY117" s="110" t="s">
        <v>130</v>
      </c>
      <c r="BK117" s="328">
        <f>SUM(BK118:BK119)</f>
        <v>0</v>
      </c>
    </row>
    <row r="118" spans="1:65" s="307" customFormat="1" ht="16.5" customHeight="1">
      <c r="A118" s="251"/>
      <c r="B118" s="27"/>
      <c r="C118" s="117" t="s">
        <v>212</v>
      </c>
      <c r="D118" s="117" t="s">
        <v>131</v>
      </c>
      <c r="E118" s="118" t="s">
        <v>1591</v>
      </c>
      <c r="F118" s="119" t="s">
        <v>1592</v>
      </c>
      <c r="G118" s="120" t="s">
        <v>215</v>
      </c>
      <c r="H118" s="121">
        <v>76</v>
      </c>
      <c r="I118" s="122"/>
      <c r="J118" s="123">
        <f>ROUND(I118*H118,2)</f>
        <v>0</v>
      </c>
      <c r="K118" s="119" t="s">
        <v>135</v>
      </c>
      <c r="L118" s="27"/>
      <c r="M118" s="329" t="s">
        <v>20</v>
      </c>
      <c r="N118" s="124" t="s">
        <v>46</v>
      </c>
      <c r="O118" s="55"/>
      <c r="P118" s="125">
        <f>O118*H118</f>
        <v>0</v>
      </c>
      <c r="Q118" s="125">
        <v>0</v>
      </c>
      <c r="R118" s="125">
        <f>Q118*H118</f>
        <v>0</v>
      </c>
      <c r="S118" s="125">
        <v>0</v>
      </c>
      <c r="T118" s="126">
        <f>S118*H118</f>
        <v>0</v>
      </c>
      <c r="U118" s="251"/>
      <c r="V118" s="251"/>
      <c r="W118" s="251"/>
      <c r="X118" s="251"/>
      <c r="Y118" s="251"/>
      <c r="Z118" s="251"/>
      <c r="AA118" s="251"/>
      <c r="AB118" s="251"/>
      <c r="AC118" s="251"/>
      <c r="AD118" s="251"/>
      <c r="AE118" s="251"/>
      <c r="AR118" s="330" t="s">
        <v>136</v>
      </c>
      <c r="AT118" s="330" t="s">
        <v>131</v>
      </c>
      <c r="AU118" s="330" t="s">
        <v>22</v>
      </c>
      <c r="AY118" s="304" t="s">
        <v>130</v>
      </c>
      <c r="BE118" s="331">
        <f>IF(N118="základní",J118,0)</f>
        <v>0</v>
      </c>
      <c r="BF118" s="331">
        <f>IF(N118="snížená",J118,0)</f>
        <v>0</v>
      </c>
      <c r="BG118" s="331">
        <f>IF(N118="zákl. přenesená",J118,0)</f>
        <v>0</v>
      </c>
      <c r="BH118" s="331">
        <f>IF(N118="sníž. přenesená",J118,0)</f>
        <v>0</v>
      </c>
      <c r="BI118" s="331">
        <f>IF(N118="nulová",J118,0)</f>
        <v>0</v>
      </c>
      <c r="BJ118" s="304" t="s">
        <v>22</v>
      </c>
      <c r="BK118" s="331">
        <f>ROUND(I118*H118,2)</f>
        <v>0</v>
      </c>
      <c r="BL118" s="304" t="s">
        <v>136</v>
      </c>
      <c r="BM118" s="330" t="s">
        <v>216</v>
      </c>
    </row>
    <row r="119" spans="1:47" s="307" customFormat="1" ht="12">
      <c r="A119" s="251"/>
      <c r="B119" s="27"/>
      <c r="C119" s="251"/>
      <c r="D119" s="127" t="s">
        <v>137</v>
      </c>
      <c r="E119" s="251"/>
      <c r="F119" s="128" t="s">
        <v>1592</v>
      </c>
      <c r="G119" s="251"/>
      <c r="H119" s="251"/>
      <c r="I119" s="251"/>
      <c r="J119" s="251"/>
      <c r="K119" s="251"/>
      <c r="L119" s="27"/>
      <c r="M119" s="129"/>
      <c r="N119" s="130"/>
      <c r="O119" s="55"/>
      <c r="P119" s="55"/>
      <c r="Q119" s="55"/>
      <c r="R119" s="55"/>
      <c r="S119" s="55"/>
      <c r="T119" s="56"/>
      <c r="U119" s="251"/>
      <c r="V119" s="251"/>
      <c r="W119" s="251"/>
      <c r="X119" s="251"/>
      <c r="Y119" s="251"/>
      <c r="Z119" s="251"/>
      <c r="AA119" s="251"/>
      <c r="AB119" s="251"/>
      <c r="AC119" s="251"/>
      <c r="AD119" s="251"/>
      <c r="AE119" s="251"/>
      <c r="AT119" s="304" t="s">
        <v>137</v>
      </c>
      <c r="AU119" s="304" t="s">
        <v>22</v>
      </c>
    </row>
    <row r="120" spans="2:63" s="109" customFormat="1" ht="25.9" customHeight="1">
      <c r="B120" s="108"/>
      <c r="D120" s="110" t="s">
        <v>74</v>
      </c>
      <c r="E120" s="111" t="s">
        <v>527</v>
      </c>
      <c r="F120" s="111" t="s">
        <v>966</v>
      </c>
      <c r="J120" s="112">
        <f>BK120</f>
        <v>0</v>
      </c>
      <c r="L120" s="108"/>
      <c r="M120" s="113"/>
      <c r="N120" s="114"/>
      <c r="O120" s="114"/>
      <c r="P120" s="115">
        <f>SUM(P121:P122)</f>
        <v>0</v>
      </c>
      <c r="Q120" s="114"/>
      <c r="R120" s="115">
        <f>SUM(R121:R122)</f>
        <v>0</v>
      </c>
      <c r="S120" s="114"/>
      <c r="T120" s="116">
        <f>SUM(T121:T122)</f>
        <v>0</v>
      </c>
      <c r="AR120" s="110" t="s">
        <v>22</v>
      </c>
      <c r="AT120" s="327" t="s">
        <v>74</v>
      </c>
      <c r="AU120" s="327" t="s">
        <v>75</v>
      </c>
      <c r="AY120" s="110" t="s">
        <v>130</v>
      </c>
      <c r="BK120" s="328">
        <f>SUM(BK121:BK122)</f>
        <v>0</v>
      </c>
    </row>
    <row r="121" spans="1:65" s="307" customFormat="1" ht="21.75" customHeight="1">
      <c r="A121" s="251"/>
      <c r="B121" s="27"/>
      <c r="C121" s="117" t="s">
        <v>153</v>
      </c>
      <c r="D121" s="117" t="s">
        <v>131</v>
      </c>
      <c r="E121" s="118" t="s">
        <v>967</v>
      </c>
      <c r="F121" s="119" t="s">
        <v>968</v>
      </c>
      <c r="G121" s="120" t="s">
        <v>231</v>
      </c>
      <c r="H121" s="121">
        <v>0.653</v>
      </c>
      <c r="I121" s="122"/>
      <c r="J121" s="123">
        <f>ROUND(I121*H121,2)</f>
        <v>0</v>
      </c>
      <c r="K121" s="119" t="s">
        <v>135</v>
      </c>
      <c r="L121" s="27"/>
      <c r="M121" s="329" t="s">
        <v>20</v>
      </c>
      <c r="N121" s="124" t="s">
        <v>46</v>
      </c>
      <c r="O121" s="55"/>
      <c r="P121" s="125">
        <f>O121*H121</f>
        <v>0</v>
      </c>
      <c r="Q121" s="125">
        <v>0</v>
      </c>
      <c r="R121" s="125">
        <f>Q121*H121</f>
        <v>0</v>
      </c>
      <c r="S121" s="125">
        <v>0</v>
      </c>
      <c r="T121" s="126">
        <f>S121*H121</f>
        <v>0</v>
      </c>
      <c r="U121" s="251"/>
      <c r="V121" s="251"/>
      <c r="W121" s="251"/>
      <c r="X121" s="251"/>
      <c r="Y121" s="251"/>
      <c r="Z121" s="251"/>
      <c r="AA121" s="251"/>
      <c r="AB121" s="251"/>
      <c r="AC121" s="251"/>
      <c r="AD121" s="251"/>
      <c r="AE121" s="251"/>
      <c r="AR121" s="330" t="s">
        <v>136</v>
      </c>
      <c r="AT121" s="330" t="s">
        <v>131</v>
      </c>
      <c r="AU121" s="330" t="s">
        <v>22</v>
      </c>
      <c r="AY121" s="304" t="s">
        <v>130</v>
      </c>
      <c r="BE121" s="331">
        <f>IF(N121="základní",J121,0)</f>
        <v>0</v>
      </c>
      <c r="BF121" s="331">
        <f>IF(N121="snížená",J121,0)</f>
        <v>0</v>
      </c>
      <c r="BG121" s="331">
        <f>IF(N121="zákl. přenesená",J121,0)</f>
        <v>0</v>
      </c>
      <c r="BH121" s="331">
        <f>IF(N121="sníž. přenesená",J121,0)</f>
        <v>0</v>
      </c>
      <c r="BI121" s="331">
        <f>IF(N121="nulová",J121,0)</f>
        <v>0</v>
      </c>
      <c r="BJ121" s="304" t="s">
        <v>22</v>
      </c>
      <c r="BK121" s="331">
        <f>ROUND(I121*H121,2)</f>
        <v>0</v>
      </c>
      <c r="BL121" s="304" t="s">
        <v>136</v>
      </c>
      <c r="BM121" s="330" t="s">
        <v>219</v>
      </c>
    </row>
    <row r="122" spans="1:47" s="307" customFormat="1" ht="19.5">
      <c r="A122" s="251"/>
      <c r="B122" s="27"/>
      <c r="C122" s="251"/>
      <c r="D122" s="127" t="s">
        <v>137</v>
      </c>
      <c r="E122" s="251"/>
      <c r="F122" s="128" t="s">
        <v>969</v>
      </c>
      <c r="G122" s="251"/>
      <c r="H122" s="251"/>
      <c r="I122" s="251"/>
      <c r="J122" s="251"/>
      <c r="K122" s="251"/>
      <c r="L122" s="27"/>
      <c r="M122" s="129"/>
      <c r="N122" s="130"/>
      <c r="O122" s="55"/>
      <c r="P122" s="55"/>
      <c r="Q122" s="55"/>
      <c r="R122" s="55"/>
      <c r="S122" s="55"/>
      <c r="T122" s="56"/>
      <c r="U122" s="251"/>
      <c r="V122" s="251"/>
      <c r="W122" s="251"/>
      <c r="X122" s="251"/>
      <c r="Y122" s="251"/>
      <c r="Z122" s="251"/>
      <c r="AA122" s="251"/>
      <c r="AB122" s="251"/>
      <c r="AC122" s="251"/>
      <c r="AD122" s="251"/>
      <c r="AE122" s="251"/>
      <c r="AT122" s="304" t="s">
        <v>137</v>
      </c>
      <c r="AU122" s="304" t="s">
        <v>22</v>
      </c>
    </row>
    <row r="123" spans="2:63" s="109" customFormat="1" ht="25.9" customHeight="1">
      <c r="B123" s="108"/>
      <c r="D123" s="110" t="s">
        <v>74</v>
      </c>
      <c r="E123" s="111" t="s">
        <v>1593</v>
      </c>
      <c r="F123" s="111" t="s">
        <v>1594</v>
      </c>
      <c r="J123" s="112">
        <f>BK123</f>
        <v>0</v>
      </c>
      <c r="L123" s="108"/>
      <c r="M123" s="113"/>
      <c r="N123" s="114"/>
      <c r="O123" s="114"/>
      <c r="P123" s="115">
        <f>SUM(P124:P179)</f>
        <v>0</v>
      </c>
      <c r="Q123" s="114"/>
      <c r="R123" s="115">
        <f>SUM(R124:R179)</f>
        <v>0</v>
      </c>
      <c r="S123" s="114"/>
      <c r="T123" s="116">
        <f>SUM(T124:T179)</f>
        <v>0</v>
      </c>
      <c r="AR123" s="110" t="s">
        <v>22</v>
      </c>
      <c r="AT123" s="327" t="s">
        <v>74</v>
      </c>
      <c r="AU123" s="327" t="s">
        <v>75</v>
      </c>
      <c r="AY123" s="110" t="s">
        <v>130</v>
      </c>
      <c r="BK123" s="328">
        <f>SUM(BK124:BK179)</f>
        <v>0</v>
      </c>
    </row>
    <row r="124" spans="1:65" s="307" customFormat="1" ht="16.5" customHeight="1">
      <c r="A124" s="251"/>
      <c r="B124" s="27"/>
      <c r="C124" s="117" t="s">
        <v>220</v>
      </c>
      <c r="D124" s="117" t="s">
        <v>131</v>
      </c>
      <c r="E124" s="118" t="s">
        <v>1595</v>
      </c>
      <c r="F124" s="119" t="s">
        <v>1596</v>
      </c>
      <c r="G124" s="120" t="s">
        <v>215</v>
      </c>
      <c r="H124" s="121">
        <v>69</v>
      </c>
      <c r="I124" s="122"/>
      <c r="J124" s="123">
        <f>ROUND(I124*H124,2)</f>
        <v>0</v>
      </c>
      <c r="K124" s="119" t="s">
        <v>146</v>
      </c>
      <c r="L124" s="27"/>
      <c r="M124" s="329" t="s">
        <v>20</v>
      </c>
      <c r="N124" s="124" t="s">
        <v>46</v>
      </c>
      <c r="O124" s="55"/>
      <c r="P124" s="125">
        <f>O124*H124</f>
        <v>0</v>
      </c>
      <c r="Q124" s="125">
        <v>0</v>
      </c>
      <c r="R124" s="125">
        <f>Q124*H124</f>
        <v>0</v>
      </c>
      <c r="S124" s="125">
        <v>0</v>
      </c>
      <c r="T124" s="126">
        <f>S124*H124</f>
        <v>0</v>
      </c>
      <c r="U124" s="251"/>
      <c r="V124" s="251"/>
      <c r="W124" s="251"/>
      <c r="X124" s="251"/>
      <c r="Y124" s="251"/>
      <c r="Z124" s="251"/>
      <c r="AA124" s="251"/>
      <c r="AB124" s="251"/>
      <c r="AC124" s="251"/>
      <c r="AD124" s="251"/>
      <c r="AE124" s="251"/>
      <c r="AR124" s="330" t="s">
        <v>136</v>
      </c>
      <c r="AT124" s="330" t="s">
        <v>131</v>
      </c>
      <c r="AU124" s="330" t="s">
        <v>22</v>
      </c>
      <c r="AY124" s="304" t="s">
        <v>130</v>
      </c>
      <c r="BE124" s="331">
        <f>IF(N124="základní",J124,0)</f>
        <v>0</v>
      </c>
      <c r="BF124" s="331">
        <f>IF(N124="snížená",J124,0)</f>
        <v>0</v>
      </c>
      <c r="BG124" s="331">
        <f>IF(N124="zákl. přenesená",J124,0)</f>
        <v>0</v>
      </c>
      <c r="BH124" s="331">
        <f>IF(N124="sníž. přenesená",J124,0)</f>
        <v>0</v>
      </c>
      <c r="BI124" s="331">
        <f>IF(N124="nulová",J124,0)</f>
        <v>0</v>
      </c>
      <c r="BJ124" s="304" t="s">
        <v>22</v>
      </c>
      <c r="BK124" s="331">
        <f>ROUND(I124*H124,2)</f>
        <v>0</v>
      </c>
      <c r="BL124" s="304" t="s">
        <v>136</v>
      </c>
      <c r="BM124" s="330" t="s">
        <v>223</v>
      </c>
    </row>
    <row r="125" spans="1:47" s="307" customFormat="1" ht="12">
      <c r="A125" s="251"/>
      <c r="B125" s="27"/>
      <c r="C125" s="251"/>
      <c r="D125" s="127" t="s">
        <v>137</v>
      </c>
      <c r="E125" s="251"/>
      <c r="F125" s="128" t="s">
        <v>1596</v>
      </c>
      <c r="G125" s="251"/>
      <c r="H125" s="251"/>
      <c r="I125" s="251"/>
      <c r="J125" s="251"/>
      <c r="K125" s="251"/>
      <c r="L125" s="27"/>
      <c r="M125" s="129"/>
      <c r="N125" s="130"/>
      <c r="O125" s="55"/>
      <c r="P125" s="55"/>
      <c r="Q125" s="55"/>
      <c r="R125" s="55"/>
      <c r="S125" s="55"/>
      <c r="T125" s="56"/>
      <c r="U125" s="251"/>
      <c r="V125" s="251"/>
      <c r="W125" s="251"/>
      <c r="X125" s="251"/>
      <c r="Y125" s="251"/>
      <c r="Z125" s="251"/>
      <c r="AA125" s="251"/>
      <c r="AB125" s="251"/>
      <c r="AC125" s="251"/>
      <c r="AD125" s="251"/>
      <c r="AE125" s="251"/>
      <c r="AT125" s="304" t="s">
        <v>137</v>
      </c>
      <c r="AU125" s="304" t="s">
        <v>22</v>
      </c>
    </row>
    <row r="126" spans="1:65" s="307" customFormat="1" ht="16.5" customHeight="1">
      <c r="A126" s="251"/>
      <c r="B126" s="27"/>
      <c r="C126" s="117" t="s">
        <v>158</v>
      </c>
      <c r="D126" s="117" t="s">
        <v>131</v>
      </c>
      <c r="E126" s="118" t="s">
        <v>1597</v>
      </c>
      <c r="F126" s="119" t="s">
        <v>1598</v>
      </c>
      <c r="G126" s="120" t="s">
        <v>215</v>
      </c>
      <c r="H126" s="121">
        <v>22</v>
      </c>
      <c r="I126" s="122"/>
      <c r="J126" s="123">
        <f>ROUND(I126*H126,2)</f>
        <v>0</v>
      </c>
      <c r="K126" s="119" t="s">
        <v>146</v>
      </c>
      <c r="L126" s="27"/>
      <c r="M126" s="329" t="s">
        <v>20</v>
      </c>
      <c r="N126" s="124" t="s">
        <v>46</v>
      </c>
      <c r="O126" s="55"/>
      <c r="P126" s="125">
        <f>O126*H126</f>
        <v>0</v>
      </c>
      <c r="Q126" s="125">
        <v>0</v>
      </c>
      <c r="R126" s="125">
        <f>Q126*H126</f>
        <v>0</v>
      </c>
      <c r="S126" s="125">
        <v>0</v>
      </c>
      <c r="T126" s="126">
        <f>S126*H126</f>
        <v>0</v>
      </c>
      <c r="U126" s="251"/>
      <c r="V126" s="251"/>
      <c r="W126" s="251"/>
      <c r="X126" s="251"/>
      <c r="Y126" s="251"/>
      <c r="Z126" s="251"/>
      <c r="AA126" s="251"/>
      <c r="AB126" s="251"/>
      <c r="AC126" s="251"/>
      <c r="AD126" s="251"/>
      <c r="AE126" s="251"/>
      <c r="AR126" s="330" t="s">
        <v>136</v>
      </c>
      <c r="AT126" s="330" t="s">
        <v>131</v>
      </c>
      <c r="AU126" s="330" t="s">
        <v>22</v>
      </c>
      <c r="AY126" s="304" t="s">
        <v>130</v>
      </c>
      <c r="BE126" s="331">
        <f>IF(N126="základní",J126,0)</f>
        <v>0</v>
      </c>
      <c r="BF126" s="331">
        <f>IF(N126="snížená",J126,0)</f>
        <v>0</v>
      </c>
      <c r="BG126" s="331">
        <f>IF(N126="zákl. přenesená",J126,0)</f>
        <v>0</v>
      </c>
      <c r="BH126" s="331">
        <f>IF(N126="sníž. přenesená",J126,0)</f>
        <v>0</v>
      </c>
      <c r="BI126" s="331">
        <f>IF(N126="nulová",J126,0)</f>
        <v>0</v>
      </c>
      <c r="BJ126" s="304" t="s">
        <v>22</v>
      </c>
      <c r="BK126" s="331">
        <f>ROUND(I126*H126,2)</f>
        <v>0</v>
      </c>
      <c r="BL126" s="304" t="s">
        <v>136</v>
      </c>
      <c r="BM126" s="330" t="s">
        <v>226</v>
      </c>
    </row>
    <row r="127" spans="1:47" s="307" customFormat="1" ht="12">
      <c r="A127" s="251"/>
      <c r="B127" s="27"/>
      <c r="C127" s="251"/>
      <c r="D127" s="127" t="s">
        <v>137</v>
      </c>
      <c r="E127" s="251"/>
      <c r="F127" s="128" t="s">
        <v>1598</v>
      </c>
      <c r="G127" s="251"/>
      <c r="H127" s="251"/>
      <c r="I127" s="251"/>
      <c r="J127" s="251"/>
      <c r="K127" s="251"/>
      <c r="L127" s="27"/>
      <c r="M127" s="129"/>
      <c r="N127" s="130"/>
      <c r="O127" s="55"/>
      <c r="P127" s="55"/>
      <c r="Q127" s="55"/>
      <c r="R127" s="55"/>
      <c r="S127" s="55"/>
      <c r="T127" s="56"/>
      <c r="U127" s="251"/>
      <c r="V127" s="251"/>
      <c r="W127" s="251"/>
      <c r="X127" s="251"/>
      <c r="Y127" s="251"/>
      <c r="Z127" s="251"/>
      <c r="AA127" s="251"/>
      <c r="AB127" s="251"/>
      <c r="AC127" s="251"/>
      <c r="AD127" s="251"/>
      <c r="AE127" s="251"/>
      <c r="AT127" s="304" t="s">
        <v>137</v>
      </c>
      <c r="AU127" s="304" t="s">
        <v>22</v>
      </c>
    </row>
    <row r="128" spans="1:65" s="307" customFormat="1" ht="16.5" customHeight="1">
      <c r="A128" s="251"/>
      <c r="B128" s="27"/>
      <c r="C128" s="117" t="s">
        <v>8</v>
      </c>
      <c r="D128" s="117" t="s">
        <v>131</v>
      </c>
      <c r="E128" s="118" t="s">
        <v>1599</v>
      </c>
      <c r="F128" s="119" t="s">
        <v>1600</v>
      </c>
      <c r="G128" s="120" t="s">
        <v>215</v>
      </c>
      <c r="H128" s="121">
        <v>21</v>
      </c>
      <c r="I128" s="122"/>
      <c r="J128" s="123">
        <f>ROUND(I128*H128,2)</f>
        <v>0</v>
      </c>
      <c r="K128" s="119" t="s">
        <v>146</v>
      </c>
      <c r="L128" s="27"/>
      <c r="M128" s="329" t="s">
        <v>20</v>
      </c>
      <c r="N128" s="124" t="s">
        <v>46</v>
      </c>
      <c r="O128" s="55"/>
      <c r="P128" s="125">
        <f>O128*H128</f>
        <v>0</v>
      </c>
      <c r="Q128" s="125">
        <v>0</v>
      </c>
      <c r="R128" s="125">
        <f>Q128*H128</f>
        <v>0</v>
      </c>
      <c r="S128" s="125">
        <v>0</v>
      </c>
      <c r="T128" s="126">
        <f>S128*H128</f>
        <v>0</v>
      </c>
      <c r="U128" s="251"/>
      <c r="V128" s="251"/>
      <c r="W128" s="251"/>
      <c r="X128" s="251"/>
      <c r="Y128" s="251"/>
      <c r="Z128" s="251"/>
      <c r="AA128" s="251"/>
      <c r="AB128" s="251"/>
      <c r="AC128" s="251"/>
      <c r="AD128" s="251"/>
      <c r="AE128" s="251"/>
      <c r="AR128" s="330" t="s">
        <v>136</v>
      </c>
      <c r="AT128" s="330" t="s">
        <v>131</v>
      </c>
      <c r="AU128" s="330" t="s">
        <v>22</v>
      </c>
      <c r="AY128" s="304" t="s">
        <v>130</v>
      </c>
      <c r="BE128" s="331">
        <f>IF(N128="základní",J128,0)</f>
        <v>0</v>
      </c>
      <c r="BF128" s="331">
        <f>IF(N128="snížená",J128,0)</f>
        <v>0</v>
      </c>
      <c r="BG128" s="331">
        <f>IF(N128="zákl. přenesená",J128,0)</f>
        <v>0</v>
      </c>
      <c r="BH128" s="331">
        <f>IF(N128="sníž. přenesená",J128,0)</f>
        <v>0</v>
      </c>
      <c r="BI128" s="331">
        <f>IF(N128="nulová",J128,0)</f>
        <v>0</v>
      </c>
      <c r="BJ128" s="304" t="s">
        <v>22</v>
      </c>
      <c r="BK128" s="331">
        <f>ROUND(I128*H128,2)</f>
        <v>0</v>
      </c>
      <c r="BL128" s="304" t="s">
        <v>136</v>
      </c>
      <c r="BM128" s="330" t="s">
        <v>232</v>
      </c>
    </row>
    <row r="129" spans="1:47" s="307" customFormat="1" ht="12">
      <c r="A129" s="251"/>
      <c r="B129" s="27"/>
      <c r="C129" s="251"/>
      <c r="D129" s="127" t="s">
        <v>137</v>
      </c>
      <c r="E129" s="251"/>
      <c r="F129" s="128" t="s">
        <v>1600</v>
      </c>
      <c r="G129" s="251"/>
      <c r="H129" s="251"/>
      <c r="I129" s="251"/>
      <c r="J129" s="251"/>
      <c r="K129" s="251"/>
      <c r="L129" s="27"/>
      <c r="M129" s="129"/>
      <c r="N129" s="130"/>
      <c r="O129" s="55"/>
      <c r="P129" s="55"/>
      <c r="Q129" s="55"/>
      <c r="R129" s="55"/>
      <c r="S129" s="55"/>
      <c r="T129" s="56"/>
      <c r="U129" s="251"/>
      <c r="V129" s="251"/>
      <c r="W129" s="251"/>
      <c r="X129" s="251"/>
      <c r="Y129" s="251"/>
      <c r="Z129" s="251"/>
      <c r="AA129" s="251"/>
      <c r="AB129" s="251"/>
      <c r="AC129" s="251"/>
      <c r="AD129" s="251"/>
      <c r="AE129" s="251"/>
      <c r="AT129" s="304" t="s">
        <v>137</v>
      </c>
      <c r="AU129" s="304" t="s">
        <v>22</v>
      </c>
    </row>
    <row r="130" spans="1:65" s="307" customFormat="1" ht="16.5" customHeight="1">
      <c r="A130" s="251"/>
      <c r="B130" s="27"/>
      <c r="C130" s="117" t="s">
        <v>163</v>
      </c>
      <c r="D130" s="117" t="s">
        <v>131</v>
      </c>
      <c r="E130" s="118" t="s">
        <v>1601</v>
      </c>
      <c r="F130" s="119" t="s">
        <v>1602</v>
      </c>
      <c r="G130" s="120" t="s">
        <v>215</v>
      </c>
      <c r="H130" s="121">
        <v>35</v>
      </c>
      <c r="I130" s="122"/>
      <c r="J130" s="123">
        <f>ROUND(I130*H130,2)</f>
        <v>0</v>
      </c>
      <c r="K130" s="119" t="s">
        <v>146</v>
      </c>
      <c r="L130" s="27"/>
      <c r="M130" s="329" t="s">
        <v>20</v>
      </c>
      <c r="N130" s="124" t="s">
        <v>46</v>
      </c>
      <c r="O130" s="55"/>
      <c r="P130" s="125">
        <f>O130*H130</f>
        <v>0</v>
      </c>
      <c r="Q130" s="125">
        <v>0</v>
      </c>
      <c r="R130" s="125">
        <f>Q130*H130</f>
        <v>0</v>
      </c>
      <c r="S130" s="125">
        <v>0</v>
      </c>
      <c r="T130" s="126">
        <f>S130*H130</f>
        <v>0</v>
      </c>
      <c r="U130" s="251"/>
      <c r="V130" s="251"/>
      <c r="W130" s="251"/>
      <c r="X130" s="251"/>
      <c r="Y130" s="251"/>
      <c r="Z130" s="251"/>
      <c r="AA130" s="251"/>
      <c r="AB130" s="251"/>
      <c r="AC130" s="251"/>
      <c r="AD130" s="251"/>
      <c r="AE130" s="251"/>
      <c r="AR130" s="330" t="s">
        <v>136</v>
      </c>
      <c r="AT130" s="330" t="s">
        <v>131</v>
      </c>
      <c r="AU130" s="330" t="s">
        <v>22</v>
      </c>
      <c r="AY130" s="304" t="s">
        <v>130</v>
      </c>
      <c r="BE130" s="331">
        <f>IF(N130="základní",J130,0)</f>
        <v>0</v>
      </c>
      <c r="BF130" s="331">
        <f>IF(N130="snížená",J130,0)</f>
        <v>0</v>
      </c>
      <c r="BG130" s="331">
        <f>IF(N130="zákl. přenesená",J130,0)</f>
        <v>0</v>
      </c>
      <c r="BH130" s="331">
        <f>IF(N130="sníž. přenesená",J130,0)</f>
        <v>0</v>
      </c>
      <c r="BI130" s="331">
        <f>IF(N130="nulová",J130,0)</f>
        <v>0</v>
      </c>
      <c r="BJ130" s="304" t="s">
        <v>22</v>
      </c>
      <c r="BK130" s="331">
        <f>ROUND(I130*H130,2)</f>
        <v>0</v>
      </c>
      <c r="BL130" s="304" t="s">
        <v>136</v>
      </c>
      <c r="BM130" s="330" t="s">
        <v>235</v>
      </c>
    </row>
    <row r="131" spans="1:47" s="307" customFormat="1" ht="12">
      <c r="A131" s="251"/>
      <c r="B131" s="27"/>
      <c r="C131" s="251"/>
      <c r="D131" s="127" t="s">
        <v>137</v>
      </c>
      <c r="E131" s="251"/>
      <c r="F131" s="128" t="s">
        <v>1602</v>
      </c>
      <c r="G131" s="251"/>
      <c r="H131" s="251"/>
      <c r="I131" s="251"/>
      <c r="J131" s="251"/>
      <c r="K131" s="251"/>
      <c r="L131" s="27"/>
      <c r="M131" s="129"/>
      <c r="N131" s="130"/>
      <c r="O131" s="55"/>
      <c r="P131" s="55"/>
      <c r="Q131" s="55"/>
      <c r="R131" s="55"/>
      <c r="S131" s="55"/>
      <c r="T131" s="56"/>
      <c r="U131" s="251"/>
      <c r="V131" s="251"/>
      <c r="W131" s="251"/>
      <c r="X131" s="251"/>
      <c r="Y131" s="251"/>
      <c r="Z131" s="251"/>
      <c r="AA131" s="251"/>
      <c r="AB131" s="251"/>
      <c r="AC131" s="251"/>
      <c r="AD131" s="251"/>
      <c r="AE131" s="251"/>
      <c r="AT131" s="304" t="s">
        <v>137</v>
      </c>
      <c r="AU131" s="304" t="s">
        <v>22</v>
      </c>
    </row>
    <row r="132" spans="1:65" s="307" customFormat="1" ht="16.5" customHeight="1">
      <c r="A132" s="251"/>
      <c r="B132" s="27"/>
      <c r="C132" s="117" t="s">
        <v>236</v>
      </c>
      <c r="D132" s="117" t="s">
        <v>131</v>
      </c>
      <c r="E132" s="118" t="s">
        <v>1603</v>
      </c>
      <c r="F132" s="119" t="s">
        <v>1604</v>
      </c>
      <c r="G132" s="120" t="s">
        <v>215</v>
      </c>
      <c r="H132" s="121">
        <v>4</v>
      </c>
      <c r="I132" s="122"/>
      <c r="J132" s="123">
        <f>ROUND(I132*H132,2)</f>
        <v>0</v>
      </c>
      <c r="K132" s="119" t="s">
        <v>146</v>
      </c>
      <c r="L132" s="27"/>
      <c r="M132" s="329" t="s">
        <v>20</v>
      </c>
      <c r="N132" s="124" t="s">
        <v>46</v>
      </c>
      <c r="O132" s="55"/>
      <c r="P132" s="125">
        <f>O132*H132</f>
        <v>0</v>
      </c>
      <c r="Q132" s="125">
        <v>0</v>
      </c>
      <c r="R132" s="125">
        <f>Q132*H132</f>
        <v>0</v>
      </c>
      <c r="S132" s="125">
        <v>0</v>
      </c>
      <c r="T132" s="126">
        <f>S132*H132</f>
        <v>0</v>
      </c>
      <c r="U132" s="251"/>
      <c r="V132" s="251"/>
      <c r="W132" s="251"/>
      <c r="X132" s="251"/>
      <c r="Y132" s="251"/>
      <c r="Z132" s="251"/>
      <c r="AA132" s="251"/>
      <c r="AB132" s="251"/>
      <c r="AC132" s="251"/>
      <c r="AD132" s="251"/>
      <c r="AE132" s="251"/>
      <c r="AR132" s="330" t="s">
        <v>136</v>
      </c>
      <c r="AT132" s="330" t="s">
        <v>131</v>
      </c>
      <c r="AU132" s="330" t="s">
        <v>22</v>
      </c>
      <c r="AY132" s="304" t="s">
        <v>130</v>
      </c>
      <c r="BE132" s="331">
        <f>IF(N132="základní",J132,0)</f>
        <v>0</v>
      </c>
      <c r="BF132" s="331">
        <f>IF(N132="snížená",J132,0)</f>
        <v>0</v>
      </c>
      <c r="BG132" s="331">
        <f>IF(N132="zákl. přenesená",J132,0)</f>
        <v>0</v>
      </c>
      <c r="BH132" s="331">
        <f>IF(N132="sníž. přenesená",J132,0)</f>
        <v>0</v>
      </c>
      <c r="BI132" s="331">
        <f>IF(N132="nulová",J132,0)</f>
        <v>0</v>
      </c>
      <c r="BJ132" s="304" t="s">
        <v>22</v>
      </c>
      <c r="BK132" s="331">
        <f>ROUND(I132*H132,2)</f>
        <v>0</v>
      </c>
      <c r="BL132" s="304" t="s">
        <v>136</v>
      </c>
      <c r="BM132" s="330" t="s">
        <v>239</v>
      </c>
    </row>
    <row r="133" spans="1:47" s="307" customFormat="1" ht="12">
      <c r="A133" s="251"/>
      <c r="B133" s="27"/>
      <c r="C133" s="251"/>
      <c r="D133" s="127" t="s">
        <v>137</v>
      </c>
      <c r="E133" s="251"/>
      <c r="F133" s="128" t="s">
        <v>1604</v>
      </c>
      <c r="G133" s="251"/>
      <c r="H133" s="251"/>
      <c r="I133" s="251"/>
      <c r="J133" s="251"/>
      <c r="K133" s="251"/>
      <c r="L133" s="27"/>
      <c r="M133" s="129"/>
      <c r="N133" s="130"/>
      <c r="O133" s="55"/>
      <c r="P133" s="55"/>
      <c r="Q133" s="55"/>
      <c r="R133" s="55"/>
      <c r="S133" s="55"/>
      <c r="T133" s="56"/>
      <c r="U133" s="251"/>
      <c r="V133" s="251"/>
      <c r="W133" s="251"/>
      <c r="X133" s="251"/>
      <c r="Y133" s="251"/>
      <c r="Z133" s="251"/>
      <c r="AA133" s="251"/>
      <c r="AB133" s="251"/>
      <c r="AC133" s="251"/>
      <c r="AD133" s="251"/>
      <c r="AE133" s="251"/>
      <c r="AT133" s="304" t="s">
        <v>137</v>
      </c>
      <c r="AU133" s="304" t="s">
        <v>22</v>
      </c>
    </row>
    <row r="134" spans="1:65" s="307" customFormat="1" ht="16.5" customHeight="1">
      <c r="A134" s="251"/>
      <c r="B134" s="27"/>
      <c r="C134" s="117" t="s">
        <v>168</v>
      </c>
      <c r="D134" s="117" t="s">
        <v>131</v>
      </c>
      <c r="E134" s="118" t="s">
        <v>1605</v>
      </c>
      <c r="F134" s="119" t="s">
        <v>1606</v>
      </c>
      <c r="G134" s="120" t="s">
        <v>215</v>
      </c>
      <c r="H134" s="121">
        <v>44</v>
      </c>
      <c r="I134" s="122"/>
      <c r="J134" s="123">
        <f>ROUND(I134*H134,2)</f>
        <v>0</v>
      </c>
      <c r="K134" s="119" t="s">
        <v>146</v>
      </c>
      <c r="L134" s="27"/>
      <c r="M134" s="329" t="s">
        <v>20</v>
      </c>
      <c r="N134" s="124" t="s">
        <v>46</v>
      </c>
      <c r="O134" s="55"/>
      <c r="P134" s="125">
        <f>O134*H134</f>
        <v>0</v>
      </c>
      <c r="Q134" s="125">
        <v>0</v>
      </c>
      <c r="R134" s="125">
        <f>Q134*H134</f>
        <v>0</v>
      </c>
      <c r="S134" s="125">
        <v>0</v>
      </c>
      <c r="T134" s="126">
        <f>S134*H134</f>
        <v>0</v>
      </c>
      <c r="U134" s="251"/>
      <c r="V134" s="251"/>
      <c r="W134" s="251"/>
      <c r="X134" s="251"/>
      <c r="Y134" s="251"/>
      <c r="Z134" s="251"/>
      <c r="AA134" s="251"/>
      <c r="AB134" s="251"/>
      <c r="AC134" s="251"/>
      <c r="AD134" s="251"/>
      <c r="AE134" s="251"/>
      <c r="AR134" s="330" t="s">
        <v>136</v>
      </c>
      <c r="AT134" s="330" t="s">
        <v>131</v>
      </c>
      <c r="AU134" s="330" t="s">
        <v>22</v>
      </c>
      <c r="AY134" s="304" t="s">
        <v>130</v>
      </c>
      <c r="BE134" s="331">
        <f>IF(N134="základní",J134,0)</f>
        <v>0</v>
      </c>
      <c r="BF134" s="331">
        <f>IF(N134="snížená",J134,0)</f>
        <v>0</v>
      </c>
      <c r="BG134" s="331">
        <f>IF(N134="zákl. přenesená",J134,0)</f>
        <v>0</v>
      </c>
      <c r="BH134" s="331">
        <f>IF(N134="sníž. přenesená",J134,0)</f>
        <v>0</v>
      </c>
      <c r="BI134" s="331">
        <f>IF(N134="nulová",J134,0)</f>
        <v>0</v>
      </c>
      <c r="BJ134" s="304" t="s">
        <v>22</v>
      </c>
      <c r="BK134" s="331">
        <f>ROUND(I134*H134,2)</f>
        <v>0</v>
      </c>
      <c r="BL134" s="304" t="s">
        <v>136</v>
      </c>
      <c r="BM134" s="330" t="s">
        <v>242</v>
      </c>
    </row>
    <row r="135" spans="1:47" s="307" customFormat="1" ht="12">
      <c r="A135" s="251"/>
      <c r="B135" s="27"/>
      <c r="C135" s="251"/>
      <c r="D135" s="127" t="s">
        <v>137</v>
      </c>
      <c r="E135" s="251"/>
      <c r="F135" s="128" t="s">
        <v>1606</v>
      </c>
      <c r="G135" s="251"/>
      <c r="H135" s="251"/>
      <c r="I135" s="251"/>
      <c r="J135" s="251"/>
      <c r="K135" s="251"/>
      <c r="L135" s="27"/>
      <c r="M135" s="129"/>
      <c r="N135" s="130"/>
      <c r="O135" s="55"/>
      <c r="P135" s="55"/>
      <c r="Q135" s="55"/>
      <c r="R135" s="55"/>
      <c r="S135" s="55"/>
      <c r="T135" s="56"/>
      <c r="U135" s="251"/>
      <c r="V135" s="251"/>
      <c r="W135" s="251"/>
      <c r="X135" s="251"/>
      <c r="Y135" s="251"/>
      <c r="Z135" s="251"/>
      <c r="AA135" s="251"/>
      <c r="AB135" s="251"/>
      <c r="AC135" s="251"/>
      <c r="AD135" s="251"/>
      <c r="AE135" s="251"/>
      <c r="AT135" s="304" t="s">
        <v>137</v>
      </c>
      <c r="AU135" s="304" t="s">
        <v>22</v>
      </c>
    </row>
    <row r="136" spans="1:65" s="307" customFormat="1" ht="16.5" customHeight="1">
      <c r="A136" s="251"/>
      <c r="B136" s="27"/>
      <c r="C136" s="117" t="s">
        <v>243</v>
      </c>
      <c r="D136" s="117" t="s">
        <v>131</v>
      </c>
      <c r="E136" s="118" t="s">
        <v>1607</v>
      </c>
      <c r="F136" s="119" t="s">
        <v>1608</v>
      </c>
      <c r="G136" s="120" t="s">
        <v>215</v>
      </c>
      <c r="H136" s="121">
        <v>182</v>
      </c>
      <c r="I136" s="122"/>
      <c r="J136" s="123">
        <f>ROUND(I136*H136,2)</f>
        <v>0</v>
      </c>
      <c r="K136" s="119" t="s">
        <v>146</v>
      </c>
      <c r="L136" s="27"/>
      <c r="M136" s="329" t="s">
        <v>20</v>
      </c>
      <c r="N136" s="124" t="s">
        <v>46</v>
      </c>
      <c r="O136" s="55"/>
      <c r="P136" s="125">
        <f>O136*H136</f>
        <v>0</v>
      </c>
      <c r="Q136" s="125">
        <v>0</v>
      </c>
      <c r="R136" s="125">
        <f>Q136*H136</f>
        <v>0</v>
      </c>
      <c r="S136" s="125">
        <v>0</v>
      </c>
      <c r="T136" s="126">
        <f>S136*H136</f>
        <v>0</v>
      </c>
      <c r="U136" s="251"/>
      <c r="V136" s="251"/>
      <c r="W136" s="251"/>
      <c r="X136" s="251"/>
      <c r="Y136" s="251"/>
      <c r="Z136" s="251"/>
      <c r="AA136" s="251"/>
      <c r="AB136" s="251"/>
      <c r="AC136" s="251"/>
      <c r="AD136" s="251"/>
      <c r="AE136" s="251"/>
      <c r="AR136" s="330" t="s">
        <v>136</v>
      </c>
      <c r="AT136" s="330" t="s">
        <v>131</v>
      </c>
      <c r="AU136" s="330" t="s">
        <v>22</v>
      </c>
      <c r="AY136" s="304" t="s">
        <v>130</v>
      </c>
      <c r="BE136" s="331">
        <f>IF(N136="základní",J136,0)</f>
        <v>0</v>
      </c>
      <c r="BF136" s="331">
        <f>IF(N136="snížená",J136,0)</f>
        <v>0</v>
      </c>
      <c r="BG136" s="331">
        <f>IF(N136="zákl. přenesená",J136,0)</f>
        <v>0</v>
      </c>
      <c r="BH136" s="331">
        <f>IF(N136="sníž. přenesená",J136,0)</f>
        <v>0</v>
      </c>
      <c r="BI136" s="331">
        <f>IF(N136="nulová",J136,0)</f>
        <v>0</v>
      </c>
      <c r="BJ136" s="304" t="s">
        <v>22</v>
      </c>
      <c r="BK136" s="331">
        <f>ROUND(I136*H136,2)</f>
        <v>0</v>
      </c>
      <c r="BL136" s="304" t="s">
        <v>136</v>
      </c>
      <c r="BM136" s="330" t="s">
        <v>246</v>
      </c>
    </row>
    <row r="137" spans="1:47" s="307" customFormat="1" ht="12">
      <c r="A137" s="251"/>
      <c r="B137" s="27"/>
      <c r="C137" s="251"/>
      <c r="D137" s="127" t="s">
        <v>137</v>
      </c>
      <c r="E137" s="251"/>
      <c r="F137" s="128" t="s">
        <v>1608</v>
      </c>
      <c r="G137" s="251"/>
      <c r="H137" s="251"/>
      <c r="I137" s="251"/>
      <c r="J137" s="251"/>
      <c r="K137" s="251"/>
      <c r="L137" s="27"/>
      <c r="M137" s="129"/>
      <c r="N137" s="130"/>
      <c r="O137" s="55"/>
      <c r="P137" s="55"/>
      <c r="Q137" s="55"/>
      <c r="R137" s="55"/>
      <c r="S137" s="55"/>
      <c r="T137" s="56"/>
      <c r="U137" s="251"/>
      <c r="V137" s="251"/>
      <c r="W137" s="251"/>
      <c r="X137" s="251"/>
      <c r="Y137" s="251"/>
      <c r="Z137" s="251"/>
      <c r="AA137" s="251"/>
      <c r="AB137" s="251"/>
      <c r="AC137" s="251"/>
      <c r="AD137" s="251"/>
      <c r="AE137" s="251"/>
      <c r="AT137" s="304" t="s">
        <v>137</v>
      </c>
      <c r="AU137" s="304" t="s">
        <v>22</v>
      </c>
    </row>
    <row r="138" spans="1:65" s="307" customFormat="1" ht="16.5" customHeight="1">
      <c r="A138" s="251"/>
      <c r="B138" s="27"/>
      <c r="C138" s="117" t="s">
        <v>211</v>
      </c>
      <c r="D138" s="117" t="s">
        <v>131</v>
      </c>
      <c r="E138" s="118" t="s">
        <v>1609</v>
      </c>
      <c r="F138" s="119" t="s">
        <v>1610</v>
      </c>
      <c r="G138" s="120" t="s">
        <v>215</v>
      </c>
      <c r="H138" s="121">
        <v>132</v>
      </c>
      <c r="I138" s="122"/>
      <c r="J138" s="123">
        <f>ROUND(I138*H138,2)</f>
        <v>0</v>
      </c>
      <c r="K138" s="119" t="s">
        <v>146</v>
      </c>
      <c r="L138" s="27"/>
      <c r="M138" s="329" t="s">
        <v>20</v>
      </c>
      <c r="N138" s="124" t="s">
        <v>46</v>
      </c>
      <c r="O138" s="55"/>
      <c r="P138" s="125">
        <f>O138*H138</f>
        <v>0</v>
      </c>
      <c r="Q138" s="125">
        <v>0</v>
      </c>
      <c r="R138" s="125">
        <f>Q138*H138</f>
        <v>0</v>
      </c>
      <c r="S138" s="125">
        <v>0</v>
      </c>
      <c r="T138" s="126">
        <f>S138*H138</f>
        <v>0</v>
      </c>
      <c r="U138" s="251"/>
      <c r="V138" s="251"/>
      <c r="W138" s="251"/>
      <c r="X138" s="251"/>
      <c r="Y138" s="251"/>
      <c r="Z138" s="251"/>
      <c r="AA138" s="251"/>
      <c r="AB138" s="251"/>
      <c r="AC138" s="251"/>
      <c r="AD138" s="251"/>
      <c r="AE138" s="251"/>
      <c r="AR138" s="330" t="s">
        <v>136</v>
      </c>
      <c r="AT138" s="330" t="s">
        <v>131</v>
      </c>
      <c r="AU138" s="330" t="s">
        <v>22</v>
      </c>
      <c r="AY138" s="304" t="s">
        <v>130</v>
      </c>
      <c r="BE138" s="331">
        <f>IF(N138="základní",J138,0)</f>
        <v>0</v>
      </c>
      <c r="BF138" s="331">
        <f>IF(N138="snížená",J138,0)</f>
        <v>0</v>
      </c>
      <c r="BG138" s="331">
        <f>IF(N138="zákl. přenesená",J138,0)</f>
        <v>0</v>
      </c>
      <c r="BH138" s="331">
        <f>IF(N138="sníž. přenesená",J138,0)</f>
        <v>0</v>
      </c>
      <c r="BI138" s="331">
        <f>IF(N138="nulová",J138,0)</f>
        <v>0</v>
      </c>
      <c r="BJ138" s="304" t="s">
        <v>22</v>
      </c>
      <c r="BK138" s="331">
        <f>ROUND(I138*H138,2)</f>
        <v>0</v>
      </c>
      <c r="BL138" s="304" t="s">
        <v>136</v>
      </c>
      <c r="BM138" s="330" t="s">
        <v>251</v>
      </c>
    </row>
    <row r="139" spans="1:47" s="307" customFormat="1" ht="12">
      <c r="A139" s="251"/>
      <c r="B139" s="27"/>
      <c r="C139" s="251"/>
      <c r="D139" s="127" t="s">
        <v>137</v>
      </c>
      <c r="E139" s="251"/>
      <c r="F139" s="128" t="s">
        <v>1610</v>
      </c>
      <c r="G139" s="251"/>
      <c r="H139" s="251"/>
      <c r="I139" s="251"/>
      <c r="J139" s="251"/>
      <c r="K139" s="251"/>
      <c r="L139" s="27"/>
      <c r="M139" s="129"/>
      <c r="N139" s="130"/>
      <c r="O139" s="55"/>
      <c r="P139" s="55"/>
      <c r="Q139" s="55"/>
      <c r="R139" s="55"/>
      <c r="S139" s="55"/>
      <c r="T139" s="56"/>
      <c r="U139" s="251"/>
      <c r="V139" s="251"/>
      <c r="W139" s="251"/>
      <c r="X139" s="251"/>
      <c r="Y139" s="251"/>
      <c r="Z139" s="251"/>
      <c r="AA139" s="251"/>
      <c r="AB139" s="251"/>
      <c r="AC139" s="251"/>
      <c r="AD139" s="251"/>
      <c r="AE139" s="251"/>
      <c r="AT139" s="304" t="s">
        <v>137</v>
      </c>
      <c r="AU139" s="304" t="s">
        <v>22</v>
      </c>
    </row>
    <row r="140" spans="1:65" s="307" customFormat="1" ht="16.5" customHeight="1">
      <c r="A140" s="251"/>
      <c r="B140" s="27"/>
      <c r="C140" s="117" t="s">
        <v>7</v>
      </c>
      <c r="D140" s="117" t="s">
        <v>131</v>
      </c>
      <c r="E140" s="118" t="s">
        <v>1611</v>
      </c>
      <c r="F140" s="119" t="s">
        <v>1612</v>
      </c>
      <c r="G140" s="120" t="s">
        <v>215</v>
      </c>
      <c r="H140" s="121">
        <v>356</v>
      </c>
      <c r="I140" s="122"/>
      <c r="J140" s="123">
        <f>ROUND(I140*H140,2)</f>
        <v>0</v>
      </c>
      <c r="K140" s="119" t="s">
        <v>146</v>
      </c>
      <c r="L140" s="27"/>
      <c r="M140" s="329" t="s">
        <v>20</v>
      </c>
      <c r="N140" s="124" t="s">
        <v>46</v>
      </c>
      <c r="O140" s="55"/>
      <c r="P140" s="125">
        <f>O140*H140</f>
        <v>0</v>
      </c>
      <c r="Q140" s="125">
        <v>0</v>
      </c>
      <c r="R140" s="125">
        <f>Q140*H140</f>
        <v>0</v>
      </c>
      <c r="S140" s="125">
        <v>0</v>
      </c>
      <c r="T140" s="126">
        <f>S140*H140</f>
        <v>0</v>
      </c>
      <c r="U140" s="251"/>
      <c r="V140" s="251"/>
      <c r="W140" s="251"/>
      <c r="X140" s="251"/>
      <c r="Y140" s="251"/>
      <c r="Z140" s="251"/>
      <c r="AA140" s="251"/>
      <c r="AB140" s="251"/>
      <c r="AC140" s="251"/>
      <c r="AD140" s="251"/>
      <c r="AE140" s="251"/>
      <c r="AR140" s="330" t="s">
        <v>136</v>
      </c>
      <c r="AT140" s="330" t="s">
        <v>131</v>
      </c>
      <c r="AU140" s="330" t="s">
        <v>22</v>
      </c>
      <c r="AY140" s="304" t="s">
        <v>130</v>
      </c>
      <c r="BE140" s="331">
        <f>IF(N140="základní",J140,0)</f>
        <v>0</v>
      </c>
      <c r="BF140" s="331">
        <f>IF(N140="snížená",J140,0)</f>
        <v>0</v>
      </c>
      <c r="BG140" s="331">
        <f>IF(N140="zákl. přenesená",J140,0)</f>
        <v>0</v>
      </c>
      <c r="BH140" s="331">
        <f>IF(N140="sníž. přenesená",J140,0)</f>
        <v>0</v>
      </c>
      <c r="BI140" s="331">
        <f>IF(N140="nulová",J140,0)</f>
        <v>0</v>
      </c>
      <c r="BJ140" s="304" t="s">
        <v>22</v>
      </c>
      <c r="BK140" s="331">
        <f>ROUND(I140*H140,2)</f>
        <v>0</v>
      </c>
      <c r="BL140" s="304" t="s">
        <v>136</v>
      </c>
      <c r="BM140" s="330" t="s">
        <v>256</v>
      </c>
    </row>
    <row r="141" spans="1:47" s="307" customFormat="1" ht="12">
      <c r="A141" s="251"/>
      <c r="B141" s="27"/>
      <c r="C141" s="251"/>
      <c r="D141" s="127" t="s">
        <v>137</v>
      </c>
      <c r="E141" s="251"/>
      <c r="F141" s="128" t="s">
        <v>1612</v>
      </c>
      <c r="G141" s="251"/>
      <c r="H141" s="251"/>
      <c r="I141" s="251"/>
      <c r="J141" s="251"/>
      <c r="K141" s="251"/>
      <c r="L141" s="27"/>
      <c r="M141" s="129"/>
      <c r="N141" s="130"/>
      <c r="O141" s="55"/>
      <c r="P141" s="55"/>
      <c r="Q141" s="55"/>
      <c r="R141" s="55"/>
      <c r="S141" s="55"/>
      <c r="T141" s="56"/>
      <c r="U141" s="251"/>
      <c r="V141" s="251"/>
      <c r="W141" s="251"/>
      <c r="X141" s="251"/>
      <c r="Y141" s="251"/>
      <c r="Z141" s="251"/>
      <c r="AA141" s="251"/>
      <c r="AB141" s="251"/>
      <c r="AC141" s="251"/>
      <c r="AD141" s="251"/>
      <c r="AE141" s="251"/>
      <c r="AT141" s="304" t="s">
        <v>137</v>
      </c>
      <c r="AU141" s="304" t="s">
        <v>22</v>
      </c>
    </row>
    <row r="142" spans="1:65" s="307" customFormat="1" ht="16.5" customHeight="1">
      <c r="A142" s="251"/>
      <c r="B142" s="27"/>
      <c r="C142" s="117" t="s">
        <v>216</v>
      </c>
      <c r="D142" s="117" t="s">
        <v>131</v>
      </c>
      <c r="E142" s="118" t="s">
        <v>1613</v>
      </c>
      <c r="F142" s="119" t="s">
        <v>1614</v>
      </c>
      <c r="G142" s="120" t="s">
        <v>215</v>
      </c>
      <c r="H142" s="121">
        <v>87</v>
      </c>
      <c r="I142" s="122"/>
      <c r="J142" s="123">
        <f>ROUND(I142*H142,2)</f>
        <v>0</v>
      </c>
      <c r="K142" s="119" t="s">
        <v>146</v>
      </c>
      <c r="L142" s="27"/>
      <c r="M142" s="329" t="s">
        <v>20</v>
      </c>
      <c r="N142" s="124" t="s">
        <v>46</v>
      </c>
      <c r="O142" s="55"/>
      <c r="P142" s="125">
        <f>O142*H142</f>
        <v>0</v>
      </c>
      <c r="Q142" s="125">
        <v>0</v>
      </c>
      <c r="R142" s="125">
        <f>Q142*H142</f>
        <v>0</v>
      </c>
      <c r="S142" s="125">
        <v>0</v>
      </c>
      <c r="T142" s="126">
        <f>S142*H142</f>
        <v>0</v>
      </c>
      <c r="U142" s="251"/>
      <c r="V142" s="251"/>
      <c r="W142" s="251"/>
      <c r="X142" s="251"/>
      <c r="Y142" s="251"/>
      <c r="Z142" s="251"/>
      <c r="AA142" s="251"/>
      <c r="AB142" s="251"/>
      <c r="AC142" s="251"/>
      <c r="AD142" s="251"/>
      <c r="AE142" s="251"/>
      <c r="AR142" s="330" t="s">
        <v>136</v>
      </c>
      <c r="AT142" s="330" t="s">
        <v>131</v>
      </c>
      <c r="AU142" s="330" t="s">
        <v>22</v>
      </c>
      <c r="AY142" s="304" t="s">
        <v>130</v>
      </c>
      <c r="BE142" s="331">
        <f>IF(N142="základní",J142,0)</f>
        <v>0</v>
      </c>
      <c r="BF142" s="331">
        <f>IF(N142="snížená",J142,0)</f>
        <v>0</v>
      </c>
      <c r="BG142" s="331">
        <f>IF(N142="zákl. přenesená",J142,0)</f>
        <v>0</v>
      </c>
      <c r="BH142" s="331">
        <f>IF(N142="sníž. přenesená",J142,0)</f>
        <v>0</v>
      </c>
      <c r="BI142" s="331">
        <f>IF(N142="nulová",J142,0)</f>
        <v>0</v>
      </c>
      <c r="BJ142" s="304" t="s">
        <v>22</v>
      </c>
      <c r="BK142" s="331">
        <f>ROUND(I142*H142,2)</f>
        <v>0</v>
      </c>
      <c r="BL142" s="304" t="s">
        <v>136</v>
      </c>
      <c r="BM142" s="330" t="s">
        <v>259</v>
      </c>
    </row>
    <row r="143" spans="1:47" s="307" customFormat="1" ht="12">
      <c r="A143" s="251"/>
      <c r="B143" s="27"/>
      <c r="C143" s="251"/>
      <c r="D143" s="127" t="s">
        <v>137</v>
      </c>
      <c r="E143" s="251"/>
      <c r="F143" s="128" t="s">
        <v>1614</v>
      </c>
      <c r="G143" s="251"/>
      <c r="H143" s="251"/>
      <c r="I143" s="251"/>
      <c r="J143" s="251"/>
      <c r="K143" s="251"/>
      <c r="L143" s="27"/>
      <c r="M143" s="129"/>
      <c r="N143" s="130"/>
      <c r="O143" s="55"/>
      <c r="P143" s="55"/>
      <c r="Q143" s="55"/>
      <c r="R143" s="55"/>
      <c r="S143" s="55"/>
      <c r="T143" s="56"/>
      <c r="U143" s="251"/>
      <c r="V143" s="251"/>
      <c r="W143" s="251"/>
      <c r="X143" s="251"/>
      <c r="Y143" s="251"/>
      <c r="Z143" s="251"/>
      <c r="AA143" s="251"/>
      <c r="AB143" s="251"/>
      <c r="AC143" s="251"/>
      <c r="AD143" s="251"/>
      <c r="AE143" s="251"/>
      <c r="AT143" s="304" t="s">
        <v>137</v>
      </c>
      <c r="AU143" s="304" t="s">
        <v>22</v>
      </c>
    </row>
    <row r="144" spans="1:65" s="307" customFormat="1" ht="16.5" customHeight="1">
      <c r="A144" s="251"/>
      <c r="B144" s="27"/>
      <c r="C144" s="117" t="s">
        <v>260</v>
      </c>
      <c r="D144" s="117" t="s">
        <v>131</v>
      </c>
      <c r="E144" s="118" t="s">
        <v>1615</v>
      </c>
      <c r="F144" s="119" t="s">
        <v>1616</v>
      </c>
      <c r="G144" s="120" t="s">
        <v>215</v>
      </c>
      <c r="H144" s="121">
        <v>514</v>
      </c>
      <c r="I144" s="122"/>
      <c r="J144" s="123">
        <f>ROUND(I144*H144,2)</f>
        <v>0</v>
      </c>
      <c r="K144" s="119" t="s">
        <v>146</v>
      </c>
      <c r="L144" s="27"/>
      <c r="M144" s="329" t="s">
        <v>20</v>
      </c>
      <c r="N144" s="124" t="s">
        <v>46</v>
      </c>
      <c r="O144" s="55"/>
      <c r="P144" s="125">
        <f>O144*H144</f>
        <v>0</v>
      </c>
      <c r="Q144" s="125">
        <v>0</v>
      </c>
      <c r="R144" s="125">
        <f>Q144*H144</f>
        <v>0</v>
      </c>
      <c r="S144" s="125">
        <v>0</v>
      </c>
      <c r="T144" s="126">
        <f>S144*H144</f>
        <v>0</v>
      </c>
      <c r="U144" s="251"/>
      <c r="V144" s="251"/>
      <c r="W144" s="251"/>
      <c r="X144" s="251"/>
      <c r="Y144" s="251"/>
      <c r="Z144" s="251"/>
      <c r="AA144" s="251"/>
      <c r="AB144" s="251"/>
      <c r="AC144" s="251"/>
      <c r="AD144" s="251"/>
      <c r="AE144" s="251"/>
      <c r="AR144" s="330" t="s">
        <v>136</v>
      </c>
      <c r="AT144" s="330" t="s">
        <v>131</v>
      </c>
      <c r="AU144" s="330" t="s">
        <v>22</v>
      </c>
      <c r="AY144" s="304" t="s">
        <v>130</v>
      </c>
      <c r="BE144" s="331">
        <f>IF(N144="základní",J144,0)</f>
        <v>0</v>
      </c>
      <c r="BF144" s="331">
        <f>IF(N144="snížená",J144,0)</f>
        <v>0</v>
      </c>
      <c r="BG144" s="331">
        <f>IF(N144="zákl. přenesená",J144,0)</f>
        <v>0</v>
      </c>
      <c r="BH144" s="331">
        <f>IF(N144="sníž. přenesená",J144,0)</f>
        <v>0</v>
      </c>
      <c r="BI144" s="331">
        <f>IF(N144="nulová",J144,0)</f>
        <v>0</v>
      </c>
      <c r="BJ144" s="304" t="s">
        <v>22</v>
      </c>
      <c r="BK144" s="331">
        <f>ROUND(I144*H144,2)</f>
        <v>0</v>
      </c>
      <c r="BL144" s="304" t="s">
        <v>136</v>
      </c>
      <c r="BM144" s="330" t="s">
        <v>263</v>
      </c>
    </row>
    <row r="145" spans="1:47" s="307" customFormat="1" ht="12">
      <c r="A145" s="251"/>
      <c r="B145" s="27"/>
      <c r="C145" s="251"/>
      <c r="D145" s="127" t="s">
        <v>137</v>
      </c>
      <c r="E145" s="251"/>
      <c r="F145" s="128" t="s">
        <v>1616</v>
      </c>
      <c r="G145" s="251"/>
      <c r="H145" s="251"/>
      <c r="I145" s="251"/>
      <c r="J145" s="251"/>
      <c r="K145" s="251"/>
      <c r="L145" s="27"/>
      <c r="M145" s="129"/>
      <c r="N145" s="130"/>
      <c r="O145" s="55"/>
      <c r="P145" s="55"/>
      <c r="Q145" s="55"/>
      <c r="R145" s="55"/>
      <c r="S145" s="55"/>
      <c r="T145" s="56"/>
      <c r="U145" s="251"/>
      <c r="V145" s="251"/>
      <c r="W145" s="251"/>
      <c r="X145" s="251"/>
      <c r="Y145" s="251"/>
      <c r="Z145" s="251"/>
      <c r="AA145" s="251"/>
      <c r="AB145" s="251"/>
      <c r="AC145" s="251"/>
      <c r="AD145" s="251"/>
      <c r="AE145" s="251"/>
      <c r="AT145" s="304" t="s">
        <v>137</v>
      </c>
      <c r="AU145" s="304" t="s">
        <v>22</v>
      </c>
    </row>
    <row r="146" spans="1:65" s="307" customFormat="1" ht="16.5" customHeight="1">
      <c r="A146" s="251"/>
      <c r="B146" s="27"/>
      <c r="C146" s="117" t="s">
        <v>219</v>
      </c>
      <c r="D146" s="117" t="s">
        <v>131</v>
      </c>
      <c r="E146" s="118" t="s">
        <v>1617</v>
      </c>
      <c r="F146" s="119" t="s">
        <v>1618</v>
      </c>
      <c r="G146" s="120" t="s">
        <v>215</v>
      </c>
      <c r="H146" s="121">
        <v>104</v>
      </c>
      <c r="I146" s="122"/>
      <c r="J146" s="123">
        <f>ROUND(I146*H146,2)</f>
        <v>0</v>
      </c>
      <c r="K146" s="119" t="s">
        <v>146</v>
      </c>
      <c r="L146" s="27"/>
      <c r="M146" s="329" t="s">
        <v>20</v>
      </c>
      <c r="N146" s="124" t="s">
        <v>46</v>
      </c>
      <c r="O146" s="55"/>
      <c r="P146" s="125">
        <f>O146*H146</f>
        <v>0</v>
      </c>
      <c r="Q146" s="125">
        <v>0</v>
      </c>
      <c r="R146" s="125">
        <f>Q146*H146</f>
        <v>0</v>
      </c>
      <c r="S146" s="125">
        <v>0</v>
      </c>
      <c r="T146" s="126">
        <f>S146*H146</f>
        <v>0</v>
      </c>
      <c r="U146" s="251"/>
      <c r="V146" s="251"/>
      <c r="W146" s="251"/>
      <c r="X146" s="251"/>
      <c r="Y146" s="251"/>
      <c r="Z146" s="251"/>
      <c r="AA146" s="251"/>
      <c r="AB146" s="251"/>
      <c r="AC146" s="251"/>
      <c r="AD146" s="251"/>
      <c r="AE146" s="251"/>
      <c r="AR146" s="330" t="s">
        <v>136</v>
      </c>
      <c r="AT146" s="330" t="s">
        <v>131</v>
      </c>
      <c r="AU146" s="330" t="s">
        <v>22</v>
      </c>
      <c r="AY146" s="304" t="s">
        <v>130</v>
      </c>
      <c r="BE146" s="331">
        <f>IF(N146="základní",J146,0)</f>
        <v>0</v>
      </c>
      <c r="BF146" s="331">
        <f>IF(N146="snížená",J146,0)</f>
        <v>0</v>
      </c>
      <c r="BG146" s="331">
        <f>IF(N146="zákl. přenesená",J146,0)</f>
        <v>0</v>
      </c>
      <c r="BH146" s="331">
        <f>IF(N146="sníž. přenesená",J146,0)</f>
        <v>0</v>
      </c>
      <c r="BI146" s="331">
        <f>IF(N146="nulová",J146,0)</f>
        <v>0</v>
      </c>
      <c r="BJ146" s="304" t="s">
        <v>22</v>
      </c>
      <c r="BK146" s="331">
        <f>ROUND(I146*H146,2)</f>
        <v>0</v>
      </c>
      <c r="BL146" s="304" t="s">
        <v>136</v>
      </c>
      <c r="BM146" s="330" t="s">
        <v>266</v>
      </c>
    </row>
    <row r="147" spans="1:47" s="307" customFormat="1" ht="12">
      <c r="A147" s="251"/>
      <c r="B147" s="27"/>
      <c r="C147" s="251"/>
      <c r="D147" s="127" t="s">
        <v>137</v>
      </c>
      <c r="E147" s="251"/>
      <c r="F147" s="128" t="s">
        <v>1618</v>
      </c>
      <c r="G147" s="251"/>
      <c r="H147" s="251"/>
      <c r="I147" s="251"/>
      <c r="J147" s="251"/>
      <c r="K147" s="251"/>
      <c r="L147" s="27"/>
      <c r="M147" s="129"/>
      <c r="N147" s="130"/>
      <c r="O147" s="55"/>
      <c r="P147" s="55"/>
      <c r="Q147" s="55"/>
      <c r="R147" s="55"/>
      <c r="S147" s="55"/>
      <c r="T147" s="56"/>
      <c r="U147" s="251"/>
      <c r="V147" s="251"/>
      <c r="W147" s="251"/>
      <c r="X147" s="251"/>
      <c r="Y147" s="251"/>
      <c r="Z147" s="251"/>
      <c r="AA147" s="251"/>
      <c r="AB147" s="251"/>
      <c r="AC147" s="251"/>
      <c r="AD147" s="251"/>
      <c r="AE147" s="251"/>
      <c r="AT147" s="304" t="s">
        <v>137</v>
      </c>
      <c r="AU147" s="304" t="s">
        <v>22</v>
      </c>
    </row>
    <row r="148" spans="1:65" s="307" customFormat="1" ht="16.5" customHeight="1">
      <c r="A148" s="251"/>
      <c r="B148" s="27"/>
      <c r="C148" s="117" t="s">
        <v>267</v>
      </c>
      <c r="D148" s="117" t="s">
        <v>131</v>
      </c>
      <c r="E148" s="118" t="s">
        <v>1619</v>
      </c>
      <c r="F148" s="119" t="s">
        <v>1620</v>
      </c>
      <c r="G148" s="120" t="s">
        <v>215</v>
      </c>
      <c r="H148" s="121">
        <v>76</v>
      </c>
      <c r="I148" s="122"/>
      <c r="J148" s="123">
        <f>ROUND(I148*H148,2)</f>
        <v>0</v>
      </c>
      <c r="K148" s="119" t="s">
        <v>146</v>
      </c>
      <c r="L148" s="27"/>
      <c r="M148" s="329" t="s">
        <v>20</v>
      </c>
      <c r="N148" s="124" t="s">
        <v>46</v>
      </c>
      <c r="O148" s="55"/>
      <c r="P148" s="125">
        <f>O148*H148</f>
        <v>0</v>
      </c>
      <c r="Q148" s="125">
        <v>0</v>
      </c>
      <c r="R148" s="125">
        <f>Q148*H148</f>
        <v>0</v>
      </c>
      <c r="S148" s="125">
        <v>0</v>
      </c>
      <c r="T148" s="126">
        <f>S148*H148</f>
        <v>0</v>
      </c>
      <c r="U148" s="251"/>
      <c r="V148" s="251"/>
      <c r="W148" s="251"/>
      <c r="X148" s="251"/>
      <c r="Y148" s="251"/>
      <c r="Z148" s="251"/>
      <c r="AA148" s="251"/>
      <c r="AB148" s="251"/>
      <c r="AC148" s="251"/>
      <c r="AD148" s="251"/>
      <c r="AE148" s="251"/>
      <c r="AR148" s="330" t="s">
        <v>136</v>
      </c>
      <c r="AT148" s="330" t="s">
        <v>131</v>
      </c>
      <c r="AU148" s="330" t="s">
        <v>22</v>
      </c>
      <c r="AY148" s="304" t="s">
        <v>130</v>
      </c>
      <c r="BE148" s="331">
        <f>IF(N148="základní",J148,0)</f>
        <v>0</v>
      </c>
      <c r="BF148" s="331">
        <f>IF(N148="snížená",J148,0)</f>
        <v>0</v>
      </c>
      <c r="BG148" s="331">
        <f>IF(N148="zákl. přenesená",J148,0)</f>
        <v>0</v>
      </c>
      <c r="BH148" s="331">
        <f>IF(N148="sníž. přenesená",J148,0)</f>
        <v>0</v>
      </c>
      <c r="BI148" s="331">
        <f>IF(N148="nulová",J148,0)</f>
        <v>0</v>
      </c>
      <c r="BJ148" s="304" t="s">
        <v>22</v>
      </c>
      <c r="BK148" s="331">
        <f>ROUND(I148*H148,2)</f>
        <v>0</v>
      </c>
      <c r="BL148" s="304" t="s">
        <v>136</v>
      </c>
      <c r="BM148" s="330" t="s">
        <v>270</v>
      </c>
    </row>
    <row r="149" spans="1:47" s="307" customFormat="1" ht="12">
      <c r="A149" s="251"/>
      <c r="B149" s="27"/>
      <c r="C149" s="251"/>
      <c r="D149" s="127" t="s">
        <v>137</v>
      </c>
      <c r="E149" s="251"/>
      <c r="F149" s="128" t="s">
        <v>1620</v>
      </c>
      <c r="G149" s="251"/>
      <c r="H149" s="251"/>
      <c r="I149" s="251"/>
      <c r="J149" s="251"/>
      <c r="K149" s="251"/>
      <c r="L149" s="27"/>
      <c r="M149" s="129"/>
      <c r="N149" s="130"/>
      <c r="O149" s="55"/>
      <c r="P149" s="55"/>
      <c r="Q149" s="55"/>
      <c r="R149" s="55"/>
      <c r="S149" s="55"/>
      <c r="T149" s="56"/>
      <c r="U149" s="251"/>
      <c r="V149" s="251"/>
      <c r="W149" s="251"/>
      <c r="X149" s="251"/>
      <c r="Y149" s="251"/>
      <c r="Z149" s="251"/>
      <c r="AA149" s="251"/>
      <c r="AB149" s="251"/>
      <c r="AC149" s="251"/>
      <c r="AD149" s="251"/>
      <c r="AE149" s="251"/>
      <c r="AT149" s="304" t="s">
        <v>137</v>
      </c>
      <c r="AU149" s="304" t="s">
        <v>22</v>
      </c>
    </row>
    <row r="150" spans="1:65" s="307" customFormat="1" ht="16.5" customHeight="1">
      <c r="A150" s="251"/>
      <c r="B150" s="27"/>
      <c r="C150" s="117" t="s">
        <v>223</v>
      </c>
      <c r="D150" s="117" t="s">
        <v>131</v>
      </c>
      <c r="E150" s="118" t="s">
        <v>1621</v>
      </c>
      <c r="F150" s="119" t="s">
        <v>1622</v>
      </c>
      <c r="G150" s="120" t="s">
        <v>215</v>
      </c>
      <c r="H150" s="121">
        <v>12</v>
      </c>
      <c r="I150" s="122"/>
      <c r="J150" s="123">
        <f>ROUND(I150*H150,2)</f>
        <v>0</v>
      </c>
      <c r="K150" s="119" t="s">
        <v>146</v>
      </c>
      <c r="L150" s="27"/>
      <c r="M150" s="329" t="s">
        <v>20</v>
      </c>
      <c r="N150" s="124" t="s">
        <v>46</v>
      </c>
      <c r="O150" s="55"/>
      <c r="P150" s="125">
        <f>O150*H150</f>
        <v>0</v>
      </c>
      <c r="Q150" s="125">
        <v>0</v>
      </c>
      <c r="R150" s="125">
        <f>Q150*H150</f>
        <v>0</v>
      </c>
      <c r="S150" s="125">
        <v>0</v>
      </c>
      <c r="T150" s="126">
        <f>S150*H150</f>
        <v>0</v>
      </c>
      <c r="U150" s="251"/>
      <c r="V150" s="251"/>
      <c r="W150" s="251"/>
      <c r="X150" s="251"/>
      <c r="Y150" s="251"/>
      <c r="Z150" s="251"/>
      <c r="AA150" s="251"/>
      <c r="AB150" s="251"/>
      <c r="AC150" s="251"/>
      <c r="AD150" s="251"/>
      <c r="AE150" s="251"/>
      <c r="AR150" s="330" t="s">
        <v>136</v>
      </c>
      <c r="AT150" s="330" t="s">
        <v>131</v>
      </c>
      <c r="AU150" s="330" t="s">
        <v>22</v>
      </c>
      <c r="AY150" s="304" t="s">
        <v>130</v>
      </c>
      <c r="BE150" s="331">
        <f>IF(N150="základní",J150,0)</f>
        <v>0</v>
      </c>
      <c r="BF150" s="331">
        <f>IF(N150="snížená",J150,0)</f>
        <v>0</v>
      </c>
      <c r="BG150" s="331">
        <f>IF(N150="zákl. přenesená",J150,0)</f>
        <v>0</v>
      </c>
      <c r="BH150" s="331">
        <f>IF(N150="sníž. přenesená",J150,0)</f>
        <v>0</v>
      </c>
      <c r="BI150" s="331">
        <f>IF(N150="nulová",J150,0)</f>
        <v>0</v>
      </c>
      <c r="BJ150" s="304" t="s">
        <v>22</v>
      </c>
      <c r="BK150" s="331">
        <f>ROUND(I150*H150,2)</f>
        <v>0</v>
      </c>
      <c r="BL150" s="304" t="s">
        <v>136</v>
      </c>
      <c r="BM150" s="330" t="s">
        <v>273</v>
      </c>
    </row>
    <row r="151" spans="1:47" s="307" customFormat="1" ht="12">
      <c r="A151" s="251"/>
      <c r="B151" s="27"/>
      <c r="C151" s="251"/>
      <c r="D151" s="127" t="s">
        <v>137</v>
      </c>
      <c r="E151" s="251"/>
      <c r="F151" s="128" t="s">
        <v>1622</v>
      </c>
      <c r="G151" s="251"/>
      <c r="H151" s="251"/>
      <c r="I151" s="251"/>
      <c r="J151" s="251"/>
      <c r="K151" s="251"/>
      <c r="L151" s="27"/>
      <c r="M151" s="129"/>
      <c r="N151" s="130"/>
      <c r="O151" s="55"/>
      <c r="P151" s="55"/>
      <c r="Q151" s="55"/>
      <c r="R151" s="55"/>
      <c r="S151" s="55"/>
      <c r="T151" s="56"/>
      <c r="U151" s="251"/>
      <c r="V151" s="251"/>
      <c r="W151" s="251"/>
      <c r="X151" s="251"/>
      <c r="Y151" s="251"/>
      <c r="Z151" s="251"/>
      <c r="AA151" s="251"/>
      <c r="AB151" s="251"/>
      <c r="AC151" s="251"/>
      <c r="AD151" s="251"/>
      <c r="AE151" s="251"/>
      <c r="AT151" s="304" t="s">
        <v>137</v>
      </c>
      <c r="AU151" s="304" t="s">
        <v>22</v>
      </c>
    </row>
    <row r="152" spans="1:65" s="307" customFormat="1" ht="16.5" customHeight="1">
      <c r="A152" s="251"/>
      <c r="B152" s="27"/>
      <c r="C152" s="117" t="s">
        <v>274</v>
      </c>
      <c r="D152" s="117" t="s">
        <v>131</v>
      </c>
      <c r="E152" s="118" t="s">
        <v>1623</v>
      </c>
      <c r="F152" s="119" t="s">
        <v>1624</v>
      </c>
      <c r="G152" s="120" t="s">
        <v>215</v>
      </c>
      <c r="H152" s="121">
        <v>7</v>
      </c>
      <c r="I152" s="122"/>
      <c r="J152" s="123">
        <f>ROUND(I152*H152,2)</f>
        <v>0</v>
      </c>
      <c r="K152" s="119" t="s">
        <v>146</v>
      </c>
      <c r="L152" s="27"/>
      <c r="M152" s="329" t="s">
        <v>20</v>
      </c>
      <c r="N152" s="124" t="s">
        <v>46</v>
      </c>
      <c r="O152" s="55"/>
      <c r="P152" s="125">
        <f>O152*H152</f>
        <v>0</v>
      </c>
      <c r="Q152" s="125">
        <v>0</v>
      </c>
      <c r="R152" s="125">
        <f>Q152*H152</f>
        <v>0</v>
      </c>
      <c r="S152" s="125">
        <v>0</v>
      </c>
      <c r="T152" s="126">
        <f>S152*H152</f>
        <v>0</v>
      </c>
      <c r="U152" s="251"/>
      <c r="V152" s="251"/>
      <c r="W152" s="251"/>
      <c r="X152" s="251"/>
      <c r="Y152" s="251"/>
      <c r="Z152" s="251"/>
      <c r="AA152" s="251"/>
      <c r="AB152" s="251"/>
      <c r="AC152" s="251"/>
      <c r="AD152" s="251"/>
      <c r="AE152" s="251"/>
      <c r="AR152" s="330" t="s">
        <v>136</v>
      </c>
      <c r="AT152" s="330" t="s">
        <v>131</v>
      </c>
      <c r="AU152" s="330" t="s">
        <v>22</v>
      </c>
      <c r="AY152" s="304" t="s">
        <v>130</v>
      </c>
      <c r="BE152" s="331">
        <f>IF(N152="základní",J152,0)</f>
        <v>0</v>
      </c>
      <c r="BF152" s="331">
        <f>IF(N152="snížená",J152,0)</f>
        <v>0</v>
      </c>
      <c r="BG152" s="331">
        <f>IF(N152="zákl. přenesená",J152,0)</f>
        <v>0</v>
      </c>
      <c r="BH152" s="331">
        <f>IF(N152="sníž. přenesená",J152,0)</f>
        <v>0</v>
      </c>
      <c r="BI152" s="331">
        <f>IF(N152="nulová",J152,0)</f>
        <v>0</v>
      </c>
      <c r="BJ152" s="304" t="s">
        <v>22</v>
      </c>
      <c r="BK152" s="331">
        <f>ROUND(I152*H152,2)</f>
        <v>0</v>
      </c>
      <c r="BL152" s="304" t="s">
        <v>136</v>
      </c>
      <c r="BM152" s="330" t="s">
        <v>277</v>
      </c>
    </row>
    <row r="153" spans="1:47" s="307" customFormat="1" ht="12">
      <c r="A153" s="251"/>
      <c r="B153" s="27"/>
      <c r="C153" s="251"/>
      <c r="D153" s="127" t="s">
        <v>137</v>
      </c>
      <c r="E153" s="251"/>
      <c r="F153" s="128" t="s">
        <v>1624</v>
      </c>
      <c r="G153" s="251"/>
      <c r="H153" s="251"/>
      <c r="I153" s="251"/>
      <c r="J153" s="251"/>
      <c r="K153" s="251"/>
      <c r="L153" s="27"/>
      <c r="M153" s="129"/>
      <c r="N153" s="130"/>
      <c r="O153" s="55"/>
      <c r="P153" s="55"/>
      <c r="Q153" s="55"/>
      <c r="R153" s="55"/>
      <c r="S153" s="55"/>
      <c r="T153" s="56"/>
      <c r="U153" s="251"/>
      <c r="V153" s="251"/>
      <c r="W153" s="251"/>
      <c r="X153" s="251"/>
      <c r="Y153" s="251"/>
      <c r="Z153" s="251"/>
      <c r="AA153" s="251"/>
      <c r="AB153" s="251"/>
      <c r="AC153" s="251"/>
      <c r="AD153" s="251"/>
      <c r="AE153" s="251"/>
      <c r="AT153" s="304" t="s">
        <v>137</v>
      </c>
      <c r="AU153" s="304" t="s">
        <v>22</v>
      </c>
    </row>
    <row r="154" spans="1:65" s="307" customFormat="1" ht="16.5" customHeight="1">
      <c r="A154" s="251"/>
      <c r="B154" s="27"/>
      <c r="C154" s="117" t="s">
        <v>226</v>
      </c>
      <c r="D154" s="117" t="s">
        <v>131</v>
      </c>
      <c r="E154" s="118" t="s">
        <v>1625</v>
      </c>
      <c r="F154" s="119" t="s">
        <v>1626</v>
      </c>
      <c r="G154" s="120" t="s">
        <v>215</v>
      </c>
      <c r="H154" s="121">
        <v>41</v>
      </c>
      <c r="I154" s="122"/>
      <c r="J154" s="123">
        <f>ROUND(I154*H154,2)</f>
        <v>0</v>
      </c>
      <c r="K154" s="119" t="s">
        <v>146</v>
      </c>
      <c r="L154" s="27"/>
      <c r="M154" s="329" t="s">
        <v>20</v>
      </c>
      <c r="N154" s="124" t="s">
        <v>46</v>
      </c>
      <c r="O154" s="55"/>
      <c r="P154" s="125">
        <f>O154*H154</f>
        <v>0</v>
      </c>
      <c r="Q154" s="125">
        <v>0</v>
      </c>
      <c r="R154" s="125">
        <f>Q154*H154</f>
        <v>0</v>
      </c>
      <c r="S154" s="125">
        <v>0</v>
      </c>
      <c r="T154" s="126">
        <f>S154*H154</f>
        <v>0</v>
      </c>
      <c r="U154" s="251"/>
      <c r="V154" s="251"/>
      <c r="W154" s="251"/>
      <c r="X154" s="251"/>
      <c r="Y154" s="251"/>
      <c r="Z154" s="251"/>
      <c r="AA154" s="251"/>
      <c r="AB154" s="251"/>
      <c r="AC154" s="251"/>
      <c r="AD154" s="251"/>
      <c r="AE154" s="251"/>
      <c r="AR154" s="330" t="s">
        <v>136</v>
      </c>
      <c r="AT154" s="330" t="s">
        <v>131</v>
      </c>
      <c r="AU154" s="330" t="s">
        <v>22</v>
      </c>
      <c r="AY154" s="304" t="s">
        <v>130</v>
      </c>
      <c r="BE154" s="331">
        <f>IF(N154="základní",J154,0)</f>
        <v>0</v>
      </c>
      <c r="BF154" s="331">
        <f>IF(N154="snížená",J154,0)</f>
        <v>0</v>
      </c>
      <c r="BG154" s="331">
        <f>IF(N154="zákl. přenesená",J154,0)</f>
        <v>0</v>
      </c>
      <c r="BH154" s="331">
        <f>IF(N154="sníž. přenesená",J154,0)</f>
        <v>0</v>
      </c>
      <c r="BI154" s="331">
        <f>IF(N154="nulová",J154,0)</f>
        <v>0</v>
      </c>
      <c r="BJ154" s="304" t="s">
        <v>22</v>
      </c>
      <c r="BK154" s="331">
        <f>ROUND(I154*H154,2)</f>
        <v>0</v>
      </c>
      <c r="BL154" s="304" t="s">
        <v>136</v>
      </c>
      <c r="BM154" s="330" t="s">
        <v>280</v>
      </c>
    </row>
    <row r="155" spans="1:47" s="307" customFormat="1" ht="12">
      <c r="A155" s="251"/>
      <c r="B155" s="27"/>
      <c r="C155" s="251"/>
      <c r="D155" s="127" t="s">
        <v>137</v>
      </c>
      <c r="E155" s="251"/>
      <c r="F155" s="128" t="s">
        <v>1626</v>
      </c>
      <c r="G155" s="251"/>
      <c r="H155" s="251"/>
      <c r="I155" s="251"/>
      <c r="J155" s="251"/>
      <c r="K155" s="251"/>
      <c r="L155" s="27"/>
      <c r="M155" s="129"/>
      <c r="N155" s="130"/>
      <c r="O155" s="55"/>
      <c r="P155" s="55"/>
      <c r="Q155" s="55"/>
      <c r="R155" s="55"/>
      <c r="S155" s="55"/>
      <c r="T155" s="56"/>
      <c r="U155" s="251"/>
      <c r="V155" s="251"/>
      <c r="W155" s="251"/>
      <c r="X155" s="251"/>
      <c r="Y155" s="251"/>
      <c r="Z155" s="251"/>
      <c r="AA155" s="251"/>
      <c r="AB155" s="251"/>
      <c r="AC155" s="251"/>
      <c r="AD155" s="251"/>
      <c r="AE155" s="251"/>
      <c r="AT155" s="304" t="s">
        <v>137</v>
      </c>
      <c r="AU155" s="304" t="s">
        <v>22</v>
      </c>
    </row>
    <row r="156" spans="1:65" s="307" customFormat="1" ht="16.5" customHeight="1">
      <c r="A156" s="251"/>
      <c r="B156" s="27"/>
      <c r="C156" s="117" t="s">
        <v>281</v>
      </c>
      <c r="D156" s="117" t="s">
        <v>131</v>
      </c>
      <c r="E156" s="118" t="s">
        <v>1627</v>
      </c>
      <c r="F156" s="119" t="s">
        <v>1628</v>
      </c>
      <c r="G156" s="120" t="s">
        <v>215</v>
      </c>
      <c r="H156" s="121">
        <v>62</v>
      </c>
      <c r="I156" s="122"/>
      <c r="J156" s="123">
        <f>ROUND(I156*H156,2)</f>
        <v>0</v>
      </c>
      <c r="K156" s="119" t="s">
        <v>146</v>
      </c>
      <c r="L156" s="27"/>
      <c r="M156" s="329" t="s">
        <v>20</v>
      </c>
      <c r="N156" s="124" t="s">
        <v>46</v>
      </c>
      <c r="O156" s="55"/>
      <c r="P156" s="125">
        <f>O156*H156</f>
        <v>0</v>
      </c>
      <c r="Q156" s="125">
        <v>0</v>
      </c>
      <c r="R156" s="125">
        <f>Q156*H156</f>
        <v>0</v>
      </c>
      <c r="S156" s="125">
        <v>0</v>
      </c>
      <c r="T156" s="126">
        <f>S156*H156</f>
        <v>0</v>
      </c>
      <c r="U156" s="251"/>
      <c r="V156" s="251"/>
      <c r="W156" s="251"/>
      <c r="X156" s="251"/>
      <c r="Y156" s="251"/>
      <c r="Z156" s="251"/>
      <c r="AA156" s="251"/>
      <c r="AB156" s="251"/>
      <c r="AC156" s="251"/>
      <c r="AD156" s="251"/>
      <c r="AE156" s="251"/>
      <c r="AR156" s="330" t="s">
        <v>136</v>
      </c>
      <c r="AT156" s="330" t="s">
        <v>131</v>
      </c>
      <c r="AU156" s="330" t="s">
        <v>22</v>
      </c>
      <c r="AY156" s="304" t="s">
        <v>130</v>
      </c>
      <c r="BE156" s="331">
        <f>IF(N156="základní",J156,0)</f>
        <v>0</v>
      </c>
      <c r="BF156" s="331">
        <f>IF(N156="snížená",J156,0)</f>
        <v>0</v>
      </c>
      <c r="BG156" s="331">
        <f>IF(N156="zákl. přenesená",J156,0)</f>
        <v>0</v>
      </c>
      <c r="BH156" s="331">
        <f>IF(N156="sníž. přenesená",J156,0)</f>
        <v>0</v>
      </c>
      <c r="BI156" s="331">
        <f>IF(N156="nulová",J156,0)</f>
        <v>0</v>
      </c>
      <c r="BJ156" s="304" t="s">
        <v>22</v>
      </c>
      <c r="BK156" s="331">
        <f>ROUND(I156*H156,2)</f>
        <v>0</v>
      </c>
      <c r="BL156" s="304" t="s">
        <v>136</v>
      </c>
      <c r="BM156" s="330" t="s">
        <v>284</v>
      </c>
    </row>
    <row r="157" spans="1:47" s="307" customFormat="1" ht="12">
      <c r="A157" s="251"/>
      <c r="B157" s="27"/>
      <c r="C157" s="251"/>
      <c r="D157" s="127" t="s">
        <v>137</v>
      </c>
      <c r="E157" s="251"/>
      <c r="F157" s="128" t="s">
        <v>1628</v>
      </c>
      <c r="G157" s="251"/>
      <c r="H157" s="251"/>
      <c r="I157" s="251"/>
      <c r="J157" s="251"/>
      <c r="K157" s="251"/>
      <c r="L157" s="27"/>
      <c r="M157" s="129"/>
      <c r="N157" s="130"/>
      <c r="O157" s="55"/>
      <c r="P157" s="55"/>
      <c r="Q157" s="55"/>
      <c r="R157" s="55"/>
      <c r="S157" s="55"/>
      <c r="T157" s="56"/>
      <c r="U157" s="251"/>
      <c r="V157" s="251"/>
      <c r="W157" s="251"/>
      <c r="X157" s="251"/>
      <c r="Y157" s="251"/>
      <c r="Z157" s="251"/>
      <c r="AA157" s="251"/>
      <c r="AB157" s="251"/>
      <c r="AC157" s="251"/>
      <c r="AD157" s="251"/>
      <c r="AE157" s="251"/>
      <c r="AT157" s="304" t="s">
        <v>137</v>
      </c>
      <c r="AU157" s="304" t="s">
        <v>22</v>
      </c>
    </row>
    <row r="158" spans="1:65" s="307" customFormat="1" ht="16.5" customHeight="1">
      <c r="A158" s="251"/>
      <c r="B158" s="27"/>
      <c r="C158" s="117" t="s">
        <v>232</v>
      </c>
      <c r="D158" s="117" t="s">
        <v>131</v>
      </c>
      <c r="E158" s="118" t="s">
        <v>1629</v>
      </c>
      <c r="F158" s="119" t="s">
        <v>1630</v>
      </c>
      <c r="G158" s="120" t="s">
        <v>1631</v>
      </c>
      <c r="H158" s="121">
        <v>1</v>
      </c>
      <c r="I158" s="122"/>
      <c r="J158" s="123">
        <f>ROUND(I158*H158,2)</f>
        <v>0</v>
      </c>
      <c r="K158" s="119" t="s">
        <v>146</v>
      </c>
      <c r="L158" s="27"/>
      <c r="M158" s="329" t="s">
        <v>20</v>
      </c>
      <c r="N158" s="124" t="s">
        <v>46</v>
      </c>
      <c r="O158" s="55"/>
      <c r="P158" s="125">
        <f>O158*H158</f>
        <v>0</v>
      </c>
      <c r="Q158" s="125">
        <v>0</v>
      </c>
      <c r="R158" s="125">
        <f>Q158*H158</f>
        <v>0</v>
      </c>
      <c r="S158" s="125">
        <v>0</v>
      </c>
      <c r="T158" s="126">
        <f>S158*H158</f>
        <v>0</v>
      </c>
      <c r="U158" s="251"/>
      <c r="V158" s="251"/>
      <c r="W158" s="251"/>
      <c r="X158" s="251"/>
      <c r="Y158" s="251"/>
      <c r="Z158" s="251"/>
      <c r="AA158" s="251"/>
      <c r="AB158" s="251"/>
      <c r="AC158" s="251"/>
      <c r="AD158" s="251"/>
      <c r="AE158" s="251"/>
      <c r="AR158" s="330" t="s">
        <v>136</v>
      </c>
      <c r="AT158" s="330" t="s">
        <v>131</v>
      </c>
      <c r="AU158" s="330" t="s">
        <v>22</v>
      </c>
      <c r="AY158" s="304" t="s">
        <v>130</v>
      </c>
      <c r="BE158" s="331">
        <f>IF(N158="základní",J158,0)</f>
        <v>0</v>
      </c>
      <c r="BF158" s="331">
        <f>IF(N158="snížená",J158,0)</f>
        <v>0</v>
      </c>
      <c r="BG158" s="331">
        <f>IF(N158="zákl. přenesená",J158,0)</f>
        <v>0</v>
      </c>
      <c r="BH158" s="331">
        <f>IF(N158="sníž. přenesená",J158,0)</f>
        <v>0</v>
      </c>
      <c r="BI158" s="331">
        <f>IF(N158="nulová",J158,0)</f>
        <v>0</v>
      </c>
      <c r="BJ158" s="304" t="s">
        <v>22</v>
      </c>
      <c r="BK158" s="331">
        <f>ROUND(I158*H158,2)</f>
        <v>0</v>
      </c>
      <c r="BL158" s="304" t="s">
        <v>136</v>
      </c>
      <c r="BM158" s="330" t="s">
        <v>287</v>
      </c>
    </row>
    <row r="159" spans="1:47" s="307" customFormat="1" ht="12">
      <c r="A159" s="251"/>
      <c r="B159" s="27"/>
      <c r="C159" s="251"/>
      <c r="D159" s="127" t="s">
        <v>137</v>
      </c>
      <c r="E159" s="251"/>
      <c r="F159" s="128" t="s">
        <v>1630</v>
      </c>
      <c r="G159" s="251"/>
      <c r="H159" s="251"/>
      <c r="I159" s="251"/>
      <c r="J159" s="251"/>
      <c r="K159" s="251"/>
      <c r="L159" s="27"/>
      <c r="M159" s="129"/>
      <c r="N159" s="130"/>
      <c r="O159" s="55"/>
      <c r="P159" s="55"/>
      <c r="Q159" s="55"/>
      <c r="R159" s="55"/>
      <c r="S159" s="55"/>
      <c r="T159" s="56"/>
      <c r="U159" s="251"/>
      <c r="V159" s="251"/>
      <c r="W159" s="251"/>
      <c r="X159" s="251"/>
      <c r="Y159" s="251"/>
      <c r="Z159" s="251"/>
      <c r="AA159" s="251"/>
      <c r="AB159" s="251"/>
      <c r="AC159" s="251"/>
      <c r="AD159" s="251"/>
      <c r="AE159" s="251"/>
      <c r="AT159" s="304" t="s">
        <v>137</v>
      </c>
      <c r="AU159" s="304" t="s">
        <v>22</v>
      </c>
    </row>
    <row r="160" spans="1:65" s="307" customFormat="1" ht="16.5" customHeight="1">
      <c r="A160" s="251"/>
      <c r="B160" s="27"/>
      <c r="C160" s="117" t="s">
        <v>288</v>
      </c>
      <c r="D160" s="117" t="s">
        <v>131</v>
      </c>
      <c r="E160" s="118" t="s">
        <v>1632</v>
      </c>
      <c r="F160" s="119" t="s">
        <v>1633</v>
      </c>
      <c r="G160" s="120" t="s">
        <v>463</v>
      </c>
      <c r="H160" s="121">
        <v>120</v>
      </c>
      <c r="I160" s="122"/>
      <c r="J160" s="123">
        <f>ROUND(I160*H160,2)</f>
        <v>0</v>
      </c>
      <c r="K160" s="119" t="s">
        <v>146</v>
      </c>
      <c r="L160" s="27"/>
      <c r="M160" s="329" t="s">
        <v>20</v>
      </c>
      <c r="N160" s="124" t="s">
        <v>46</v>
      </c>
      <c r="O160" s="55"/>
      <c r="P160" s="125">
        <f>O160*H160</f>
        <v>0</v>
      </c>
      <c r="Q160" s="125">
        <v>0</v>
      </c>
      <c r="R160" s="125">
        <f>Q160*H160</f>
        <v>0</v>
      </c>
      <c r="S160" s="125">
        <v>0</v>
      </c>
      <c r="T160" s="126">
        <f>S160*H160</f>
        <v>0</v>
      </c>
      <c r="U160" s="251"/>
      <c r="V160" s="251"/>
      <c r="W160" s="251"/>
      <c r="X160" s="251"/>
      <c r="Y160" s="251"/>
      <c r="Z160" s="251"/>
      <c r="AA160" s="251"/>
      <c r="AB160" s="251"/>
      <c r="AC160" s="251"/>
      <c r="AD160" s="251"/>
      <c r="AE160" s="251"/>
      <c r="AR160" s="330" t="s">
        <v>136</v>
      </c>
      <c r="AT160" s="330" t="s">
        <v>131</v>
      </c>
      <c r="AU160" s="330" t="s">
        <v>22</v>
      </c>
      <c r="AY160" s="304" t="s">
        <v>130</v>
      </c>
      <c r="BE160" s="331">
        <f>IF(N160="základní",J160,0)</f>
        <v>0</v>
      </c>
      <c r="BF160" s="331">
        <f>IF(N160="snížená",J160,0)</f>
        <v>0</v>
      </c>
      <c r="BG160" s="331">
        <f>IF(N160="zákl. přenesená",J160,0)</f>
        <v>0</v>
      </c>
      <c r="BH160" s="331">
        <f>IF(N160="sníž. přenesená",J160,0)</f>
        <v>0</v>
      </c>
      <c r="BI160" s="331">
        <f>IF(N160="nulová",J160,0)</f>
        <v>0</v>
      </c>
      <c r="BJ160" s="304" t="s">
        <v>22</v>
      </c>
      <c r="BK160" s="331">
        <f>ROUND(I160*H160,2)</f>
        <v>0</v>
      </c>
      <c r="BL160" s="304" t="s">
        <v>136</v>
      </c>
      <c r="BM160" s="330" t="s">
        <v>291</v>
      </c>
    </row>
    <row r="161" spans="1:47" s="307" customFormat="1" ht="12">
      <c r="A161" s="251"/>
      <c r="B161" s="27"/>
      <c r="C161" s="251"/>
      <c r="D161" s="127" t="s">
        <v>137</v>
      </c>
      <c r="E161" s="251"/>
      <c r="F161" s="128" t="s">
        <v>1633</v>
      </c>
      <c r="G161" s="251"/>
      <c r="H161" s="251"/>
      <c r="I161" s="251"/>
      <c r="J161" s="251"/>
      <c r="K161" s="251"/>
      <c r="L161" s="27"/>
      <c r="M161" s="129"/>
      <c r="N161" s="130"/>
      <c r="O161" s="55"/>
      <c r="P161" s="55"/>
      <c r="Q161" s="55"/>
      <c r="R161" s="55"/>
      <c r="S161" s="55"/>
      <c r="T161" s="56"/>
      <c r="U161" s="251"/>
      <c r="V161" s="251"/>
      <c r="W161" s="251"/>
      <c r="X161" s="251"/>
      <c r="Y161" s="251"/>
      <c r="Z161" s="251"/>
      <c r="AA161" s="251"/>
      <c r="AB161" s="251"/>
      <c r="AC161" s="251"/>
      <c r="AD161" s="251"/>
      <c r="AE161" s="251"/>
      <c r="AT161" s="304" t="s">
        <v>137</v>
      </c>
      <c r="AU161" s="304" t="s">
        <v>22</v>
      </c>
    </row>
    <row r="162" spans="1:65" s="307" customFormat="1" ht="16.5" customHeight="1">
      <c r="A162" s="251"/>
      <c r="B162" s="27"/>
      <c r="C162" s="117" t="s">
        <v>235</v>
      </c>
      <c r="D162" s="117" t="s">
        <v>131</v>
      </c>
      <c r="E162" s="118" t="s">
        <v>1634</v>
      </c>
      <c r="F162" s="119" t="s">
        <v>1635</v>
      </c>
      <c r="G162" s="120" t="s">
        <v>201</v>
      </c>
      <c r="H162" s="121">
        <v>1</v>
      </c>
      <c r="I162" s="122"/>
      <c r="J162" s="123">
        <f>ROUND(I162*H162,2)</f>
        <v>0</v>
      </c>
      <c r="K162" s="119" t="s">
        <v>146</v>
      </c>
      <c r="L162" s="27"/>
      <c r="M162" s="329" t="s">
        <v>20</v>
      </c>
      <c r="N162" s="124" t="s">
        <v>46</v>
      </c>
      <c r="O162" s="55"/>
      <c r="P162" s="125">
        <f>O162*H162</f>
        <v>0</v>
      </c>
      <c r="Q162" s="125">
        <v>0</v>
      </c>
      <c r="R162" s="125">
        <f>Q162*H162</f>
        <v>0</v>
      </c>
      <c r="S162" s="125">
        <v>0</v>
      </c>
      <c r="T162" s="126">
        <f>S162*H162</f>
        <v>0</v>
      </c>
      <c r="U162" s="251"/>
      <c r="V162" s="251"/>
      <c r="W162" s="251"/>
      <c r="X162" s="251"/>
      <c r="Y162" s="251"/>
      <c r="Z162" s="251"/>
      <c r="AA162" s="251"/>
      <c r="AB162" s="251"/>
      <c r="AC162" s="251"/>
      <c r="AD162" s="251"/>
      <c r="AE162" s="251"/>
      <c r="AR162" s="330" t="s">
        <v>136</v>
      </c>
      <c r="AT162" s="330" t="s">
        <v>131</v>
      </c>
      <c r="AU162" s="330" t="s">
        <v>22</v>
      </c>
      <c r="AY162" s="304" t="s">
        <v>130</v>
      </c>
      <c r="BE162" s="331">
        <f>IF(N162="základní",J162,0)</f>
        <v>0</v>
      </c>
      <c r="BF162" s="331">
        <f>IF(N162="snížená",J162,0)</f>
        <v>0</v>
      </c>
      <c r="BG162" s="331">
        <f>IF(N162="zákl. přenesená",J162,0)</f>
        <v>0</v>
      </c>
      <c r="BH162" s="331">
        <f>IF(N162="sníž. přenesená",J162,0)</f>
        <v>0</v>
      </c>
      <c r="BI162" s="331">
        <f>IF(N162="nulová",J162,0)</f>
        <v>0</v>
      </c>
      <c r="BJ162" s="304" t="s">
        <v>22</v>
      </c>
      <c r="BK162" s="331">
        <f>ROUND(I162*H162,2)</f>
        <v>0</v>
      </c>
      <c r="BL162" s="304" t="s">
        <v>136</v>
      </c>
      <c r="BM162" s="330" t="s">
        <v>294</v>
      </c>
    </row>
    <row r="163" spans="1:47" s="307" customFormat="1" ht="12">
      <c r="A163" s="251"/>
      <c r="B163" s="27"/>
      <c r="C163" s="251"/>
      <c r="D163" s="127" t="s">
        <v>137</v>
      </c>
      <c r="E163" s="251"/>
      <c r="F163" s="128" t="s">
        <v>1635</v>
      </c>
      <c r="G163" s="251"/>
      <c r="H163" s="251"/>
      <c r="I163" s="251"/>
      <c r="J163" s="251"/>
      <c r="K163" s="251"/>
      <c r="L163" s="27"/>
      <c r="M163" s="129"/>
      <c r="N163" s="130"/>
      <c r="O163" s="55"/>
      <c r="P163" s="55"/>
      <c r="Q163" s="55"/>
      <c r="R163" s="55"/>
      <c r="S163" s="55"/>
      <c r="T163" s="56"/>
      <c r="U163" s="251"/>
      <c r="V163" s="251"/>
      <c r="W163" s="251"/>
      <c r="X163" s="251"/>
      <c r="Y163" s="251"/>
      <c r="Z163" s="251"/>
      <c r="AA163" s="251"/>
      <c r="AB163" s="251"/>
      <c r="AC163" s="251"/>
      <c r="AD163" s="251"/>
      <c r="AE163" s="251"/>
      <c r="AT163" s="304" t="s">
        <v>137</v>
      </c>
      <c r="AU163" s="304" t="s">
        <v>22</v>
      </c>
    </row>
    <row r="164" spans="1:65" s="307" customFormat="1" ht="16.5" customHeight="1">
      <c r="A164" s="251"/>
      <c r="B164" s="27"/>
      <c r="C164" s="117" t="s">
        <v>295</v>
      </c>
      <c r="D164" s="117" t="s">
        <v>131</v>
      </c>
      <c r="E164" s="118" t="s">
        <v>1636</v>
      </c>
      <c r="F164" s="119" t="s">
        <v>1637</v>
      </c>
      <c r="G164" s="120" t="s">
        <v>201</v>
      </c>
      <c r="H164" s="121">
        <v>1</v>
      </c>
      <c r="I164" s="122"/>
      <c r="J164" s="123">
        <f>ROUND(I164*H164,2)</f>
        <v>0</v>
      </c>
      <c r="K164" s="119" t="s">
        <v>146</v>
      </c>
      <c r="L164" s="27"/>
      <c r="M164" s="329" t="s">
        <v>20</v>
      </c>
      <c r="N164" s="124" t="s">
        <v>46</v>
      </c>
      <c r="O164" s="55"/>
      <c r="P164" s="125">
        <f>O164*H164</f>
        <v>0</v>
      </c>
      <c r="Q164" s="125">
        <v>0</v>
      </c>
      <c r="R164" s="125">
        <f>Q164*H164</f>
        <v>0</v>
      </c>
      <c r="S164" s="125">
        <v>0</v>
      </c>
      <c r="T164" s="126">
        <f>S164*H164</f>
        <v>0</v>
      </c>
      <c r="U164" s="251"/>
      <c r="V164" s="251"/>
      <c r="W164" s="251"/>
      <c r="X164" s="251"/>
      <c r="Y164" s="251"/>
      <c r="Z164" s="251"/>
      <c r="AA164" s="251"/>
      <c r="AB164" s="251"/>
      <c r="AC164" s="251"/>
      <c r="AD164" s="251"/>
      <c r="AE164" s="251"/>
      <c r="AR164" s="330" t="s">
        <v>136</v>
      </c>
      <c r="AT164" s="330" t="s">
        <v>131</v>
      </c>
      <c r="AU164" s="330" t="s">
        <v>22</v>
      </c>
      <c r="AY164" s="304" t="s">
        <v>130</v>
      </c>
      <c r="BE164" s="331">
        <f>IF(N164="základní",J164,0)</f>
        <v>0</v>
      </c>
      <c r="BF164" s="331">
        <f>IF(N164="snížená",J164,0)</f>
        <v>0</v>
      </c>
      <c r="BG164" s="331">
        <f>IF(N164="zákl. přenesená",J164,0)</f>
        <v>0</v>
      </c>
      <c r="BH164" s="331">
        <f>IF(N164="sníž. přenesená",J164,0)</f>
        <v>0</v>
      </c>
      <c r="BI164" s="331">
        <f>IF(N164="nulová",J164,0)</f>
        <v>0</v>
      </c>
      <c r="BJ164" s="304" t="s">
        <v>22</v>
      </c>
      <c r="BK164" s="331">
        <f>ROUND(I164*H164,2)</f>
        <v>0</v>
      </c>
      <c r="BL164" s="304" t="s">
        <v>136</v>
      </c>
      <c r="BM164" s="330" t="s">
        <v>298</v>
      </c>
    </row>
    <row r="165" spans="1:47" s="307" customFormat="1" ht="12">
      <c r="A165" s="251"/>
      <c r="B165" s="27"/>
      <c r="C165" s="251"/>
      <c r="D165" s="127" t="s">
        <v>137</v>
      </c>
      <c r="E165" s="251"/>
      <c r="F165" s="128" t="s">
        <v>1637</v>
      </c>
      <c r="G165" s="251"/>
      <c r="H165" s="251"/>
      <c r="I165" s="251"/>
      <c r="J165" s="251"/>
      <c r="K165" s="251"/>
      <c r="L165" s="27"/>
      <c r="M165" s="129"/>
      <c r="N165" s="130"/>
      <c r="O165" s="55"/>
      <c r="P165" s="55"/>
      <c r="Q165" s="55"/>
      <c r="R165" s="55"/>
      <c r="S165" s="55"/>
      <c r="T165" s="56"/>
      <c r="U165" s="251"/>
      <c r="V165" s="251"/>
      <c r="W165" s="251"/>
      <c r="X165" s="251"/>
      <c r="Y165" s="251"/>
      <c r="Z165" s="251"/>
      <c r="AA165" s="251"/>
      <c r="AB165" s="251"/>
      <c r="AC165" s="251"/>
      <c r="AD165" s="251"/>
      <c r="AE165" s="251"/>
      <c r="AT165" s="304" t="s">
        <v>137</v>
      </c>
      <c r="AU165" s="304" t="s">
        <v>22</v>
      </c>
    </row>
    <row r="166" spans="1:65" s="307" customFormat="1" ht="16.5" customHeight="1">
      <c r="A166" s="251"/>
      <c r="B166" s="27"/>
      <c r="C166" s="117" t="s">
        <v>239</v>
      </c>
      <c r="D166" s="117" t="s">
        <v>131</v>
      </c>
      <c r="E166" s="118" t="s">
        <v>1638</v>
      </c>
      <c r="F166" s="119" t="s">
        <v>1639</v>
      </c>
      <c r="G166" s="120" t="s">
        <v>201</v>
      </c>
      <c r="H166" s="121">
        <v>63</v>
      </c>
      <c r="I166" s="122"/>
      <c r="J166" s="123">
        <f>ROUND(I166*H166,2)</f>
        <v>0</v>
      </c>
      <c r="K166" s="119" t="s">
        <v>146</v>
      </c>
      <c r="L166" s="27"/>
      <c r="M166" s="329" t="s">
        <v>20</v>
      </c>
      <c r="N166" s="124" t="s">
        <v>46</v>
      </c>
      <c r="O166" s="55"/>
      <c r="P166" s="125">
        <f>O166*H166</f>
        <v>0</v>
      </c>
      <c r="Q166" s="125">
        <v>0</v>
      </c>
      <c r="R166" s="125">
        <f>Q166*H166</f>
        <v>0</v>
      </c>
      <c r="S166" s="125">
        <v>0</v>
      </c>
      <c r="T166" s="126">
        <f>S166*H166</f>
        <v>0</v>
      </c>
      <c r="U166" s="251"/>
      <c r="V166" s="251"/>
      <c r="W166" s="251"/>
      <c r="X166" s="251"/>
      <c r="Y166" s="251"/>
      <c r="Z166" s="251"/>
      <c r="AA166" s="251"/>
      <c r="AB166" s="251"/>
      <c r="AC166" s="251"/>
      <c r="AD166" s="251"/>
      <c r="AE166" s="251"/>
      <c r="AR166" s="330" t="s">
        <v>136</v>
      </c>
      <c r="AT166" s="330" t="s">
        <v>131</v>
      </c>
      <c r="AU166" s="330" t="s">
        <v>22</v>
      </c>
      <c r="AY166" s="304" t="s">
        <v>130</v>
      </c>
      <c r="BE166" s="331">
        <f>IF(N166="základní",J166,0)</f>
        <v>0</v>
      </c>
      <c r="BF166" s="331">
        <f>IF(N166="snížená",J166,0)</f>
        <v>0</v>
      </c>
      <c r="BG166" s="331">
        <f>IF(N166="zákl. přenesená",J166,0)</f>
        <v>0</v>
      </c>
      <c r="BH166" s="331">
        <f>IF(N166="sníž. přenesená",J166,0)</f>
        <v>0</v>
      </c>
      <c r="BI166" s="331">
        <f>IF(N166="nulová",J166,0)</f>
        <v>0</v>
      </c>
      <c r="BJ166" s="304" t="s">
        <v>22</v>
      </c>
      <c r="BK166" s="331">
        <f>ROUND(I166*H166,2)</f>
        <v>0</v>
      </c>
      <c r="BL166" s="304" t="s">
        <v>136</v>
      </c>
      <c r="BM166" s="330" t="s">
        <v>301</v>
      </c>
    </row>
    <row r="167" spans="1:47" s="307" customFormat="1" ht="12">
      <c r="A167" s="251"/>
      <c r="B167" s="27"/>
      <c r="C167" s="251"/>
      <c r="D167" s="127" t="s">
        <v>137</v>
      </c>
      <c r="E167" s="251"/>
      <c r="F167" s="128" t="s">
        <v>1639</v>
      </c>
      <c r="G167" s="251"/>
      <c r="H167" s="251"/>
      <c r="I167" s="251"/>
      <c r="J167" s="251"/>
      <c r="K167" s="251"/>
      <c r="L167" s="27"/>
      <c r="M167" s="129"/>
      <c r="N167" s="130"/>
      <c r="O167" s="55"/>
      <c r="P167" s="55"/>
      <c r="Q167" s="55"/>
      <c r="R167" s="55"/>
      <c r="S167" s="55"/>
      <c r="T167" s="56"/>
      <c r="U167" s="251"/>
      <c r="V167" s="251"/>
      <c r="W167" s="251"/>
      <c r="X167" s="251"/>
      <c r="Y167" s="251"/>
      <c r="Z167" s="251"/>
      <c r="AA167" s="251"/>
      <c r="AB167" s="251"/>
      <c r="AC167" s="251"/>
      <c r="AD167" s="251"/>
      <c r="AE167" s="251"/>
      <c r="AT167" s="304" t="s">
        <v>137</v>
      </c>
      <c r="AU167" s="304" t="s">
        <v>22</v>
      </c>
    </row>
    <row r="168" spans="1:65" s="307" customFormat="1" ht="16.5" customHeight="1">
      <c r="A168" s="251"/>
      <c r="B168" s="27"/>
      <c r="C168" s="117" t="s">
        <v>302</v>
      </c>
      <c r="D168" s="117" t="s">
        <v>131</v>
      </c>
      <c r="E168" s="118" t="s">
        <v>1640</v>
      </c>
      <c r="F168" s="119" t="s">
        <v>1641</v>
      </c>
      <c r="G168" s="120" t="s">
        <v>201</v>
      </c>
      <c r="H168" s="121">
        <v>9</v>
      </c>
      <c r="I168" s="122"/>
      <c r="J168" s="123">
        <f>ROUND(I168*H168,2)</f>
        <v>0</v>
      </c>
      <c r="K168" s="119" t="s">
        <v>146</v>
      </c>
      <c r="L168" s="27"/>
      <c r="M168" s="329" t="s">
        <v>20</v>
      </c>
      <c r="N168" s="124" t="s">
        <v>46</v>
      </c>
      <c r="O168" s="55"/>
      <c r="P168" s="125">
        <f>O168*H168</f>
        <v>0</v>
      </c>
      <c r="Q168" s="125">
        <v>0</v>
      </c>
      <c r="R168" s="125">
        <f>Q168*H168</f>
        <v>0</v>
      </c>
      <c r="S168" s="125">
        <v>0</v>
      </c>
      <c r="T168" s="126">
        <f>S168*H168</f>
        <v>0</v>
      </c>
      <c r="U168" s="251"/>
      <c r="V168" s="251"/>
      <c r="W168" s="251"/>
      <c r="X168" s="251"/>
      <c r="Y168" s="251"/>
      <c r="Z168" s="251"/>
      <c r="AA168" s="251"/>
      <c r="AB168" s="251"/>
      <c r="AC168" s="251"/>
      <c r="AD168" s="251"/>
      <c r="AE168" s="251"/>
      <c r="AR168" s="330" t="s">
        <v>136</v>
      </c>
      <c r="AT168" s="330" t="s">
        <v>131</v>
      </c>
      <c r="AU168" s="330" t="s">
        <v>22</v>
      </c>
      <c r="AY168" s="304" t="s">
        <v>130</v>
      </c>
      <c r="BE168" s="331">
        <f>IF(N168="základní",J168,0)</f>
        <v>0</v>
      </c>
      <c r="BF168" s="331">
        <f>IF(N168="snížená",J168,0)</f>
        <v>0</v>
      </c>
      <c r="BG168" s="331">
        <f>IF(N168="zákl. přenesená",J168,0)</f>
        <v>0</v>
      </c>
      <c r="BH168" s="331">
        <f>IF(N168="sníž. přenesená",J168,0)</f>
        <v>0</v>
      </c>
      <c r="BI168" s="331">
        <f>IF(N168="nulová",J168,0)</f>
        <v>0</v>
      </c>
      <c r="BJ168" s="304" t="s">
        <v>22</v>
      </c>
      <c r="BK168" s="331">
        <f>ROUND(I168*H168,2)</f>
        <v>0</v>
      </c>
      <c r="BL168" s="304" t="s">
        <v>136</v>
      </c>
      <c r="BM168" s="330" t="s">
        <v>305</v>
      </c>
    </row>
    <row r="169" spans="1:47" s="307" customFormat="1" ht="12">
      <c r="A169" s="251"/>
      <c r="B169" s="27"/>
      <c r="C169" s="251"/>
      <c r="D169" s="127" t="s">
        <v>137</v>
      </c>
      <c r="E169" s="251"/>
      <c r="F169" s="128" t="s">
        <v>1641</v>
      </c>
      <c r="G169" s="251"/>
      <c r="H169" s="251"/>
      <c r="I169" s="251"/>
      <c r="J169" s="251"/>
      <c r="K169" s="251"/>
      <c r="L169" s="27"/>
      <c r="M169" s="129"/>
      <c r="N169" s="130"/>
      <c r="O169" s="55"/>
      <c r="P169" s="55"/>
      <c r="Q169" s="55"/>
      <c r="R169" s="55"/>
      <c r="S169" s="55"/>
      <c r="T169" s="56"/>
      <c r="U169" s="251"/>
      <c r="V169" s="251"/>
      <c r="W169" s="251"/>
      <c r="X169" s="251"/>
      <c r="Y169" s="251"/>
      <c r="Z169" s="251"/>
      <c r="AA169" s="251"/>
      <c r="AB169" s="251"/>
      <c r="AC169" s="251"/>
      <c r="AD169" s="251"/>
      <c r="AE169" s="251"/>
      <c r="AT169" s="304" t="s">
        <v>137</v>
      </c>
      <c r="AU169" s="304" t="s">
        <v>22</v>
      </c>
    </row>
    <row r="170" spans="1:65" s="307" customFormat="1" ht="16.5" customHeight="1">
      <c r="A170" s="251"/>
      <c r="B170" s="27"/>
      <c r="C170" s="117" t="s">
        <v>242</v>
      </c>
      <c r="D170" s="117" t="s">
        <v>131</v>
      </c>
      <c r="E170" s="118" t="s">
        <v>1642</v>
      </c>
      <c r="F170" s="119" t="s">
        <v>1643</v>
      </c>
      <c r="G170" s="120" t="s">
        <v>201</v>
      </c>
      <c r="H170" s="121">
        <v>8</v>
      </c>
      <c r="I170" s="122"/>
      <c r="J170" s="123">
        <f>ROUND(I170*H170,2)</f>
        <v>0</v>
      </c>
      <c r="K170" s="119" t="s">
        <v>146</v>
      </c>
      <c r="L170" s="27"/>
      <c r="M170" s="329" t="s">
        <v>20</v>
      </c>
      <c r="N170" s="124" t="s">
        <v>46</v>
      </c>
      <c r="O170" s="55"/>
      <c r="P170" s="125">
        <f>O170*H170</f>
        <v>0</v>
      </c>
      <c r="Q170" s="125">
        <v>0</v>
      </c>
      <c r="R170" s="125">
        <f>Q170*H170</f>
        <v>0</v>
      </c>
      <c r="S170" s="125">
        <v>0</v>
      </c>
      <c r="T170" s="126">
        <f>S170*H170</f>
        <v>0</v>
      </c>
      <c r="U170" s="251"/>
      <c r="V170" s="251"/>
      <c r="W170" s="251"/>
      <c r="X170" s="251"/>
      <c r="Y170" s="251"/>
      <c r="Z170" s="251"/>
      <c r="AA170" s="251"/>
      <c r="AB170" s="251"/>
      <c r="AC170" s="251"/>
      <c r="AD170" s="251"/>
      <c r="AE170" s="251"/>
      <c r="AR170" s="330" t="s">
        <v>136</v>
      </c>
      <c r="AT170" s="330" t="s">
        <v>131</v>
      </c>
      <c r="AU170" s="330" t="s">
        <v>22</v>
      </c>
      <c r="AY170" s="304" t="s">
        <v>130</v>
      </c>
      <c r="BE170" s="331">
        <f>IF(N170="základní",J170,0)</f>
        <v>0</v>
      </c>
      <c r="BF170" s="331">
        <f>IF(N170="snížená",J170,0)</f>
        <v>0</v>
      </c>
      <c r="BG170" s="331">
        <f>IF(N170="zákl. přenesená",J170,0)</f>
        <v>0</v>
      </c>
      <c r="BH170" s="331">
        <f>IF(N170="sníž. přenesená",J170,0)</f>
        <v>0</v>
      </c>
      <c r="BI170" s="331">
        <f>IF(N170="nulová",J170,0)</f>
        <v>0</v>
      </c>
      <c r="BJ170" s="304" t="s">
        <v>22</v>
      </c>
      <c r="BK170" s="331">
        <f>ROUND(I170*H170,2)</f>
        <v>0</v>
      </c>
      <c r="BL170" s="304" t="s">
        <v>136</v>
      </c>
      <c r="BM170" s="330" t="s">
        <v>308</v>
      </c>
    </row>
    <row r="171" spans="1:47" s="307" customFormat="1" ht="12">
      <c r="A171" s="251"/>
      <c r="B171" s="27"/>
      <c r="C171" s="251"/>
      <c r="D171" s="127" t="s">
        <v>137</v>
      </c>
      <c r="E171" s="251"/>
      <c r="F171" s="128" t="s">
        <v>1643</v>
      </c>
      <c r="G171" s="251"/>
      <c r="H171" s="251"/>
      <c r="I171" s="251"/>
      <c r="J171" s="251"/>
      <c r="K171" s="251"/>
      <c r="L171" s="27"/>
      <c r="M171" s="129"/>
      <c r="N171" s="130"/>
      <c r="O171" s="55"/>
      <c r="P171" s="55"/>
      <c r="Q171" s="55"/>
      <c r="R171" s="55"/>
      <c r="S171" s="55"/>
      <c r="T171" s="56"/>
      <c r="U171" s="251"/>
      <c r="V171" s="251"/>
      <c r="W171" s="251"/>
      <c r="X171" s="251"/>
      <c r="Y171" s="251"/>
      <c r="Z171" s="251"/>
      <c r="AA171" s="251"/>
      <c r="AB171" s="251"/>
      <c r="AC171" s="251"/>
      <c r="AD171" s="251"/>
      <c r="AE171" s="251"/>
      <c r="AT171" s="304" t="s">
        <v>137</v>
      </c>
      <c r="AU171" s="304" t="s">
        <v>22</v>
      </c>
    </row>
    <row r="172" spans="1:65" s="307" customFormat="1" ht="16.5" customHeight="1">
      <c r="A172" s="251"/>
      <c r="B172" s="27"/>
      <c r="C172" s="117" t="s">
        <v>309</v>
      </c>
      <c r="D172" s="117" t="s">
        <v>131</v>
      </c>
      <c r="E172" s="118" t="s">
        <v>1644</v>
      </c>
      <c r="F172" s="119" t="s">
        <v>1645</v>
      </c>
      <c r="G172" s="120" t="s">
        <v>201</v>
      </c>
      <c r="H172" s="121">
        <v>1</v>
      </c>
      <c r="I172" s="122"/>
      <c r="J172" s="123">
        <f>ROUND(I172*H172,2)</f>
        <v>0</v>
      </c>
      <c r="K172" s="119" t="s">
        <v>146</v>
      </c>
      <c r="L172" s="27"/>
      <c r="M172" s="329" t="s">
        <v>20</v>
      </c>
      <c r="N172" s="124" t="s">
        <v>46</v>
      </c>
      <c r="O172" s="55"/>
      <c r="P172" s="125">
        <f>O172*H172</f>
        <v>0</v>
      </c>
      <c r="Q172" s="125">
        <v>0</v>
      </c>
      <c r="R172" s="125">
        <f>Q172*H172</f>
        <v>0</v>
      </c>
      <c r="S172" s="125">
        <v>0</v>
      </c>
      <c r="T172" s="126">
        <f>S172*H172</f>
        <v>0</v>
      </c>
      <c r="U172" s="251"/>
      <c r="V172" s="251"/>
      <c r="W172" s="251"/>
      <c r="X172" s="251"/>
      <c r="Y172" s="251"/>
      <c r="Z172" s="251"/>
      <c r="AA172" s="251"/>
      <c r="AB172" s="251"/>
      <c r="AC172" s="251"/>
      <c r="AD172" s="251"/>
      <c r="AE172" s="251"/>
      <c r="AR172" s="330" t="s">
        <v>136</v>
      </c>
      <c r="AT172" s="330" t="s">
        <v>131</v>
      </c>
      <c r="AU172" s="330" t="s">
        <v>22</v>
      </c>
      <c r="AY172" s="304" t="s">
        <v>130</v>
      </c>
      <c r="BE172" s="331">
        <f>IF(N172="základní",J172,0)</f>
        <v>0</v>
      </c>
      <c r="BF172" s="331">
        <f>IF(N172="snížená",J172,0)</f>
        <v>0</v>
      </c>
      <c r="BG172" s="331">
        <f>IF(N172="zákl. přenesená",J172,0)</f>
        <v>0</v>
      </c>
      <c r="BH172" s="331">
        <f>IF(N172="sníž. přenesená",J172,0)</f>
        <v>0</v>
      </c>
      <c r="BI172" s="331">
        <f>IF(N172="nulová",J172,0)</f>
        <v>0</v>
      </c>
      <c r="BJ172" s="304" t="s">
        <v>22</v>
      </c>
      <c r="BK172" s="331">
        <f>ROUND(I172*H172,2)</f>
        <v>0</v>
      </c>
      <c r="BL172" s="304" t="s">
        <v>136</v>
      </c>
      <c r="BM172" s="330" t="s">
        <v>312</v>
      </c>
    </row>
    <row r="173" spans="1:47" s="307" customFormat="1" ht="12">
      <c r="A173" s="251"/>
      <c r="B173" s="27"/>
      <c r="C173" s="251"/>
      <c r="D173" s="127" t="s">
        <v>137</v>
      </c>
      <c r="E173" s="251"/>
      <c r="F173" s="128" t="s">
        <v>1645</v>
      </c>
      <c r="G173" s="251"/>
      <c r="H173" s="251"/>
      <c r="I173" s="251"/>
      <c r="J173" s="251"/>
      <c r="K173" s="251"/>
      <c r="L173" s="27"/>
      <c r="M173" s="129"/>
      <c r="N173" s="130"/>
      <c r="O173" s="55"/>
      <c r="P173" s="55"/>
      <c r="Q173" s="55"/>
      <c r="R173" s="55"/>
      <c r="S173" s="55"/>
      <c r="T173" s="56"/>
      <c r="U173" s="251"/>
      <c r="V173" s="251"/>
      <c r="W173" s="251"/>
      <c r="X173" s="251"/>
      <c r="Y173" s="251"/>
      <c r="Z173" s="251"/>
      <c r="AA173" s="251"/>
      <c r="AB173" s="251"/>
      <c r="AC173" s="251"/>
      <c r="AD173" s="251"/>
      <c r="AE173" s="251"/>
      <c r="AT173" s="304" t="s">
        <v>137</v>
      </c>
      <c r="AU173" s="304" t="s">
        <v>22</v>
      </c>
    </row>
    <row r="174" spans="1:65" s="307" customFormat="1" ht="16.5" customHeight="1">
      <c r="A174" s="251"/>
      <c r="B174" s="27"/>
      <c r="C174" s="117" t="s">
        <v>246</v>
      </c>
      <c r="D174" s="117" t="s">
        <v>131</v>
      </c>
      <c r="E174" s="118" t="s">
        <v>1646</v>
      </c>
      <c r="F174" s="119" t="s">
        <v>1647</v>
      </c>
      <c r="G174" s="120" t="s">
        <v>1631</v>
      </c>
      <c r="H174" s="121">
        <v>1</v>
      </c>
      <c r="I174" s="122"/>
      <c r="J174" s="123">
        <f>ROUND(I174*H174,2)</f>
        <v>0</v>
      </c>
      <c r="K174" s="119" t="s">
        <v>146</v>
      </c>
      <c r="L174" s="27"/>
      <c r="M174" s="329" t="s">
        <v>20</v>
      </c>
      <c r="N174" s="124" t="s">
        <v>46</v>
      </c>
      <c r="O174" s="55"/>
      <c r="P174" s="125">
        <f>O174*H174</f>
        <v>0</v>
      </c>
      <c r="Q174" s="125">
        <v>0</v>
      </c>
      <c r="R174" s="125">
        <f>Q174*H174</f>
        <v>0</v>
      </c>
      <c r="S174" s="125">
        <v>0</v>
      </c>
      <c r="T174" s="126">
        <f>S174*H174</f>
        <v>0</v>
      </c>
      <c r="U174" s="251"/>
      <c r="V174" s="251"/>
      <c r="W174" s="251"/>
      <c r="X174" s="251"/>
      <c r="Y174" s="251"/>
      <c r="Z174" s="251"/>
      <c r="AA174" s="251"/>
      <c r="AB174" s="251"/>
      <c r="AC174" s="251"/>
      <c r="AD174" s="251"/>
      <c r="AE174" s="251"/>
      <c r="AR174" s="330" t="s">
        <v>136</v>
      </c>
      <c r="AT174" s="330" t="s">
        <v>131</v>
      </c>
      <c r="AU174" s="330" t="s">
        <v>22</v>
      </c>
      <c r="AY174" s="304" t="s">
        <v>130</v>
      </c>
      <c r="BE174" s="331">
        <f>IF(N174="základní",J174,0)</f>
        <v>0</v>
      </c>
      <c r="BF174" s="331">
        <f>IF(N174="snížená",J174,0)</f>
        <v>0</v>
      </c>
      <c r="BG174" s="331">
        <f>IF(N174="zákl. přenesená",J174,0)</f>
        <v>0</v>
      </c>
      <c r="BH174" s="331">
        <f>IF(N174="sníž. přenesená",J174,0)</f>
        <v>0</v>
      </c>
      <c r="BI174" s="331">
        <f>IF(N174="nulová",J174,0)</f>
        <v>0</v>
      </c>
      <c r="BJ174" s="304" t="s">
        <v>22</v>
      </c>
      <c r="BK174" s="331">
        <f>ROUND(I174*H174,2)</f>
        <v>0</v>
      </c>
      <c r="BL174" s="304" t="s">
        <v>136</v>
      </c>
      <c r="BM174" s="330" t="s">
        <v>315</v>
      </c>
    </row>
    <row r="175" spans="1:47" s="307" customFormat="1" ht="12">
      <c r="A175" s="251"/>
      <c r="B175" s="27"/>
      <c r="C175" s="251"/>
      <c r="D175" s="127" t="s">
        <v>137</v>
      </c>
      <c r="E175" s="251"/>
      <c r="F175" s="128" t="s">
        <v>1647</v>
      </c>
      <c r="G175" s="251"/>
      <c r="H175" s="251"/>
      <c r="I175" s="251"/>
      <c r="J175" s="251"/>
      <c r="K175" s="251"/>
      <c r="L175" s="27"/>
      <c r="M175" s="129"/>
      <c r="N175" s="130"/>
      <c r="O175" s="55"/>
      <c r="P175" s="55"/>
      <c r="Q175" s="55"/>
      <c r="R175" s="55"/>
      <c r="S175" s="55"/>
      <c r="T175" s="56"/>
      <c r="U175" s="251"/>
      <c r="V175" s="251"/>
      <c r="W175" s="251"/>
      <c r="X175" s="251"/>
      <c r="Y175" s="251"/>
      <c r="Z175" s="251"/>
      <c r="AA175" s="251"/>
      <c r="AB175" s="251"/>
      <c r="AC175" s="251"/>
      <c r="AD175" s="251"/>
      <c r="AE175" s="251"/>
      <c r="AT175" s="304" t="s">
        <v>137</v>
      </c>
      <c r="AU175" s="304" t="s">
        <v>22</v>
      </c>
    </row>
    <row r="176" spans="1:65" s="307" customFormat="1" ht="16.5" customHeight="1">
      <c r="A176" s="251"/>
      <c r="B176" s="27"/>
      <c r="C176" s="117" t="s">
        <v>316</v>
      </c>
      <c r="D176" s="117" t="s">
        <v>131</v>
      </c>
      <c r="E176" s="118" t="s">
        <v>1648</v>
      </c>
      <c r="F176" s="119" t="s">
        <v>1649</v>
      </c>
      <c r="G176" s="120" t="s">
        <v>162</v>
      </c>
      <c r="H176" s="121">
        <v>16</v>
      </c>
      <c r="I176" s="122"/>
      <c r="J176" s="123">
        <f>ROUND(I176*H176,2)</f>
        <v>0</v>
      </c>
      <c r="K176" s="119" t="s">
        <v>146</v>
      </c>
      <c r="L176" s="27"/>
      <c r="M176" s="329" t="s">
        <v>20</v>
      </c>
      <c r="N176" s="124" t="s">
        <v>46</v>
      </c>
      <c r="O176" s="55"/>
      <c r="P176" s="125">
        <f>O176*H176</f>
        <v>0</v>
      </c>
      <c r="Q176" s="125">
        <v>0</v>
      </c>
      <c r="R176" s="125">
        <f>Q176*H176</f>
        <v>0</v>
      </c>
      <c r="S176" s="125">
        <v>0</v>
      </c>
      <c r="T176" s="126">
        <f>S176*H176</f>
        <v>0</v>
      </c>
      <c r="U176" s="251"/>
      <c r="V176" s="251"/>
      <c r="W176" s="251"/>
      <c r="X176" s="251"/>
      <c r="Y176" s="251"/>
      <c r="Z176" s="251"/>
      <c r="AA176" s="251"/>
      <c r="AB176" s="251"/>
      <c r="AC176" s="251"/>
      <c r="AD176" s="251"/>
      <c r="AE176" s="251"/>
      <c r="AR176" s="330" t="s">
        <v>136</v>
      </c>
      <c r="AT176" s="330" t="s">
        <v>131</v>
      </c>
      <c r="AU176" s="330" t="s">
        <v>22</v>
      </c>
      <c r="AY176" s="304" t="s">
        <v>130</v>
      </c>
      <c r="BE176" s="331">
        <f>IF(N176="základní",J176,0)</f>
        <v>0</v>
      </c>
      <c r="BF176" s="331">
        <f>IF(N176="snížená",J176,0)</f>
        <v>0</v>
      </c>
      <c r="BG176" s="331">
        <f>IF(N176="zákl. přenesená",J176,0)</f>
        <v>0</v>
      </c>
      <c r="BH176" s="331">
        <f>IF(N176="sníž. přenesená",J176,0)</f>
        <v>0</v>
      </c>
      <c r="BI176" s="331">
        <f>IF(N176="nulová",J176,0)</f>
        <v>0</v>
      </c>
      <c r="BJ176" s="304" t="s">
        <v>22</v>
      </c>
      <c r="BK176" s="331">
        <f>ROUND(I176*H176,2)</f>
        <v>0</v>
      </c>
      <c r="BL176" s="304" t="s">
        <v>136</v>
      </c>
      <c r="BM176" s="330" t="s">
        <v>319</v>
      </c>
    </row>
    <row r="177" spans="1:47" s="307" customFormat="1" ht="12">
      <c r="A177" s="251"/>
      <c r="B177" s="27"/>
      <c r="C177" s="251"/>
      <c r="D177" s="127" t="s">
        <v>137</v>
      </c>
      <c r="E177" s="251"/>
      <c r="F177" s="128" t="s">
        <v>1649</v>
      </c>
      <c r="G177" s="251"/>
      <c r="H177" s="251"/>
      <c r="I177" s="251"/>
      <c r="J177" s="251"/>
      <c r="K177" s="251"/>
      <c r="L177" s="27"/>
      <c r="M177" s="129"/>
      <c r="N177" s="130"/>
      <c r="O177" s="55"/>
      <c r="P177" s="55"/>
      <c r="Q177" s="55"/>
      <c r="R177" s="55"/>
      <c r="S177" s="55"/>
      <c r="T177" s="56"/>
      <c r="U177" s="251"/>
      <c r="V177" s="251"/>
      <c r="W177" s="251"/>
      <c r="X177" s="251"/>
      <c r="Y177" s="251"/>
      <c r="Z177" s="251"/>
      <c r="AA177" s="251"/>
      <c r="AB177" s="251"/>
      <c r="AC177" s="251"/>
      <c r="AD177" s="251"/>
      <c r="AE177" s="251"/>
      <c r="AT177" s="304" t="s">
        <v>137</v>
      </c>
      <c r="AU177" s="304" t="s">
        <v>22</v>
      </c>
    </row>
    <row r="178" spans="1:65" s="307" customFormat="1" ht="16.5" customHeight="1">
      <c r="A178" s="251"/>
      <c r="B178" s="27"/>
      <c r="C178" s="117" t="s">
        <v>251</v>
      </c>
      <c r="D178" s="117" t="s">
        <v>131</v>
      </c>
      <c r="E178" s="118" t="s">
        <v>1650</v>
      </c>
      <c r="F178" s="119" t="s">
        <v>1651</v>
      </c>
      <c r="G178" s="120" t="s">
        <v>1631</v>
      </c>
      <c r="H178" s="121">
        <v>1</v>
      </c>
      <c r="I178" s="122"/>
      <c r="J178" s="123">
        <f>ROUND(I178*H178,2)</f>
        <v>0</v>
      </c>
      <c r="K178" s="119" t="s">
        <v>146</v>
      </c>
      <c r="L178" s="27"/>
      <c r="M178" s="329" t="s">
        <v>20</v>
      </c>
      <c r="N178" s="124" t="s">
        <v>46</v>
      </c>
      <c r="O178" s="55"/>
      <c r="P178" s="125">
        <f>O178*H178</f>
        <v>0</v>
      </c>
      <c r="Q178" s="125">
        <v>0</v>
      </c>
      <c r="R178" s="125">
        <f>Q178*H178</f>
        <v>0</v>
      </c>
      <c r="S178" s="125">
        <v>0</v>
      </c>
      <c r="T178" s="126">
        <f>S178*H178</f>
        <v>0</v>
      </c>
      <c r="U178" s="251"/>
      <c r="V178" s="251"/>
      <c r="W178" s="251"/>
      <c r="X178" s="251"/>
      <c r="Y178" s="251"/>
      <c r="Z178" s="251"/>
      <c r="AA178" s="251"/>
      <c r="AB178" s="251"/>
      <c r="AC178" s="251"/>
      <c r="AD178" s="251"/>
      <c r="AE178" s="251"/>
      <c r="AR178" s="330" t="s">
        <v>136</v>
      </c>
      <c r="AT178" s="330" t="s">
        <v>131</v>
      </c>
      <c r="AU178" s="330" t="s">
        <v>22</v>
      </c>
      <c r="AY178" s="304" t="s">
        <v>130</v>
      </c>
      <c r="BE178" s="331">
        <f>IF(N178="základní",J178,0)</f>
        <v>0</v>
      </c>
      <c r="BF178" s="331">
        <f>IF(N178="snížená",J178,0)</f>
        <v>0</v>
      </c>
      <c r="BG178" s="331">
        <f>IF(N178="zákl. přenesená",J178,0)</f>
        <v>0</v>
      </c>
      <c r="BH178" s="331">
        <f>IF(N178="sníž. přenesená",J178,0)</f>
        <v>0</v>
      </c>
      <c r="BI178" s="331">
        <f>IF(N178="nulová",J178,0)</f>
        <v>0</v>
      </c>
      <c r="BJ178" s="304" t="s">
        <v>22</v>
      </c>
      <c r="BK178" s="331">
        <f>ROUND(I178*H178,2)</f>
        <v>0</v>
      </c>
      <c r="BL178" s="304" t="s">
        <v>136</v>
      </c>
      <c r="BM178" s="330" t="s">
        <v>322</v>
      </c>
    </row>
    <row r="179" spans="1:47" s="307" customFormat="1" ht="12">
      <c r="A179" s="251"/>
      <c r="B179" s="27"/>
      <c r="C179" s="251"/>
      <c r="D179" s="127" t="s">
        <v>137</v>
      </c>
      <c r="E179" s="251"/>
      <c r="F179" s="128" t="s">
        <v>1651</v>
      </c>
      <c r="G179" s="251"/>
      <c r="H179" s="251"/>
      <c r="I179" s="251"/>
      <c r="J179" s="251"/>
      <c r="K179" s="251"/>
      <c r="L179" s="27"/>
      <c r="M179" s="129"/>
      <c r="N179" s="130"/>
      <c r="O179" s="55"/>
      <c r="P179" s="55"/>
      <c r="Q179" s="55"/>
      <c r="R179" s="55"/>
      <c r="S179" s="55"/>
      <c r="T179" s="56"/>
      <c r="U179" s="251"/>
      <c r="V179" s="251"/>
      <c r="W179" s="251"/>
      <c r="X179" s="251"/>
      <c r="Y179" s="251"/>
      <c r="Z179" s="251"/>
      <c r="AA179" s="251"/>
      <c r="AB179" s="251"/>
      <c r="AC179" s="251"/>
      <c r="AD179" s="251"/>
      <c r="AE179" s="251"/>
      <c r="AT179" s="304" t="s">
        <v>137</v>
      </c>
      <c r="AU179" s="304" t="s">
        <v>22</v>
      </c>
    </row>
    <row r="180" spans="2:63" s="109" customFormat="1" ht="25.9" customHeight="1">
      <c r="B180" s="108"/>
      <c r="D180" s="110" t="s">
        <v>74</v>
      </c>
      <c r="E180" s="111" t="s">
        <v>1652</v>
      </c>
      <c r="F180" s="111" t="s">
        <v>1653</v>
      </c>
      <c r="J180" s="112">
        <f>BK180</f>
        <v>0</v>
      </c>
      <c r="L180" s="108"/>
      <c r="M180" s="113"/>
      <c r="N180" s="114"/>
      <c r="O180" s="114"/>
      <c r="P180" s="115">
        <f>SUM(P181:P240)</f>
        <v>0</v>
      </c>
      <c r="Q180" s="114"/>
      <c r="R180" s="115">
        <f>SUM(R181:R240)</f>
        <v>0</v>
      </c>
      <c r="S180" s="114"/>
      <c r="T180" s="116">
        <f>SUM(T181:T240)</f>
        <v>0</v>
      </c>
      <c r="AR180" s="110" t="s">
        <v>22</v>
      </c>
      <c r="AT180" s="327" t="s">
        <v>74</v>
      </c>
      <c r="AU180" s="327" t="s">
        <v>75</v>
      </c>
      <c r="AY180" s="110" t="s">
        <v>130</v>
      </c>
      <c r="BK180" s="328">
        <f>SUM(BK181:BK240)</f>
        <v>0</v>
      </c>
    </row>
    <row r="181" spans="1:65" s="307" customFormat="1" ht="16.5" customHeight="1">
      <c r="A181" s="251"/>
      <c r="B181" s="27"/>
      <c r="C181" s="117" t="s">
        <v>323</v>
      </c>
      <c r="D181" s="117" t="s">
        <v>131</v>
      </c>
      <c r="E181" s="118" t="s">
        <v>1654</v>
      </c>
      <c r="F181" s="119" t="s">
        <v>1655</v>
      </c>
      <c r="G181" s="120" t="s">
        <v>201</v>
      </c>
      <c r="H181" s="121">
        <v>1</v>
      </c>
      <c r="I181" s="122"/>
      <c r="J181" s="123">
        <f>ROUND(I181*H181,2)</f>
        <v>0</v>
      </c>
      <c r="K181" s="119" t="s">
        <v>146</v>
      </c>
      <c r="L181" s="27"/>
      <c r="M181" s="329" t="s">
        <v>20</v>
      </c>
      <c r="N181" s="124" t="s">
        <v>46</v>
      </c>
      <c r="O181" s="55"/>
      <c r="P181" s="125">
        <f>O181*H181</f>
        <v>0</v>
      </c>
      <c r="Q181" s="125">
        <v>0</v>
      </c>
      <c r="R181" s="125">
        <f>Q181*H181</f>
        <v>0</v>
      </c>
      <c r="S181" s="125">
        <v>0</v>
      </c>
      <c r="T181" s="126">
        <f>S181*H181</f>
        <v>0</v>
      </c>
      <c r="U181" s="251"/>
      <c r="V181" s="251"/>
      <c r="W181" s="251"/>
      <c r="X181" s="251"/>
      <c r="Y181" s="251"/>
      <c r="Z181" s="251"/>
      <c r="AA181" s="251"/>
      <c r="AB181" s="251"/>
      <c r="AC181" s="251"/>
      <c r="AD181" s="251"/>
      <c r="AE181" s="251"/>
      <c r="AR181" s="330" t="s">
        <v>136</v>
      </c>
      <c r="AT181" s="330" t="s">
        <v>131</v>
      </c>
      <c r="AU181" s="330" t="s">
        <v>22</v>
      </c>
      <c r="AY181" s="304" t="s">
        <v>130</v>
      </c>
      <c r="BE181" s="331">
        <f>IF(N181="základní",J181,0)</f>
        <v>0</v>
      </c>
      <c r="BF181" s="331">
        <f>IF(N181="snížená",J181,0)</f>
        <v>0</v>
      </c>
      <c r="BG181" s="331">
        <f>IF(N181="zákl. přenesená",J181,0)</f>
        <v>0</v>
      </c>
      <c r="BH181" s="331">
        <f>IF(N181="sníž. přenesená",J181,0)</f>
        <v>0</v>
      </c>
      <c r="BI181" s="331">
        <f>IF(N181="nulová",J181,0)</f>
        <v>0</v>
      </c>
      <c r="BJ181" s="304" t="s">
        <v>22</v>
      </c>
      <c r="BK181" s="331">
        <f>ROUND(I181*H181,2)</f>
        <v>0</v>
      </c>
      <c r="BL181" s="304" t="s">
        <v>136</v>
      </c>
      <c r="BM181" s="330" t="s">
        <v>326</v>
      </c>
    </row>
    <row r="182" spans="1:47" s="307" customFormat="1" ht="12">
      <c r="A182" s="251"/>
      <c r="B182" s="27"/>
      <c r="C182" s="251"/>
      <c r="D182" s="127" t="s">
        <v>137</v>
      </c>
      <c r="E182" s="251"/>
      <c r="F182" s="128" t="s">
        <v>1655</v>
      </c>
      <c r="G182" s="251"/>
      <c r="H182" s="251"/>
      <c r="I182" s="251"/>
      <c r="J182" s="251"/>
      <c r="K182" s="251"/>
      <c r="L182" s="27"/>
      <c r="M182" s="129"/>
      <c r="N182" s="130"/>
      <c r="O182" s="55"/>
      <c r="P182" s="55"/>
      <c r="Q182" s="55"/>
      <c r="R182" s="55"/>
      <c r="S182" s="55"/>
      <c r="T182" s="56"/>
      <c r="U182" s="251"/>
      <c r="V182" s="251"/>
      <c r="W182" s="251"/>
      <c r="X182" s="251"/>
      <c r="Y182" s="251"/>
      <c r="Z182" s="251"/>
      <c r="AA182" s="251"/>
      <c r="AB182" s="251"/>
      <c r="AC182" s="251"/>
      <c r="AD182" s="251"/>
      <c r="AE182" s="251"/>
      <c r="AT182" s="304" t="s">
        <v>137</v>
      </c>
      <c r="AU182" s="304" t="s">
        <v>22</v>
      </c>
    </row>
    <row r="183" spans="1:65" s="307" customFormat="1" ht="16.5" customHeight="1">
      <c r="A183" s="251"/>
      <c r="B183" s="27"/>
      <c r="C183" s="117" t="s">
        <v>256</v>
      </c>
      <c r="D183" s="117" t="s">
        <v>131</v>
      </c>
      <c r="E183" s="118" t="s">
        <v>1656</v>
      </c>
      <c r="F183" s="119" t="s">
        <v>1657</v>
      </c>
      <c r="G183" s="120" t="s">
        <v>201</v>
      </c>
      <c r="H183" s="121">
        <v>1</v>
      </c>
      <c r="I183" s="122"/>
      <c r="J183" s="123">
        <f>ROUND(I183*H183,2)</f>
        <v>0</v>
      </c>
      <c r="K183" s="119" t="s">
        <v>146</v>
      </c>
      <c r="L183" s="27"/>
      <c r="M183" s="329" t="s">
        <v>20</v>
      </c>
      <c r="N183" s="124" t="s">
        <v>46</v>
      </c>
      <c r="O183" s="55"/>
      <c r="P183" s="125">
        <f>O183*H183</f>
        <v>0</v>
      </c>
      <c r="Q183" s="125">
        <v>0</v>
      </c>
      <c r="R183" s="125">
        <f>Q183*H183</f>
        <v>0</v>
      </c>
      <c r="S183" s="125">
        <v>0</v>
      </c>
      <c r="T183" s="126">
        <f>S183*H183</f>
        <v>0</v>
      </c>
      <c r="U183" s="251"/>
      <c r="V183" s="251"/>
      <c r="W183" s="251"/>
      <c r="X183" s="251"/>
      <c r="Y183" s="251"/>
      <c r="Z183" s="251"/>
      <c r="AA183" s="251"/>
      <c r="AB183" s="251"/>
      <c r="AC183" s="251"/>
      <c r="AD183" s="251"/>
      <c r="AE183" s="251"/>
      <c r="AR183" s="330" t="s">
        <v>136</v>
      </c>
      <c r="AT183" s="330" t="s">
        <v>131</v>
      </c>
      <c r="AU183" s="330" t="s">
        <v>22</v>
      </c>
      <c r="AY183" s="304" t="s">
        <v>130</v>
      </c>
      <c r="BE183" s="331">
        <f>IF(N183="základní",J183,0)</f>
        <v>0</v>
      </c>
      <c r="BF183" s="331">
        <f>IF(N183="snížená",J183,0)</f>
        <v>0</v>
      </c>
      <c r="BG183" s="331">
        <f>IF(N183="zákl. přenesená",J183,0)</f>
        <v>0</v>
      </c>
      <c r="BH183" s="331">
        <f>IF(N183="sníž. přenesená",J183,0)</f>
        <v>0</v>
      </c>
      <c r="BI183" s="331">
        <f>IF(N183="nulová",J183,0)</f>
        <v>0</v>
      </c>
      <c r="BJ183" s="304" t="s">
        <v>22</v>
      </c>
      <c r="BK183" s="331">
        <f>ROUND(I183*H183,2)</f>
        <v>0</v>
      </c>
      <c r="BL183" s="304" t="s">
        <v>136</v>
      </c>
      <c r="BM183" s="330" t="s">
        <v>329</v>
      </c>
    </row>
    <row r="184" spans="1:47" s="307" customFormat="1" ht="12">
      <c r="A184" s="251"/>
      <c r="B184" s="27"/>
      <c r="C184" s="251"/>
      <c r="D184" s="127" t="s">
        <v>137</v>
      </c>
      <c r="E184" s="251"/>
      <c r="F184" s="128" t="s">
        <v>1657</v>
      </c>
      <c r="G184" s="251"/>
      <c r="H184" s="251"/>
      <c r="I184" s="251"/>
      <c r="J184" s="251"/>
      <c r="K184" s="251"/>
      <c r="L184" s="27"/>
      <c r="M184" s="129"/>
      <c r="N184" s="130"/>
      <c r="O184" s="55"/>
      <c r="P184" s="55"/>
      <c r="Q184" s="55"/>
      <c r="R184" s="55"/>
      <c r="S184" s="55"/>
      <c r="T184" s="56"/>
      <c r="U184" s="251"/>
      <c r="V184" s="251"/>
      <c r="W184" s="251"/>
      <c r="X184" s="251"/>
      <c r="Y184" s="251"/>
      <c r="Z184" s="251"/>
      <c r="AA184" s="251"/>
      <c r="AB184" s="251"/>
      <c r="AC184" s="251"/>
      <c r="AD184" s="251"/>
      <c r="AE184" s="251"/>
      <c r="AT184" s="304" t="s">
        <v>137</v>
      </c>
      <c r="AU184" s="304" t="s">
        <v>22</v>
      </c>
    </row>
    <row r="185" spans="1:65" s="307" customFormat="1" ht="16.5" customHeight="1">
      <c r="A185" s="251"/>
      <c r="B185" s="27"/>
      <c r="C185" s="117" t="s">
        <v>330</v>
      </c>
      <c r="D185" s="117" t="s">
        <v>131</v>
      </c>
      <c r="E185" s="118" t="s">
        <v>1658</v>
      </c>
      <c r="F185" s="119" t="s">
        <v>1659</v>
      </c>
      <c r="G185" s="120" t="s">
        <v>201</v>
      </c>
      <c r="H185" s="121">
        <v>114</v>
      </c>
      <c r="I185" s="122"/>
      <c r="J185" s="123">
        <f>ROUND(I185*H185,2)</f>
        <v>0</v>
      </c>
      <c r="K185" s="119" t="s">
        <v>146</v>
      </c>
      <c r="L185" s="27"/>
      <c r="M185" s="329" t="s">
        <v>20</v>
      </c>
      <c r="N185" s="124" t="s">
        <v>46</v>
      </c>
      <c r="O185" s="55"/>
      <c r="P185" s="125">
        <f>O185*H185</f>
        <v>0</v>
      </c>
      <c r="Q185" s="125">
        <v>0</v>
      </c>
      <c r="R185" s="125">
        <f>Q185*H185</f>
        <v>0</v>
      </c>
      <c r="S185" s="125">
        <v>0</v>
      </c>
      <c r="T185" s="126">
        <f>S185*H185</f>
        <v>0</v>
      </c>
      <c r="U185" s="251"/>
      <c r="V185" s="251"/>
      <c r="W185" s="251"/>
      <c r="X185" s="251"/>
      <c r="Y185" s="251"/>
      <c r="Z185" s="251"/>
      <c r="AA185" s="251"/>
      <c r="AB185" s="251"/>
      <c r="AC185" s="251"/>
      <c r="AD185" s="251"/>
      <c r="AE185" s="251"/>
      <c r="AR185" s="330" t="s">
        <v>136</v>
      </c>
      <c r="AT185" s="330" t="s">
        <v>131</v>
      </c>
      <c r="AU185" s="330" t="s">
        <v>22</v>
      </c>
      <c r="AY185" s="304" t="s">
        <v>130</v>
      </c>
      <c r="BE185" s="331">
        <f>IF(N185="základní",J185,0)</f>
        <v>0</v>
      </c>
      <c r="BF185" s="331">
        <f>IF(N185="snížená",J185,0)</f>
        <v>0</v>
      </c>
      <c r="BG185" s="331">
        <f>IF(N185="zákl. přenesená",J185,0)</f>
        <v>0</v>
      </c>
      <c r="BH185" s="331">
        <f>IF(N185="sníž. přenesená",J185,0)</f>
        <v>0</v>
      </c>
      <c r="BI185" s="331">
        <f>IF(N185="nulová",J185,0)</f>
        <v>0</v>
      </c>
      <c r="BJ185" s="304" t="s">
        <v>22</v>
      </c>
      <c r="BK185" s="331">
        <f>ROUND(I185*H185,2)</f>
        <v>0</v>
      </c>
      <c r="BL185" s="304" t="s">
        <v>136</v>
      </c>
      <c r="BM185" s="330" t="s">
        <v>333</v>
      </c>
    </row>
    <row r="186" spans="1:47" s="307" customFormat="1" ht="12">
      <c r="A186" s="251"/>
      <c r="B186" s="27"/>
      <c r="C186" s="251"/>
      <c r="D186" s="127" t="s">
        <v>137</v>
      </c>
      <c r="E186" s="251"/>
      <c r="F186" s="128" t="s">
        <v>1659</v>
      </c>
      <c r="G186" s="251"/>
      <c r="H186" s="251"/>
      <c r="I186" s="251"/>
      <c r="J186" s="251"/>
      <c r="K186" s="251"/>
      <c r="L186" s="27"/>
      <c r="M186" s="129"/>
      <c r="N186" s="130"/>
      <c r="O186" s="55"/>
      <c r="P186" s="55"/>
      <c r="Q186" s="55"/>
      <c r="R186" s="55"/>
      <c r="S186" s="55"/>
      <c r="T186" s="56"/>
      <c r="U186" s="251"/>
      <c r="V186" s="251"/>
      <c r="W186" s="251"/>
      <c r="X186" s="251"/>
      <c r="Y186" s="251"/>
      <c r="Z186" s="251"/>
      <c r="AA186" s="251"/>
      <c r="AB186" s="251"/>
      <c r="AC186" s="251"/>
      <c r="AD186" s="251"/>
      <c r="AE186" s="251"/>
      <c r="AT186" s="304" t="s">
        <v>137</v>
      </c>
      <c r="AU186" s="304" t="s">
        <v>22</v>
      </c>
    </row>
    <row r="187" spans="1:65" s="307" customFormat="1" ht="16.5" customHeight="1">
      <c r="A187" s="251"/>
      <c r="B187" s="27"/>
      <c r="C187" s="117" t="s">
        <v>259</v>
      </c>
      <c r="D187" s="117" t="s">
        <v>131</v>
      </c>
      <c r="E187" s="118" t="s">
        <v>1660</v>
      </c>
      <c r="F187" s="119" t="s">
        <v>1661</v>
      </c>
      <c r="G187" s="120" t="s">
        <v>201</v>
      </c>
      <c r="H187" s="121">
        <v>11</v>
      </c>
      <c r="I187" s="122"/>
      <c r="J187" s="123">
        <f>ROUND(I187*H187,2)</f>
        <v>0</v>
      </c>
      <c r="K187" s="119" t="s">
        <v>146</v>
      </c>
      <c r="L187" s="27"/>
      <c r="M187" s="329" t="s">
        <v>20</v>
      </c>
      <c r="N187" s="124" t="s">
        <v>46</v>
      </c>
      <c r="O187" s="55"/>
      <c r="P187" s="125">
        <f>O187*H187</f>
        <v>0</v>
      </c>
      <c r="Q187" s="125">
        <v>0</v>
      </c>
      <c r="R187" s="125">
        <f>Q187*H187</f>
        <v>0</v>
      </c>
      <c r="S187" s="125">
        <v>0</v>
      </c>
      <c r="T187" s="126">
        <f>S187*H187</f>
        <v>0</v>
      </c>
      <c r="U187" s="251"/>
      <c r="V187" s="251"/>
      <c r="W187" s="251"/>
      <c r="X187" s="251"/>
      <c r="Y187" s="251"/>
      <c r="Z187" s="251"/>
      <c r="AA187" s="251"/>
      <c r="AB187" s="251"/>
      <c r="AC187" s="251"/>
      <c r="AD187" s="251"/>
      <c r="AE187" s="251"/>
      <c r="AR187" s="330" t="s">
        <v>136</v>
      </c>
      <c r="AT187" s="330" t="s">
        <v>131</v>
      </c>
      <c r="AU187" s="330" t="s">
        <v>22</v>
      </c>
      <c r="AY187" s="304" t="s">
        <v>130</v>
      </c>
      <c r="BE187" s="331">
        <f>IF(N187="základní",J187,0)</f>
        <v>0</v>
      </c>
      <c r="BF187" s="331">
        <f>IF(N187="snížená",J187,0)</f>
        <v>0</v>
      </c>
      <c r="BG187" s="331">
        <f>IF(N187="zákl. přenesená",J187,0)</f>
        <v>0</v>
      </c>
      <c r="BH187" s="331">
        <f>IF(N187="sníž. přenesená",J187,0)</f>
        <v>0</v>
      </c>
      <c r="BI187" s="331">
        <f>IF(N187="nulová",J187,0)</f>
        <v>0</v>
      </c>
      <c r="BJ187" s="304" t="s">
        <v>22</v>
      </c>
      <c r="BK187" s="331">
        <f>ROUND(I187*H187,2)</f>
        <v>0</v>
      </c>
      <c r="BL187" s="304" t="s">
        <v>136</v>
      </c>
      <c r="BM187" s="330" t="s">
        <v>336</v>
      </c>
    </row>
    <row r="188" spans="1:47" s="307" customFormat="1" ht="12">
      <c r="A188" s="251"/>
      <c r="B188" s="27"/>
      <c r="C188" s="251"/>
      <c r="D188" s="127" t="s">
        <v>137</v>
      </c>
      <c r="E188" s="251"/>
      <c r="F188" s="128" t="s">
        <v>1661</v>
      </c>
      <c r="G188" s="251"/>
      <c r="H188" s="251"/>
      <c r="I188" s="251"/>
      <c r="J188" s="251"/>
      <c r="K188" s="251"/>
      <c r="L188" s="27"/>
      <c r="M188" s="129"/>
      <c r="N188" s="130"/>
      <c r="O188" s="55"/>
      <c r="P188" s="55"/>
      <c r="Q188" s="55"/>
      <c r="R188" s="55"/>
      <c r="S188" s="55"/>
      <c r="T188" s="56"/>
      <c r="U188" s="251"/>
      <c r="V188" s="251"/>
      <c r="W188" s="251"/>
      <c r="X188" s="251"/>
      <c r="Y188" s="251"/>
      <c r="Z188" s="251"/>
      <c r="AA188" s="251"/>
      <c r="AB188" s="251"/>
      <c r="AC188" s="251"/>
      <c r="AD188" s="251"/>
      <c r="AE188" s="251"/>
      <c r="AT188" s="304" t="s">
        <v>137</v>
      </c>
      <c r="AU188" s="304" t="s">
        <v>22</v>
      </c>
    </row>
    <row r="189" spans="1:65" s="307" customFormat="1" ht="16.5" customHeight="1">
      <c r="A189" s="251"/>
      <c r="B189" s="27"/>
      <c r="C189" s="117" t="s">
        <v>337</v>
      </c>
      <c r="D189" s="117" t="s">
        <v>131</v>
      </c>
      <c r="E189" s="118" t="s">
        <v>1662</v>
      </c>
      <c r="F189" s="119" t="s">
        <v>1663</v>
      </c>
      <c r="G189" s="120" t="s">
        <v>201</v>
      </c>
      <c r="H189" s="121">
        <v>8</v>
      </c>
      <c r="I189" s="122"/>
      <c r="J189" s="123">
        <f>ROUND(I189*H189,2)</f>
        <v>0</v>
      </c>
      <c r="K189" s="119" t="s">
        <v>146</v>
      </c>
      <c r="L189" s="27"/>
      <c r="M189" s="329" t="s">
        <v>20</v>
      </c>
      <c r="N189" s="124" t="s">
        <v>46</v>
      </c>
      <c r="O189" s="55"/>
      <c r="P189" s="125">
        <f>O189*H189</f>
        <v>0</v>
      </c>
      <c r="Q189" s="125">
        <v>0</v>
      </c>
      <c r="R189" s="125">
        <f>Q189*H189</f>
        <v>0</v>
      </c>
      <c r="S189" s="125">
        <v>0</v>
      </c>
      <c r="T189" s="126">
        <f>S189*H189</f>
        <v>0</v>
      </c>
      <c r="U189" s="251"/>
      <c r="V189" s="251"/>
      <c r="W189" s="251"/>
      <c r="X189" s="251"/>
      <c r="Y189" s="251"/>
      <c r="Z189" s="251"/>
      <c r="AA189" s="251"/>
      <c r="AB189" s="251"/>
      <c r="AC189" s="251"/>
      <c r="AD189" s="251"/>
      <c r="AE189" s="251"/>
      <c r="AR189" s="330" t="s">
        <v>136</v>
      </c>
      <c r="AT189" s="330" t="s">
        <v>131</v>
      </c>
      <c r="AU189" s="330" t="s">
        <v>22</v>
      </c>
      <c r="AY189" s="304" t="s">
        <v>130</v>
      </c>
      <c r="BE189" s="331">
        <f>IF(N189="základní",J189,0)</f>
        <v>0</v>
      </c>
      <c r="BF189" s="331">
        <f>IF(N189="snížená",J189,0)</f>
        <v>0</v>
      </c>
      <c r="BG189" s="331">
        <f>IF(N189="zákl. přenesená",J189,0)</f>
        <v>0</v>
      </c>
      <c r="BH189" s="331">
        <f>IF(N189="sníž. přenesená",J189,0)</f>
        <v>0</v>
      </c>
      <c r="BI189" s="331">
        <f>IF(N189="nulová",J189,0)</f>
        <v>0</v>
      </c>
      <c r="BJ189" s="304" t="s">
        <v>22</v>
      </c>
      <c r="BK189" s="331">
        <f>ROUND(I189*H189,2)</f>
        <v>0</v>
      </c>
      <c r="BL189" s="304" t="s">
        <v>136</v>
      </c>
      <c r="BM189" s="330" t="s">
        <v>340</v>
      </c>
    </row>
    <row r="190" spans="1:47" s="307" customFormat="1" ht="12">
      <c r="A190" s="251"/>
      <c r="B190" s="27"/>
      <c r="C190" s="251"/>
      <c r="D190" s="127" t="s">
        <v>137</v>
      </c>
      <c r="E190" s="251"/>
      <c r="F190" s="128" t="s">
        <v>1663</v>
      </c>
      <c r="G190" s="251"/>
      <c r="H190" s="251"/>
      <c r="I190" s="251"/>
      <c r="J190" s="251"/>
      <c r="K190" s="251"/>
      <c r="L190" s="27"/>
      <c r="M190" s="129"/>
      <c r="N190" s="130"/>
      <c r="O190" s="55"/>
      <c r="P190" s="55"/>
      <c r="Q190" s="55"/>
      <c r="R190" s="55"/>
      <c r="S190" s="55"/>
      <c r="T190" s="56"/>
      <c r="U190" s="251"/>
      <c r="V190" s="251"/>
      <c r="W190" s="251"/>
      <c r="X190" s="251"/>
      <c r="Y190" s="251"/>
      <c r="Z190" s="251"/>
      <c r="AA190" s="251"/>
      <c r="AB190" s="251"/>
      <c r="AC190" s="251"/>
      <c r="AD190" s="251"/>
      <c r="AE190" s="251"/>
      <c r="AT190" s="304" t="s">
        <v>137</v>
      </c>
      <c r="AU190" s="304" t="s">
        <v>22</v>
      </c>
    </row>
    <row r="191" spans="1:65" s="307" customFormat="1" ht="16.5" customHeight="1">
      <c r="A191" s="251"/>
      <c r="B191" s="27"/>
      <c r="C191" s="117" t="s">
        <v>263</v>
      </c>
      <c r="D191" s="117" t="s">
        <v>131</v>
      </c>
      <c r="E191" s="118" t="s">
        <v>1664</v>
      </c>
      <c r="F191" s="119" t="s">
        <v>1665</v>
      </c>
      <c r="G191" s="120" t="s">
        <v>201</v>
      </c>
      <c r="H191" s="121">
        <v>15</v>
      </c>
      <c r="I191" s="122"/>
      <c r="J191" s="123">
        <f>ROUND(I191*H191,2)</f>
        <v>0</v>
      </c>
      <c r="K191" s="119" t="s">
        <v>146</v>
      </c>
      <c r="L191" s="27"/>
      <c r="M191" s="329" t="s">
        <v>20</v>
      </c>
      <c r="N191" s="124" t="s">
        <v>46</v>
      </c>
      <c r="O191" s="55"/>
      <c r="P191" s="125">
        <f>O191*H191</f>
        <v>0</v>
      </c>
      <c r="Q191" s="125">
        <v>0</v>
      </c>
      <c r="R191" s="125">
        <f>Q191*H191</f>
        <v>0</v>
      </c>
      <c r="S191" s="125">
        <v>0</v>
      </c>
      <c r="T191" s="126">
        <f>S191*H191</f>
        <v>0</v>
      </c>
      <c r="U191" s="251"/>
      <c r="V191" s="251"/>
      <c r="W191" s="251"/>
      <c r="X191" s="251"/>
      <c r="Y191" s="251"/>
      <c r="Z191" s="251"/>
      <c r="AA191" s="251"/>
      <c r="AB191" s="251"/>
      <c r="AC191" s="251"/>
      <c r="AD191" s="251"/>
      <c r="AE191" s="251"/>
      <c r="AR191" s="330" t="s">
        <v>136</v>
      </c>
      <c r="AT191" s="330" t="s">
        <v>131</v>
      </c>
      <c r="AU191" s="330" t="s">
        <v>22</v>
      </c>
      <c r="AY191" s="304" t="s">
        <v>130</v>
      </c>
      <c r="BE191" s="331">
        <f>IF(N191="základní",J191,0)</f>
        <v>0</v>
      </c>
      <c r="BF191" s="331">
        <f>IF(N191="snížená",J191,0)</f>
        <v>0</v>
      </c>
      <c r="BG191" s="331">
        <f>IF(N191="zákl. přenesená",J191,0)</f>
        <v>0</v>
      </c>
      <c r="BH191" s="331">
        <f>IF(N191="sníž. přenesená",J191,0)</f>
        <v>0</v>
      </c>
      <c r="BI191" s="331">
        <f>IF(N191="nulová",J191,0)</f>
        <v>0</v>
      </c>
      <c r="BJ191" s="304" t="s">
        <v>22</v>
      </c>
      <c r="BK191" s="331">
        <f>ROUND(I191*H191,2)</f>
        <v>0</v>
      </c>
      <c r="BL191" s="304" t="s">
        <v>136</v>
      </c>
      <c r="BM191" s="330" t="s">
        <v>343</v>
      </c>
    </row>
    <row r="192" spans="1:47" s="307" customFormat="1" ht="12">
      <c r="A192" s="251"/>
      <c r="B192" s="27"/>
      <c r="C192" s="251"/>
      <c r="D192" s="127" t="s">
        <v>137</v>
      </c>
      <c r="E192" s="251"/>
      <c r="F192" s="128" t="s">
        <v>1665</v>
      </c>
      <c r="G192" s="251"/>
      <c r="H192" s="251"/>
      <c r="I192" s="251"/>
      <c r="J192" s="251"/>
      <c r="K192" s="251"/>
      <c r="L192" s="27"/>
      <c r="M192" s="129"/>
      <c r="N192" s="130"/>
      <c r="O192" s="55"/>
      <c r="P192" s="55"/>
      <c r="Q192" s="55"/>
      <c r="R192" s="55"/>
      <c r="S192" s="55"/>
      <c r="T192" s="56"/>
      <c r="U192" s="251"/>
      <c r="V192" s="251"/>
      <c r="W192" s="251"/>
      <c r="X192" s="251"/>
      <c r="Y192" s="251"/>
      <c r="Z192" s="251"/>
      <c r="AA192" s="251"/>
      <c r="AB192" s="251"/>
      <c r="AC192" s="251"/>
      <c r="AD192" s="251"/>
      <c r="AE192" s="251"/>
      <c r="AT192" s="304" t="s">
        <v>137</v>
      </c>
      <c r="AU192" s="304" t="s">
        <v>22</v>
      </c>
    </row>
    <row r="193" spans="1:65" s="307" customFormat="1" ht="16.5" customHeight="1">
      <c r="A193" s="251"/>
      <c r="B193" s="27"/>
      <c r="C193" s="117" t="s">
        <v>344</v>
      </c>
      <c r="D193" s="117" t="s">
        <v>131</v>
      </c>
      <c r="E193" s="118" t="s">
        <v>1666</v>
      </c>
      <c r="F193" s="119" t="s">
        <v>1667</v>
      </c>
      <c r="G193" s="120" t="s">
        <v>201</v>
      </c>
      <c r="H193" s="121">
        <v>9</v>
      </c>
      <c r="I193" s="122"/>
      <c r="J193" s="123">
        <f>ROUND(I193*H193,2)</f>
        <v>0</v>
      </c>
      <c r="K193" s="119" t="s">
        <v>146</v>
      </c>
      <c r="L193" s="27"/>
      <c r="M193" s="329" t="s">
        <v>20</v>
      </c>
      <c r="N193" s="124" t="s">
        <v>46</v>
      </c>
      <c r="O193" s="55"/>
      <c r="P193" s="125">
        <f>O193*H193</f>
        <v>0</v>
      </c>
      <c r="Q193" s="125">
        <v>0</v>
      </c>
      <c r="R193" s="125">
        <f>Q193*H193</f>
        <v>0</v>
      </c>
      <c r="S193" s="125">
        <v>0</v>
      </c>
      <c r="T193" s="126">
        <f>S193*H193</f>
        <v>0</v>
      </c>
      <c r="U193" s="251"/>
      <c r="V193" s="251"/>
      <c r="W193" s="251"/>
      <c r="X193" s="251"/>
      <c r="Y193" s="251"/>
      <c r="Z193" s="251"/>
      <c r="AA193" s="251"/>
      <c r="AB193" s="251"/>
      <c r="AC193" s="251"/>
      <c r="AD193" s="251"/>
      <c r="AE193" s="251"/>
      <c r="AR193" s="330" t="s">
        <v>136</v>
      </c>
      <c r="AT193" s="330" t="s">
        <v>131</v>
      </c>
      <c r="AU193" s="330" t="s">
        <v>22</v>
      </c>
      <c r="AY193" s="304" t="s">
        <v>130</v>
      </c>
      <c r="BE193" s="331">
        <f>IF(N193="základní",J193,0)</f>
        <v>0</v>
      </c>
      <c r="BF193" s="331">
        <f>IF(N193="snížená",J193,0)</f>
        <v>0</v>
      </c>
      <c r="BG193" s="331">
        <f>IF(N193="zákl. přenesená",J193,0)</f>
        <v>0</v>
      </c>
      <c r="BH193" s="331">
        <f>IF(N193="sníž. přenesená",J193,0)</f>
        <v>0</v>
      </c>
      <c r="BI193" s="331">
        <f>IF(N193="nulová",J193,0)</f>
        <v>0</v>
      </c>
      <c r="BJ193" s="304" t="s">
        <v>22</v>
      </c>
      <c r="BK193" s="331">
        <f>ROUND(I193*H193,2)</f>
        <v>0</v>
      </c>
      <c r="BL193" s="304" t="s">
        <v>136</v>
      </c>
      <c r="BM193" s="330" t="s">
        <v>192</v>
      </c>
    </row>
    <row r="194" spans="1:47" s="307" customFormat="1" ht="12">
      <c r="A194" s="251"/>
      <c r="B194" s="27"/>
      <c r="C194" s="251"/>
      <c r="D194" s="127" t="s">
        <v>137</v>
      </c>
      <c r="E194" s="251"/>
      <c r="F194" s="128" t="s">
        <v>1667</v>
      </c>
      <c r="G194" s="251"/>
      <c r="H194" s="251"/>
      <c r="I194" s="251"/>
      <c r="J194" s="251"/>
      <c r="K194" s="251"/>
      <c r="L194" s="27"/>
      <c r="M194" s="129"/>
      <c r="N194" s="130"/>
      <c r="O194" s="55"/>
      <c r="P194" s="55"/>
      <c r="Q194" s="55"/>
      <c r="R194" s="55"/>
      <c r="S194" s="55"/>
      <c r="T194" s="56"/>
      <c r="U194" s="251"/>
      <c r="V194" s="251"/>
      <c r="W194" s="251"/>
      <c r="X194" s="251"/>
      <c r="Y194" s="251"/>
      <c r="Z194" s="251"/>
      <c r="AA194" s="251"/>
      <c r="AB194" s="251"/>
      <c r="AC194" s="251"/>
      <c r="AD194" s="251"/>
      <c r="AE194" s="251"/>
      <c r="AT194" s="304" t="s">
        <v>137</v>
      </c>
      <c r="AU194" s="304" t="s">
        <v>22</v>
      </c>
    </row>
    <row r="195" spans="1:65" s="307" customFormat="1" ht="16.5" customHeight="1">
      <c r="A195" s="251"/>
      <c r="B195" s="27"/>
      <c r="C195" s="117" t="s">
        <v>266</v>
      </c>
      <c r="D195" s="117" t="s">
        <v>131</v>
      </c>
      <c r="E195" s="118" t="s">
        <v>1668</v>
      </c>
      <c r="F195" s="119" t="s">
        <v>1669</v>
      </c>
      <c r="G195" s="120" t="s">
        <v>201</v>
      </c>
      <c r="H195" s="121">
        <v>13</v>
      </c>
      <c r="I195" s="122"/>
      <c r="J195" s="123">
        <f>ROUND(I195*H195,2)</f>
        <v>0</v>
      </c>
      <c r="K195" s="119" t="s">
        <v>146</v>
      </c>
      <c r="L195" s="27"/>
      <c r="M195" s="329" t="s">
        <v>20</v>
      </c>
      <c r="N195" s="124" t="s">
        <v>46</v>
      </c>
      <c r="O195" s="55"/>
      <c r="P195" s="125">
        <f>O195*H195</f>
        <v>0</v>
      </c>
      <c r="Q195" s="125">
        <v>0</v>
      </c>
      <c r="R195" s="125">
        <f>Q195*H195</f>
        <v>0</v>
      </c>
      <c r="S195" s="125">
        <v>0</v>
      </c>
      <c r="T195" s="126">
        <f>S195*H195</f>
        <v>0</v>
      </c>
      <c r="U195" s="251"/>
      <c r="V195" s="251"/>
      <c r="W195" s="251"/>
      <c r="X195" s="251"/>
      <c r="Y195" s="251"/>
      <c r="Z195" s="251"/>
      <c r="AA195" s="251"/>
      <c r="AB195" s="251"/>
      <c r="AC195" s="251"/>
      <c r="AD195" s="251"/>
      <c r="AE195" s="251"/>
      <c r="AR195" s="330" t="s">
        <v>136</v>
      </c>
      <c r="AT195" s="330" t="s">
        <v>131</v>
      </c>
      <c r="AU195" s="330" t="s">
        <v>22</v>
      </c>
      <c r="AY195" s="304" t="s">
        <v>130</v>
      </c>
      <c r="BE195" s="331">
        <f>IF(N195="základní",J195,0)</f>
        <v>0</v>
      </c>
      <c r="BF195" s="331">
        <f>IF(N195="snížená",J195,0)</f>
        <v>0</v>
      </c>
      <c r="BG195" s="331">
        <f>IF(N195="zákl. přenesená",J195,0)</f>
        <v>0</v>
      </c>
      <c r="BH195" s="331">
        <f>IF(N195="sníž. přenesená",J195,0)</f>
        <v>0</v>
      </c>
      <c r="BI195" s="331">
        <f>IF(N195="nulová",J195,0)</f>
        <v>0</v>
      </c>
      <c r="BJ195" s="304" t="s">
        <v>22</v>
      </c>
      <c r="BK195" s="331">
        <f>ROUND(I195*H195,2)</f>
        <v>0</v>
      </c>
      <c r="BL195" s="304" t="s">
        <v>136</v>
      </c>
      <c r="BM195" s="330" t="s">
        <v>197</v>
      </c>
    </row>
    <row r="196" spans="1:47" s="307" customFormat="1" ht="12">
      <c r="A196" s="251"/>
      <c r="B196" s="27"/>
      <c r="C196" s="251"/>
      <c r="D196" s="127" t="s">
        <v>137</v>
      </c>
      <c r="E196" s="251"/>
      <c r="F196" s="128" t="s">
        <v>1669</v>
      </c>
      <c r="G196" s="251"/>
      <c r="H196" s="251"/>
      <c r="I196" s="251"/>
      <c r="J196" s="251"/>
      <c r="K196" s="251"/>
      <c r="L196" s="27"/>
      <c r="M196" s="129"/>
      <c r="N196" s="130"/>
      <c r="O196" s="55"/>
      <c r="P196" s="55"/>
      <c r="Q196" s="55"/>
      <c r="R196" s="55"/>
      <c r="S196" s="55"/>
      <c r="T196" s="56"/>
      <c r="U196" s="251"/>
      <c r="V196" s="251"/>
      <c r="W196" s="251"/>
      <c r="X196" s="251"/>
      <c r="Y196" s="251"/>
      <c r="Z196" s="251"/>
      <c r="AA196" s="251"/>
      <c r="AB196" s="251"/>
      <c r="AC196" s="251"/>
      <c r="AD196" s="251"/>
      <c r="AE196" s="251"/>
      <c r="AT196" s="304" t="s">
        <v>137</v>
      </c>
      <c r="AU196" s="304" t="s">
        <v>22</v>
      </c>
    </row>
    <row r="197" spans="1:65" s="307" customFormat="1" ht="16.5" customHeight="1">
      <c r="A197" s="251"/>
      <c r="B197" s="27"/>
      <c r="C197" s="117" t="s">
        <v>349</v>
      </c>
      <c r="D197" s="117" t="s">
        <v>131</v>
      </c>
      <c r="E197" s="118" t="s">
        <v>1670</v>
      </c>
      <c r="F197" s="119" t="s">
        <v>1671</v>
      </c>
      <c r="G197" s="120" t="s">
        <v>201</v>
      </c>
      <c r="H197" s="121">
        <v>9</v>
      </c>
      <c r="I197" s="122"/>
      <c r="J197" s="123">
        <f>ROUND(I197*H197,2)</f>
        <v>0</v>
      </c>
      <c r="K197" s="119" t="s">
        <v>146</v>
      </c>
      <c r="L197" s="27"/>
      <c r="M197" s="329" t="s">
        <v>20</v>
      </c>
      <c r="N197" s="124" t="s">
        <v>46</v>
      </c>
      <c r="O197" s="55"/>
      <c r="P197" s="125">
        <f>O197*H197</f>
        <v>0</v>
      </c>
      <c r="Q197" s="125">
        <v>0</v>
      </c>
      <c r="R197" s="125">
        <f>Q197*H197</f>
        <v>0</v>
      </c>
      <c r="S197" s="125">
        <v>0</v>
      </c>
      <c r="T197" s="126">
        <f>S197*H197</f>
        <v>0</v>
      </c>
      <c r="U197" s="251"/>
      <c r="V197" s="251"/>
      <c r="W197" s="251"/>
      <c r="X197" s="251"/>
      <c r="Y197" s="251"/>
      <c r="Z197" s="251"/>
      <c r="AA197" s="251"/>
      <c r="AB197" s="251"/>
      <c r="AC197" s="251"/>
      <c r="AD197" s="251"/>
      <c r="AE197" s="251"/>
      <c r="AR197" s="330" t="s">
        <v>136</v>
      </c>
      <c r="AT197" s="330" t="s">
        <v>131</v>
      </c>
      <c r="AU197" s="330" t="s">
        <v>22</v>
      </c>
      <c r="AY197" s="304" t="s">
        <v>130</v>
      </c>
      <c r="BE197" s="331">
        <f>IF(N197="základní",J197,0)</f>
        <v>0</v>
      </c>
      <c r="BF197" s="331">
        <f>IF(N197="snížená",J197,0)</f>
        <v>0</v>
      </c>
      <c r="BG197" s="331">
        <f>IF(N197="zákl. přenesená",J197,0)</f>
        <v>0</v>
      </c>
      <c r="BH197" s="331">
        <f>IF(N197="sníž. přenesená",J197,0)</f>
        <v>0</v>
      </c>
      <c r="BI197" s="331">
        <f>IF(N197="nulová",J197,0)</f>
        <v>0</v>
      </c>
      <c r="BJ197" s="304" t="s">
        <v>22</v>
      </c>
      <c r="BK197" s="331">
        <f>ROUND(I197*H197,2)</f>
        <v>0</v>
      </c>
      <c r="BL197" s="304" t="s">
        <v>136</v>
      </c>
      <c r="BM197" s="330" t="s">
        <v>352</v>
      </c>
    </row>
    <row r="198" spans="1:47" s="307" customFormat="1" ht="12">
      <c r="A198" s="251"/>
      <c r="B198" s="27"/>
      <c r="C198" s="251"/>
      <c r="D198" s="127" t="s">
        <v>137</v>
      </c>
      <c r="E198" s="251"/>
      <c r="F198" s="128" t="s">
        <v>1671</v>
      </c>
      <c r="G198" s="251"/>
      <c r="H198" s="251"/>
      <c r="I198" s="251"/>
      <c r="J198" s="251"/>
      <c r="K198" s="251"/>
      <c r="L198" s="27"/>
      <c r="M198" s="129"/>
      <c r="N198" s="130"/>
      <c r="O198" s="55"/>
      <c r="P198" s="55"/>
      <c r="Q198" s="55"/>
      <c r="R198" s="55"/>
      <c r="S198" s="55"/>
      <c r="T198" s="56"/>
      <c r="U198" s="251"/>
      <c r="V198" s="251"/>
      <c r="W198" s="251"/>
      <c r="X198" s="251"/>
      <c r="Y198" s="251"/>
      <c r="Z198" s="251"/>
      <c r="AA198" s="251"/>
      <c r="AB198" s="251"/>
      <c r="AC198" s="251"/>
      <c r="AD198" s="251"/>
      <c r="AE198" s="251"/>
      <c r="AT198" s="304" t="s">
        <v>137</v>
      </c>
      <c r="AU198" s="304" t="s">
        <v>22</v>
      </c>
    </row>
    <row r="199" spans="1:65" s="307" customFormat="1" ht="16.5" customHeight="1">
      <c r="A199" s="251"/>
      <c r="B199" s="27"/>
      <c r="C199" s="117" t="s">
        <v>270</v>
      </c>
      <c r="D199" s="117" t="s">
        <v>131</v>
      </c>
      <c r="E199" s="118" t="s">
        <v>1672</v>
      </c>
      <c r="F199" s="119" t="s">
        <v>1673</v>
      </c>
      <c r="G199" s="120" t="s">
        <v>201</v>
      </c>
      <c r="H199" s="121">
        <v>142</v>
      </c>
      <c r="I199" s="122"/>
      <c r="J199" s="123">
        <f>ROUND(I199*H199,2)</f>
        <v>0</v>
      </c>
      <c r="K199" s="119" t="s">
        <v>146</v>
      </c>
      <c r="L199" s="27"/>
      <c r="M199" s="329" t="s">
        <v>20</v>
      </c>
      <c r="N199" s="124" t="s">
        <v>46</v>
      </c>
      <c r="O199" s="55"/>
      <c r="P199" s="125">
        <f>O199*H199</f>
        <v>0</v>
      </c>
      <c r="Q199" s="125">
        <v>0</v>
      </c>
      <c r="R199" s="125">
        <f>Q199*H199</f>
        <v>0</v>
      </c>
      <c r="S199" s="125">
        <v>0</v>
      </c>
      <c r="T199" s="126">
        <f>S199*H199</f>
        <v>0</v>
      </c>
      <c r="U199" s="251"/>
      <c r="V199" s="251"/>
      <c r="W199" s="251"/>
      <c r="X199" s="251"/>
      <c r="Y199" s="251"/>
      <c r="Z199" s="251"/>
      <c r="AA199" s="251"/>
      <c r="AB199" s="251"/>
      <c r="AC199" s="251"/>
      <c r="AD199" s="251"/>
      <c r="AE199" s="251"/>
      <c r="AR199" s="330" t="s">
        <v>136</v>
      </c>
      <c r="AT199" s="330" t="s">
        <v>131</v>
      </c>
      <c r="AU199" s="330" t="s">
        <v>22</v>
      </c>
      <c r="AY199" s="304" t="s">
        <v>130</v>
      </c>
      <c r="BE199" s="331">
        <f>IF(N199="základní",J199,0)</f>
        <v>0</v>
      </c>
      <c r="BF199" s="331">
        <f>IF(N199="snížená",J199,0)</f>
        <v>0</v>
      </c>
      <c r="BG199" s="331">
        <f>IF(N199="zákl. přenesená",J199,0)</f>
        <v>0</v>
      </c>
      <c r="BH199" s="331">
        <f>IF(N199="sníž. přenesená",J199,0)</f>
        <v>0</v>
      </c>
      <c r="BI199" s="331">
        <f>IF(N199="nulová",J199,0)</f>
        <v>0</v>
      </c>
      <c r="BJ199" s="304" t="s">
        <v>22</v>
      </c>
      <c r="BK199" s="331">
        <f>ROUND(I199*H199,2)</f>
        <v>0</v>
      </c>
      <c r="BL199" s="304" t="s">
        <v>136</v>
      </c>
      <c r="BM199" s="330" t="s">
        <v>28</v>
      </c>
    </row>
    <row r="200" spans="1:47" s="307" customFormat="1" ht="12">
      <c r="A200" s="251"/>
      <c r="B200" s="27"/>
      <c r="C200" s="251"/>
      <c r="D200" s="127" t="s">
        <v>137</v>
      </c>
      <c r="E200" s="251"/>
      <c r="F200" s="128" t="s">
        <v>1673</v>
      </c>
      <c r="G200" s="251"/>
      <c r="H200" s="251"/>
      <c r="I200" s="251"/>
      <c r="J200" s="251"/>
      <c r="K200" s="251"/>
      <c r="L200" s="27"/>
      <c r="M200" s="129"/>
      <c r="N200" s="130"/>
      <c r="O200" s="55"/>
      <c r="P200" s="55"/>
      <c r="Q200" s="55"/>
      <c r="R200" s="55"/>
      <c r="S200" s="55"/>
      <c r="T200" s="56"/>
      <c r="U200" s="251"/>
      <c r="V200" s="251"/>
      <c r="W200" s="251"/>
      <c r="X200" s="251"/>
      <c r="Y200" s="251"/>
      <c r="Z200" s="251"/>
      <c r="AA200" s="251"/>
      <c r="AB200" s="251"/>
      <c r="AC200" s="251"/>
      <c r="AD200" s="251"/>
      <c r="AE200" s="251"/>
      <c r="AT200" s="304" t="s">
        <v>137</v>
      </c>
      <c r="AU200" s="304" t="s">
        <v>22</v>
      </c>
    </row>
    <row r="201" spans="1:65" s="307" customFormat="1" ht="16.5" customHeight="1">
      <c r="A201" s="251"/>
      <c r="B201" s="27"/>
      <c r="C201" s="117" t="s">
        <v>355</v>
      </c>
      <c r="D201" s="117" t="s">
        <v>131</v>
      </c>
      <c r="E201" s="118" t="s">
        <v>1674</v>
      </c>
      <c r="F201" s="119" t="s">
        <v>1675</v>
      </c>
      <c r="G201" s="120" t="s">
        <v>201</v>
      </c>
      <c r="H201" s="121">
        <v>49</v>
      </c>
      <c r="I201" s="122"/>
      <c r="J201" s="123">
        <f>ROUND(I201*H201,2)</f>
        <v>0</v>
      </c>
      <c r="K201" s="119" t="s">
        <v>146</v>
      </c>
      <c r="L201" s="27"/>
      <c r="M201" s="329" t="s">
        <v>20</v>
      </c>
      <c r="N201" s="124" t="s">
        <v>46</v>
      </c>
      <c r="O201" s="55"/>
      <c r="P201" s="125">
        <f>O201*H201</f>
        <v>0</v>
      </c>
      <c r="Q201" s="125">
        <v>0</v>
      </c>
      <c r="R201" s="125">
        <f>Q201*H201</f>
        <v>0</v>
      </c>
      <c r="S201" s="125">
        <v>0</v>
      </c>
      <c r="T201" s="126">
        <f>S201*H201</f>
        <v>0</v>
      </c>
      <c r="U201" s="251"/>
      <c r="V201" s="251"/>
      <c r="W201" s="251"/>
      <c r="X201" s="251"/>
      <c r="Y201" s="251"/>
      <c r="Z201" s="251"/>
      <c r="AA201" s="251"/>
      <c r="AB201" s="251"/>
      <c r="AC201" s="251"/>
      <c r="AD201" s="251"/>
      <c r="AE201" s="251"/>
      <c r="AR201" s="330" t="s">
        <v>136</v>
      </c>
      <c r="AT201" s="330" t="s">
        <v>131</v>
      </c>
      <c r="AU201" s="330" t="s">
        <v>22</v>
      </c>
      <c r="AY201" s="304" t="s">
        <v>130</v>
      </c>
      <c r="BE201" s="331">
        <f>IF(N201="základní",J201,0)</f>
        <v>0</v>
      </c>
      <c r="BF201" s="331">
        <f>IF(N201="snížená",J201,0)</f>
        <v>0</v>
      </c>
      <c r="BG201" s="331">
        <f>IF(N201="zákl. přenesená",J201,0)</f>
        <v>0</v>
      </c>
      <c r="BH201" s="331">
        <f>IF(N201="sníž. přenesená",J201,0)</f>
        <v>0</v>
      </c>
      <c r="BI201" s="331">
        <f>IF(N201="nulová",J201,0)</f>
        <v>0</v>
      </c>
      <c r="BJ201" s="304" t="s">
        <v>22</v>
      </c>
      <c r="BK201" s="331">
        <f>ROUND(I201*H201,2)</f>
        <v>0</v>
      </c>
      <c r="BL201" s="304" t="s">
        <v>136</v>
      </c>
      <c r="BM201" s="330" t="s">
        <v>358</v>
      </c>
    </row>
    <row r="202" spans="1:47" s="307" customFormat="1" ht="12">
      <c r="A202" s="251"/>
      <c r="B202" s="27"/>
      <c r="C202" s="251"/>
      <c r="D202" s="127" t="s">
        <v>137</v>
      </c>
      <c r="E202" s="251"/>
      <c r="F202" s="128" t="s">
        <v>1675</v>
      </c>
      <c r="G202" s="251"/>
      <c r="H202" s="251"/>
      <c r="I202" s="251"/>
      <c r="J202" s="251"/>
      <c r="K202" s="251"/>
      <c r="L202" s="27"/>
      <c r="M202" s="129"/>
      <c r="N202" s="130"/>
      <c r="O202" s="55"/>
      <c r="P202" s="55"/>
      <c r="Q202" s="55"/>
      <c r="R202" s="55"/>
      <c r="S202" s="55"/>
      <c r="T202" s="56"/>
      <c r="U202" s="251"/>
      <c r="V202" s="251"/>
      <c r="W202" s="251"/>
      <c r="X202" s="251"/>
      <c r="Y202" s="251"/>
      <c r="Z202" s="251"/>
      <c r="AA202" s="251"/>
      <c r="AB202" s="251"/>
      <c r="AC202" s="251"/>
      <c r="AD202" s="251"/>
      <c r="AE202" s="251"/>
      <c r="AT202" s="304" t="s">
        <v>137</v>
      </c>
      <c r="AU202" s="304" t="s">
        <v>22</v>
      </c>
    </row>
    <row r="203" spans="1:65" s="307" customFormat="1" ht="16.5" customHeight="1">
      <c r="A203" s="251"/>
      <c r="B203" s="27"/>
      <c r="C203" s="117" t="s">
        <v>273</v>
      </c>
      <c r="D203" s="117" t="s">
        <v>131</v>
      </c>
      <c r="E203" s="118" t="s">
        <v>1676</v>
      </c>
      <c r="F203" s="119" t="s">
        <v>1677</v>
      </c>
      <c r="G203" s="120" t="s">
        <v>201</v>
      </c>
      <c r="H203" s="121">
        <v>4</v>
      </c>
      <c r="I203" s="122"/>
      <c r="J203" s="123">
        <f>ROUND(I203*H203,2)</f>
        <v>0</v>
      </c>
      <c r="K203" s="119" t="s">
        <v>146</v>
      </c>
      <c r="L203" s="27"/>
      <c r="M203" s="329" t="s">
        <v>20</v>
      </c>
      <c r="N203" s="124" t="s">
        <v>46</v>
      </c>
      <c r="O203" s="55"/>
      <c r="P203" s="125">
        <f>O203*H203</f>
        <v>0</v>
      </c>
      <c r="Q203" s="125">
        <v>0</v>
      </c>
      <c r="R203" s="125">
        <f>Q203*H203</f>
        <v>0</v>
      </c>
      <c r="S203" s="125">
        <v>0</v>
      </c>
      <c r="T203" s="126">
        <f>S203*H203</f>
        <v>0</v>
      </c>
      <c r="U203" s="251"/>
      <c r="V203" s="251"/>
      <c r="W203" s="251"/>
      <c r="X203" s="251"/>
      <c r="Y203" s="251"/>
      <c r="Z203" s="251"/>
      <c r="AA203" s="251"/>
      <c r="AB203" s="251"/>
      <c r="AC203" s="251"/>
      <c r="AD203" s="251"/>
      <c r="AE203" s="251"/>
      <c r="AR203" s="330" t="s">
        <v>136</v>
      </c>
      <c r="AT203" s="330" t="s">
        <v>131</v>
      </c>
      <c r="AU203" s="330" t="s">
        <v>22</v>
      </c>
      <c r="AY203" s="304" t="s">
        <v>130</v>
      </c>
      <c r="BE203" s="331">
        <f>IF(N203="základní",J203,0)</f>
        <v>0</v>
      </c>
      <c r="BF203" s="331">
        <f>IF(N203="snížená",J203,0)</f>
        <v>0</v>
      </c>
      <c r="BG203" s="331">
        <f>IF(N203="zákl. přenesená",J203,0)</f>
        <v>0</v>
      </c>
      <c r="BH203" s="331">
        <f>IF(N203="sníž. přenesená",J203,0)</f>
        <v>0</v>
      </c>
      <c r="BI203" s="331">
        <f>IF(N203="nulová",J203,0)</f>
        <v>0</v>
      </c>
      <c r="BJ203" s="304" t="s">
        <v>22</v>
      </c>
      <c r="BK203" s="331">
        <f>ROUND(I203*H203,2)</f>
        <v>0</v>
      </c>
      <c r="BL203" s="304" t="s">
        <v>136</v>
      </c>
      <c r="BM203" s="330" t="s">
        <v>361</v>
      </c>
    </row>
    <row r="204" spans="1:47" s="307" customFormat="1" ht="12">
      <c r="A204" s="251"/>
      <c r="B204" s="27"/>
      <c r="C204" s="251"/>
      <c r="D204" s="127" t="s">
        <v>137</v>
      </c>
      <c r="E204" s="251"/>
      <c r="F204" s="128" t="s">
        <v>1677</v>
      </c>
      <c r="G204" s="251"/>
      <c r="H204" s="251"/>
      <c r="I204" s="251"/>
      <c r="J204" s="251"/>
      <c r="K204" s="251"/>
      <c r="L204" s="27"/>
      <c r="M204" s="129"/>
      <c r="N204" s="130"/>
      <c r="O204" s="55"/>
      <c r="P204" s="55"/>
      <c r="Q204" s="55"/>
      <c r="R204" s="55"/>
      <c r="S204" s="55"/>
      <c r="T204" s="56"/>
      <c r="U204" s="251"/>
      <c r="V204" s="251"/>
      <c r="W204" s="251"/>
      <c r="X204" s="251"/>
      <c r="Y204" s="251"/>
      <c r="Z204" s="251"/>
      <c r="AA204" s="251"/>
      <c r="AB204" s="251"/>
      <c r="AC204" s="251"/>
      <c r="AD204" s="251"/>
      <c r="AE204" s="251"/>
      <c r="AT204" s="304" t="s">
        <v>137</v>
      </c>
      <c r="AU204" s="304" t="s">
        <v>22</v>
      </c>
    </row>
    <row r="205" spans="1:65" s="307" customFormat="1" ht="16.5" customHeight="1">
      <c r="A205" s="251"/>
      <c r="B205" s="27"/>
      <c r="C205" s="117" t="s">
        <v>362</v>
      </c>
      <c r="D205" s="117" t="s">
        <v>131</v>
      </c>
      <c r="E205" s="118" t="s">
        <v>1678</v>
      </c>
      <c r="F205" s="119" t="s">
        <v>1679</v>
      </c>
      <c r="G205" s="120" t="s">
        <v>201</v>
      </c>
      <c r="H205" s="121">
        <v>5</v>
      </c>
      <c r="I205" s="122"/>
      <c r="J205" s="123">
        <f>ROUND(I205*H205,2)</f>
        <v>0</v>
      </c>
      <c r="K205" s="119" t="s">
        <v>146</v>
      </c>
      <c r="L205" s="27"/>
      <c r="M205" s="329" t="s">
        <v>20</v>
      </c>
      <c r="N205" s="124" t="s">
        <v>46</v>
      </c>
      <c r="O205" s="55"/>
      <c r="P205" s="125">
        <f>O205*H205</f>
        <v>0</v>
      </c>
      <c r="Q205" s="125">
        <v>0</v>
      </c>
      <c r="R205" s="125">
        <f>Q205*H205</f>
        <v>0</v>
      </c>
      <c r="S205" s="125">
        <v>0</v>
      </c>
      <c r="T205" s="126">
        <f>S205*H205</f>
        <v>0</v>
      </c>
      <c r="U205" s="251"/>
      <c r="V205" s="251"/>
      <c r="W205" s="251"/>
      <c r="X205" s="251"/>
      <c r="Y205" s="251"/>
      <c r="Z205" s="251"/>
      <c r="AA205" s="251"/>
      <c r="AB205" s="251"/>
      <c r="AC205" s="251"/>
      <c r="AD205" s="251"/>
      <c r="AE205" s="251"/>
      <c r="AR205" s="330" t="s">
        <v>136</v>
      </c>
      <c r="AT205" s="330" t="s">
        <v>131</v>
      </c>
      <c r="AU205" s="330" t="s">
        <v>22</v>
      </c>
      <c r="AY205" s="304" t="s">
        <v>130</v>
      </c>
      <c r="BE205" s="331">
        <f>IF(N205="základní",J205,0)</f>
        <v>0</v>
      </c>
      <c r="BF205" s="331">
        <f>IF(N205="snížená",J205,0)</f>
        <v>0</v>
      </c>
      <c r="BG205" s="331">
        <f>IF(N205="zákl. přenesená",J205,0)</f>
        <v>0</v>
      </c>
      <c r="BH205" s="331">
        <f>IF(N205="sníž. přenesená",J205,0)</f>
        <v>0</v>
      </c>
      <c r="BI205" s="331">
        <f>IF(N205="nulová",J205,0)</f>
        <v>0</v>
      </c>
      <c r="BJ205" s="304" t="s">
        <v>22</v>
      </c>
      <c r="BK205" s="331">
        <f>ROUND(I205*H205,2)</f>
        <v>0</v>
      </c>
      <c r="BL205" s="304" t="s">
        <v>136</v>
      </c>
      <c r="BM205" s="330" t="s">
        <v>365</v>
      </c>
    </row>
    <row r="206" spans="1:47" s="307" customFormat="1" ht="12">
      <c r="A206" s="251"/>
      <c r="B206" s="27"/>
      <c r="C206" s="251"/>
      <c r="D206" s="127" t="s">
        <v>137</v>
      </c>
      <c r="E206" s="251"/>
      <c r="F206" s="128" t="s">
        <v>1679</v>
      </c>
      <c r="G206" s="251"/>
      <c r="H206" s="251"/>
      <c r="I206" s="251"/>
      <c r="J206" s="251"/>
      <c r="K206" s="251"/>
      <c r="L206" s="27"/>
      <c r="M206" s="129"/>
      <c r="N206" s="130"/>
      <c r="O206" s="55"/>
      <c r="P206" s="55"/>
      <c r="Q206" s="55"/>
      <c r="R206" s="55"/>
      <c r="S206" s="55"/>
      <c r="T206" s="56"/>
      <c r="U206" s="251"/>
      <c r="V206" s="251"/>
      <c r="W206" s="251"/>
      <c r="X206" s="251"/>
      <c r="Y206" s="251"/>
      <c r="Z206" s="251"/>
      <c r="AA206" s="251"/>
      <c r="AB206" s="251"/>
      <c r="AC206" s="251"/>
      <c r="AD206" s="251"/>
      <c r="AE206" s="251"/>
      <c r="AT206" s="304" t="s">
        <v>137</v>
      </c>
      <c r="AU206" s="304" t="s">
        <v>22</v>
      </c>
    </row>
    <row r="207" spans="1:65" s="307" customFormat="1" ht="16.5" customHeight="1">
      <c r="A207" s="251"/>
      <c r="B207" s="27"/>
      <c r="C207" s="117" t="s">
        <v>277</v>
      </c>
      <c r="D207" s="117" t="s">
        <v>131</v>
      </c>
      <c r="E207" s="118" t="s">
        <v>1680</v>
      </c>
      <c r="F207" s="119" t="s">
        <v>1681</v>
      </c>
      <c r="G207" s="120" t="s">
        <v>201</v>
      </c>
      <c r="H207" s="121">
        <v>5</v>
      </c>
      <c r="I207" s="122"/>
      <c r="J207" s="123">
        <f>ROUND(I207*H207,2)</f>
        <v>0</v>
      </c>
      <c r="K207" s="119" t="s">
        <v>146</v>
      </c>
      <c r="L207" s="27"/>
      <c r="M207" s="329" t="s">
        <v>20</v>
      </c>
      <c r="N207" s="124" t="s">
        <v>46</v>
      </c>
      <c r="O207" s="55"/>
      <c r="P207" s="125">
        <f>O207*H207</f>
        <v>0</v>
      </c>
      <c r="Q207" s="125">
        <v>0</v>
      </c>
      <c r="R207" s="125">
        <f>Q207*H207</f>
        <v>0</v>
      </c>
      <c r="S207" s="125">
        <v>0</v>
      </c>
      <c r="T207" s="126">
        <f>S207*H207</f>
        <v>0</v>
      </c>
      <c r="U207" s="251"/>
      <c r="V207" s="251"/>
      <c r="W207" s="251"/>
      <c r="X207" s="251"/>
      <c r="Y207" s="251"/>
      <c r="Z207" s="251"/>
      <c r="AA207" s="251"/>
      <c r="AB207" s="251"/>
      <c r="AC207" s="251"/>
      <c r="AD207" s="251"/>
      <c r="AE207" s="251"/>
      <c r="AR207" s="330" t="s">
        <v>136</v>
      </c>
      <c r="AT207" s="330" t="s">
        <v>131</v>
      </c>
      <c r="AU207" s="330" t="s">
        <v>22</v>
      </c>
      <c r="AY207" s="304" t="s">
        <v>130</v>
      </c>
      <c r="BE207" s="331">
        <f>IF(N207="základní",J207,0)</f>
        <v>0</v>
      </c>
      <c r="BF207" s="331">
        <f>IF(N207="snížená",J207,0)</f>
        <v>0</v>
      </c>
      <c r="BG207" s="331">
        <f>IF(N207="zákl. přenesená",J207,0)</f>
        <v>0</v>
      </c>
      <c r="BH207" s="331">
        <f>IF(N207="sníž. přenesená",J207,0)</f>
        <v>0</v>
      </c>
      <c r="BI207" s="331">
        <f>IF(N207="nulová",J207,0)</f>
        <v>0</v>
      </c>
      <c r="BJ207" s="304" t="s">
        <v>22</v>
      </c>
      <c r="BK207" s="331">
        <f>ROUND(I207*H207,2)</f>
        <v>0</v>
      </c>
      <c r="BL207" s="304" t="s">
        <v>136</v>
      </c>
      <c r="BM207" s="330" t="s">
        <v>368</v>
      </c>
    </row>
    <row r="208" spans="1:47" s="307" customFormat="1" ht="12">
      <c r="A208" s="251"/>
      <c r="B208" s="27"/>
      <c r="C208" s="251"/>
      <c r="D208" s="127" t="s">
        <v>137</v>
      </c>
      <c r="E208" s="251"/>
      <c r="F208" s="128" t="s">
        <v>1681</v>
      </c>
      <c r="G208" s="251"/>
      <c r="H208" s="251"/>
      <c r="I208" s="251"/>
      <c r="J208" s="251"/>
      <c r="K208" s="251"/>
      <c r="L208" s="27"/>
      <c r="M208" s="129"/>
      <c r="N208" s="130"/>
      <c r="O208" s="55"/>
      <c r="P208" s="55"/>
      <c r="Q208" s="55"/>
      <c r="R208" s="55"/>
      <c r="S208" s="55"/>
      <c r="T208" s="56"/>
      <c r="U208" s="251"/>
      <c r="V208" s="251"/>
      <c r="W208" s="251"/>
      <c r="X208" s="251"/>
      <c r="Y208" s="251"/>
      <c r="Z208" s="251"/>
      <c r="AA208" s="251"/>
      <c r="AB208" s="251"/>
      <c r="AC208" s="251"/>
      <c r="AD208" s="251"/>
      <c r="AE208" s="251"/>
      <c r="AT208" s="304" t="s">
        <v>137</v>
      </c>
      <c r="AU208" s="304" t="s">
        <v>22</v>
      </c>
    </row>
    <row r="209" spans="1:65" s="307" customFormat="1" ht="16.5" customHeight="1">
      <c r="A209" s="251"/>
      <c r="B209" s="27"/>
      <c r="C209" s="117" t="s">
        <v>369</v>
      </c>
      <c r="D209" s="117" t="s">
        <v>131</v>
      </c>
      <c r="E209" s="118" t="s">
        <v>1682</v>
      </c>
      <c r="F209" s="119" t="s">
        <v>1683</v>
      </c>
      <c r="G209" s="120" t="s">
        <v>201</v>
      </c>
      <c r="H209" s="121">
        <v>1</v>
      </c>
      <c r="I209" s="122"/>
      <c r="J209" s="123">
        <f>ROUND(I209*H209,2)</f>
        <v>0</v>
      </c>
      <c r="K209" s="119" t="s">
        <v>146</v>
      </c>
      <c r="L209" s="27"/>
      <c r="M209" s="329" t="s">
        <v>20</v>
      </c>
      <c r="N209" s="124" t="s">
        <v>46</v>
      </c>
      <c r="O209" s="55"/>
      <c r="P209" s="125">
        <f>O209*H209</f>
        <v>0</v>
      </c>
      <c r="Q209" s="125">
        <v>0</v>
      </c>
      <c r="R209" s="125">
        <f>Q209*H209</f>
        <v>0</v>
      </c>
      <c r="S209" s="125">
        <v>0</v>
      </c>
      <c r="T209" s="126">
        <f>S209*H209</f>
        <v>0</v>
      </c>
      <c r="U209" s="251"/>
      <c r="V209" s="251"/>
      <c r="W209" s="251"/>
      <c r="X209" s="251"/>
      <c r="Y209" s="251"/>
      <c r="Z209" s="251"/>
      <c r="AA209" s="251"/>
      <c r="AB209" s="251"/>
      <c r="AC209" s="251"/>
      <c r="AD209" s="251"/>
      <c r="AE209" s="251"/>
      <c r="AR209" s="330" t="s">
        <v>136</v>
      </c>
      <c r="AT209" s="330" t="s">
        <v>131</v>
      </c>
      <c r="AU209" s="330" t="s">
        <v>22</v>
      </c>
      <c r="AY209" s="304" t="s">
        <v>130</v>
      </c>
      <c r="BE209" s="331">
        <f>IF(N209="základní",J209,0)</f>
        <v>0</v>
      </c>
      <c r="BF209" s="331">
        <f>IF(N209="snížená",J209,0)</f>
        <v>0</v>
      </c>
      <c r="BG209" s="331">
        <f>IF(N209="zákl. přenesená",J209,0)</f>
        <v>0</v>
      </c>
      <c r="BH209" s="331">
        <f>IF(N209="sníž. přenesená",J209,0)</f>
        <v>0</v>
      </c>
      <c r="BI209" s="331">
        <f>IF(N209="nulová",J209,0)</f>
        <v>0</v>
      </c>
      <c r="BJ209" s="304" t="s">
        <v>22</v>
      </c>
      <c r="BK209" s="331">
        <f>ROUND(I209*H209,2)</f>
        <v>0</v>
      </c>
      <c r="BL209" s="304" t="s">
        <v>136</v>
      </c>
      <c r="BM209" s="330" t="s">
        <v>372</v>
      </c>
    </row>
    <row r="210" spans="1:47" s="307" customFormat="1" ht="12">
      <c r="A210" s="251"/>
      <c r="B210" s="27"/>
      <c r="C210" s="251"/>
      <c r="D210" s="127" t="s">
        <v>137</v>
      </c>
      <c r="E210" s="251"/>
      <c r="F210" s="128" t="s">
        <v>1683</v>
      </c>
      <c r="G210" s="251"/>
      <c r="H210" s="251"/>
      <c r="I210" s="251"/>
      <c r="J210" s="251"/>
      <c r="K210" s="251"/>
      <c r="L210" s="27"/>
      <c r="M210" s="129"/>
      <c r="N210" s="130"/>
      <c r="O210" s="55"/>
      <c r="P210" s="55"/>
      <c r="Q210" s="55"/>
      <c r="R210" s="55"/>
      <c r="S210" s="55"/>
      <c r="T210" s="56"/>
      <c r="U210" s="251"/>
      <c r="V210" s="251"/>
      <c r="W210" s="251"/>
      <c r="X210" s="251"/>
      <c r="Y210" s="251"/>
      <c r="Z210" s="251"/>
      <c r="AA210" s="251"/>
      <c r="AB210" s="251"/>
      <c r="AC210" s="251"/>
      <c r="AD210" s="251"/>
      <c r="AE210" s="251"/>
      <c r="AT210" s="304" t="s">
        <v>137</v>
      </c>
      <c r="AU210" s="304" t="s">
        <v>22</v>
      </c>
    </row>
    <row r="211" spans="1:65" s="307" customFormat="1" ht="16.5" customHeight="1">
      <c r="A211" s="251"/>
      <c r="B211" s="27"/>
      <c r="C211" s="117" t="s">
        <v>280</v>
      </c>
      <c r="D211" s="117" t="s">
        <v>131</v>
      </c>
      <c r="E211" s="118" t="s">
        <v>1684</v>
      </c>
      <c r="F211" s="119" t="s">
        <v>1685</v>
      </c>
      <c r="G211" s="120" t="s">
        <v>201</v>
      </c>
      <c r="H211" s="121">
        <v>4</v>
      </c>
      <c r="I211" s="122"/>
      <c r="J211" s="123">
        <f>ROUND(I211*H211,2)</f>
        <v>0</v>
      </c>
      <c r="K211" s="119" t="s">
        <v>146</v>
      </c>
      <c r="L211" s="27"/>
      <c r="M211" s="329" t="s">
        <v>20</v>
      </c>
      <c r="N211" s="124" t="s">
        <v>46</v>
      </c>
      <c r="O211" s="55"/>
      <c r="P211" s="125">
        <f>O211*H211</f>
        <v>0</v>
      </c>
      <c r="Q211" s="125">
        <v>0</v>
      </c>
      <c r="R211" s="125">
        <f>Q211*H211</f>
        <v>0</v>
      </c>
      <c r="S211" s="125">
        <v>0</v>
      </c>
      <c r="T211" s="126">
        <f>S211*H211</f>
        <v>0</v>
      </c>
      <c r="U211" s="251"/>
      <c r="V211" s="251"/>
      <c r="W211" s="251"/>
      <c r="X211" s="251"/>
      <c r="Y211" s="251"/>
      <c r="Z211" s="251"/>
      <c r="AA211" s="251"/>
      <c r="AB211" s="251"/>
      <c r="AC211" s="251"/>
      <c r="AD211" s="251"/>
      <c r="AE211" s="251"/>
      <c r="AR211" s="330" t="s">
        <v>136</v>
      </c>
      <c r="AT211" s="330" t="s">
        <v>131</v>
      </c>
      <c r="AU211" s="330" t="s">
        <v>22</v>
      </c>
      <c r="AY211" s="304" t="s">
        <v>130</v>
      </c>
      <c r="BE211" s="331">
        <f>IF(N211="základní",J211,0)</f>
        <v>0</v>
      </c>
      <c r="BF211" s="331">
        <f>IF(N211="snížená",J211,0)</f>
        <v>0</v>
      </c>
      <c r="BG211" s="331">
        <f>IF(N211="zákl. přenesená",J211,0)</f>
        <v>0</v>
      </c>
      <c r="BH211" s="331">
        <f>IF(N211="sníž. přenesená",J211,0)</f>
        <v>0</v>
      </c>
      <c r="BI211" s="331">
        <f>IF(N211="nulová",J211,0)</f>
        <v>0</v>
      </c>
      <c r="BJ211" s="304" t="s">
        <v>22</v>
      </c>
      <c r="BK211" s="331">
        <f>ROUND(I211*H211,2)</f>
        <v>0</v>
      </c>
      <c r="BL211" s="304" t="s">
        <v>136</v>
      </c>
      <c r="BM211" s="330" t="s">
        <v>375</v>
      </c>
    </row>
    <row r="212" spans="1:47" s="307" customFormat="1" ht="12">
      <c r="A212" s="251"/>
      <c r="B212" s="27"/>
      <c r="C212" s="251"/>
      <c r="D212" s="127" t="s">
        <v>137</v>
      </c>
      <c r="E212" s="251"/>
      <c r="F212" s="128" t="s">
        <v>1685</v>
      </c>
      <c r="G212" s="251"/>
      <c r="H212" s="251"/>
      <c r="I212" s="251"/>
      <c r="J212" s="251"/>
      <c r="K212" s="251"/>
      <c r="L212" s="27"/>
      <c r="M212" s="129"/>
      <c r="N212" s="130"/>
      <c r="O212" s="55"/>
      <c r="P212" s="55"/>
      <c r="Q212" s="55"/>
      <c r="R212" s="55"/>
      <c r="S212" s="55"/>
      <c r="T212" s="56"/>
      <c r="U212" s="251"/>
      <c r="V212" s="251"/>
      <c r="W212" s="251"/>
      <c r="X212" s="251"/>
      <c r="Y212" s="251"/>
      <c r="Z212" s="251"/>
      <c r="AA212" s="251"/>
      <c r="AB212" s="251"/>
      <c r="AC212" s="251"/>
      <c r="AD212" s="251"/>
      <c r="AE212" s="251"/>
      <c r="AT212" s="304" t="s">
        <v>137</v>
      </c>
      <c r="AU212" s="304" t="s">
        <v>22</v>
      </c>
    </row>
    <row r="213" spans="1:65" s="307" customFormat="1" ht="16.5" customHeight="1">
      <c r="A213" s="251"/>
      <c r="B213" s="27"/>
      <c r="C213" s="117" t="s">
        <v>376</v>
      </c>
      <c r="D213" s="117" t="s">
        <v>131</v>
      </c>
      <c r="E213" s="118" t="s">
        <v>1686</v>
      </c>
      <c r="F213" s="119" t="s">
        <v>1687</v>
      </c>
      <c r="G213" s="120" t="s">
        <v>201</v>
      </c>
      <c r="H213" s="121">
        <v>13</v>
      </c>
      <c r="I213" s="122"/>
      <c r="J213" s="123">
        <f>ROUND(I213*H213,2)</f>
        <v>0</v>
      </c>
      <c r="K213" s="119" t="s">
        <v>146</v>
      </c>
      <c r="L213" s="27"/>
      <c r="M213" s="329" t="s">
        <v>20</v>
      </c>
      <c r="N213" s="124" t="s">
        <v>46</v>
      </c>
      <c r="O213" s="55"/>
      <c r="P213" s="125">
        <f>O213*H213</f>
        <v>0</v>
      </c>
      <c r="Q213" s="125">
        <v>0</v>
      </c>
      <c r="R213" s="125">
        <f>Q213*H213</f>
        <v>0</v>
      </c>
      <c r="S213" s="125">
        <v>0</v>
      </c>
      <c r="T213" s="126">
        <f>S213*H213</f>
        <v>0</v>
      </c>
      <c r="U213" s="251"/>
      <c r="V213" s="251"/>
      <c r="W213" s="251"/>
      <c r="X213" s="251"/>
      <c r="Y213" s="251"/>
      <c r="Z213" s="251"/>
      <c r="AA213" s="251"/>
      <c r="AB213" s="251"/>
      <c r="AC213" s="251"/>
      <c r="AD213" s="251"/>
      <c r="AE213" s="251"/>
      <c r="AR213" s="330" t="s">
        <v>136</v>
      </c>
      <c r="AT213" s="330" t="s">
        <v>131</v>
      </c>
      <c r="AU213" s="330" t="s">
        <v>22</v>
      </c>
      <c r="AY213" s="304" t="s">
        <v>130</v>
      </c>
      <c r="BE213" s="331">
        <f>IF(N213="základní",J213,0)</f>
        <v>0</v>
      </c>
      <c r="BF213" s="331">
        <f>IF(N213="snížená",J213,0)</f>
        <v>0</v>
      </c>
      <c r="BG213" s="331">
        <f>IF(N213="zákl. přenesená",J213,0)</f>
        <v>0</v>
      </c>
      <c r="BH213" s="331">
        <f>IF(N213="sníž. přenesená",J213,0)</f>
        <v>0</v>
      </c>
      <c r="BI213" s="331">
        <f>IF(N213="nulová",J213,0)</f>
        <v>0</v>
      </c>
      <c r="BJ213" s="304" t="s">
        <v>22</v>
      </c>
      <c r="BK213" s="331">
        <f>ROUND(I213*H213,2)</f>
        <v>0</v>
      </c>
      <c r="BL213" s="304" t="s">
        <v>136</v>
      </c>
      <c r="BM213" s="330" t="s">
        <v>379</v>
      </c>
    </row>
    <row r="214" spans="1:47" s="307" customFormat="1" ht="12">
      <c r="A214" s="251"/>
      <c r="B214" s="27"/>
      <c r="C214" s="251"/>
      <c r="D214" s="127" t="s">
        <v>137</v>
      </c>
      <c r="E214" s="251"/>
      <c r="F214" s="128" t="s">
        <v>1687</v>
      </c>
      <c r="G214" s="251"/>
      <c r="H214" s="251"/>
      <c r="I214" s="251"/>
      <c r="J214" s="251"/>
      <c r="K214" s="251"/>
      <c r="L214" s="27"/>
      <c r="M214" s="129"/>
      <c r="N214" s="130"/>
      <c r="O214" s="55"/>
      <c r="P214" s="55"/>
      <c r="Q214" s="55"/>
      <c r="R214" s="55"/>
      <c r="S214" s="55"/>
      <c r="T214" s="56"/>
      <c r="U214" s="251"/>
      <c r="V214" s="251"/>
      <c r="W214" s="251"/>
      <c r="X214" s="251"/>
      <c r="Y214" s="251"/>
      <c r="Z214" s="251"/>
      <c r="AA214" s="251"/>
      <c r="AB214" s="251"/>
      <c r="AC214" s="251"/>
      <c r="AD214" s="251"/>
      <c r="AE214" s="251"/>
      <c r="AT214" s="304" t="s">
        <v>137</v>
      </c>
      <c r="AU214" s="304" t="s">
        <v>22</v>
      </c>
    </row>
    <row r="215" spans="1:65" s="307" customFormat="1" ht="16.5" customHeight="1">
      <c r="A215" s="251"/>
      <c r="B215" s="27"/>
      <c r="C215" s="117" t="s">
        <v>284</v>
      </c>
      <c r="D215" s="117" t="s">
        <v>131</v>
      </c>
      <c r="E215" s="118" t="s">
        <v>1688</v>
      </c>
      <c r="F215" s="119" t="s">
        <v>1689</v>
      </c>
      <c r="G215" s="120" t="s">
        <v>201</v>
      </c>
      <c r="H215" s="121">
        <v>6</v>
      </c>
      <c r="I215" s="122"/>
      <c r="J215" s="123">
        <f>ROUND(I215*H215,2)</f>
        <v>0</v>
      </c>
      <c r="K215" s="119" t="s">
        <v>146</v>
      </c>
      <c r="L215" s="27"/>
      <c r="M215" s="329" t="s">
        <v>20</v>
      </c>
      <c r="N215" s="124" t="s">
        <v>46</v>
      </c>
      <c r="O215" s="55"/>
      <c r="P215" s="125">
        <f>O215*H215</f>
        <v>0</v>
      </c>
      <c r="Q215" s="125">
        <v>0</v>
      </c>
      <c r="R215" s="125">
        <f>Q215*H215</f>
        <v>0</v>
      </c>
      <c r="S215" s="125">
        <v>0</v>
      </c>
      <c r="T215" s="126">
        <f>S215*H215</f>
        <v>0</v>
      </c>
      <c r="U215" s="251"/>
      <c r="V215" s="251"/>
      <c r="W215" s="251"/>
      <c r="X215" s="251"/>
      <c r="Y215" s="251"/>
      <c r="Z215" s="251"/>
      <c r="AA215" s="251"/>
      <c r="AB215" s="251"/>
      <c r="AC215" s="251"/>
      <c r="AD215" s="251"/>
      <c r="AE215" s="251"/>
      <c r="AR215" s="330" t="s">
        <v>136</v>
      </c>
      <c r="AT215" s="330" t="s">
        <v>131</v>
      </c>
      <c r="AU215" s="330" t="s">
        <v>22</v>
      </c>
      <c r="AY215" s="304" t="s">
        <v>130</v>
      </c>
      <c r="BE215" s="331">
        <f>IF(N215="základní",J215,0)</f>
        <v>0</v>
      </c>
      <c r="BF215" s="331">
        <f>IF(N215="snížená",J215,0)</f>
        <v>0</v>
      </c>
      <c r="BG215" s="331">
        <f>IF(N215="zákl. přenesená",J215,0)</f>
        <v>0</v>
      </c>
      <c r="BH215" s="331">
        <f>IF(N215="sníž. přenesená",J215,0)</f>
        <v>0</v>
      </c>
      <c r="BI215" s="331">
        <f>IF(N215="nulová",J215,0)</f>
        <v>0</v>
      </c>
      <c r="BJ215" s="304" t="s">
        <v>22</v>
      </c>
      <c r="BK215" s="331">
        <f>ROUND(I215*H215,2)</f>
        <v>0</v>
      </c>
      <c r="BL215" s="304" t="s">
        <v>136</v>
      </c>
      <c r="BM215" s="330" t="s">
        <v>382</v>
      </c>
    </row>
    <row r="216" spans="1:47" s="307" customFormat="1" ht="12">
      <c r="A216" s="251"/>
      <c r="B216" s="27"/>
      <c r="C216" s="251"/>
      <c r="D216" s="127" t="s">
        <v>137</v>
      </c>
      <c r="E216" s="251"/>
      <c r="F216" s="128" t="s">
        <v>1689</v>
      </c>
      <c r="G216" s="251"/>
      <c r="H216" s="251"/>
      <c r="I216" s="251"/>
      <c r="J216" s="251"/>
      <c r="K216" s="251"/>
      <c r="L216" s="27"/>
      <c r="M216" s="129"/>
      <c r="N216" s="130"/>
      <c r="O216" s="55"/>
      <c r="P216" s="55"/>
      <c r="Q216" s="55"/>
      <c r="R216" s="55"/>
      <c r="S216" s="55"/>
      <c r="T216" s="56"/>
      <c r="U216" s="251"/>
      <c r="V216" s="251"/>
      <c r="W216" s="251"/>
      <c r="X216" s="251"/>
      <c r="Y216" s="251"/>
      <c r="Z216" s="251"/>
      <c r="AA216" s="251"/>
      <c r="AB216" s="251"/>
      <c r="AC216" s="251"/>
      <c r="AD216" s="251"/>
      <c r="AE216" s="251"/>
      <c r="AT216" s="304" t="s">
        <v>137</v>
      </c>
      <c r="AU216" s="304" t="s">
        <v>22</v>
      </c>
    </row>
    <row r="217" spans="1:65" s="307" customFormat="1" ht="16.5" customHeight="1">
      <c r="A217" s="251"/>
      <c r="B217" s="27"/>
      <c r="C217" s="117" t="s">
        <v>383</v>
      </c>
      <c r="D217" s="117" t="s">
        <v>131</v>
      </c>
      <c r="E217" s="118" t="s">
        <v>1690</v>
      </c>
      <c r="F217" s="119" t="s">
        <v>1691</v>
      </c>
      <c r="G217" s="120" t="s">
        <v>201</v>
      </c>
      <c r="H217" s="121">
        <v>15</v>
      </c>
      <c r="I217" s="122"/>
      <c r="J217" s="123">
        <f>ROUND(I217*H217,2)</f>
        <v>0</v>
      </c>
      <c r="K217" s="119" t="s">
        <v>146</v>
      </c>
      <c r="L217" s="27"/>
      <c r="M217" s="329" t="s">
        <v>20</v>
      </c>
      <c r="N217" s="124" t="s">
        <v>46</v>
      </c>
      <c r="O217" s="55"/>
      <c r="P217" s="125">
        <f>O217*H217</f>
        <v>0</v>
      </c>
      <c r="Q217" s="125">
        <v>0</v>
      </c>
      <c r="R217" s="125">
        <f>Q217*H217</f>
        <v>0</v>
      </c>
      <c r="S217" s="125">
        <v>0</v>
      </c>
      <c r="T217" s="126">
        <f>S217*H217</f>
        <v>0</v>
      </c>
      <c r="U217" s="251"/>
      <c r="V217" s="251"/>
      <c r="W217" s="251"/>
      <c r="X217" s="251"/>
      <c r="Y217" s="251"/>
      <c r="Z217" s="251"/>
      <c r="AA217" s="251"/>
      <c r="AB217" s="251"/>
      <c r="AC217" s="251"/>
      <c r="AD217" s="251"/>
      <c r="AE217" s="251"/>
      <c r="AR217" s="330" t="s">
        <v>136</v>
      </c>
      <c r="AT217" s="330" t="s">
        <v>131</v>
      </c>
      <c r="AU217" s="330" t="s">
        <v>22</v>
      </c>
      <c r="AY217" s="304" t="s">
        <v>130</v>
      </c>
      <c r="BE217" s="331">
        <f>IF(N217="základní",J217,0)</f>
        <v>0</v>
      </c>
      <c r="BF217" s="331">
        <f>IF(N217="snížená",J217,0)</f>
        <v>0</v>
      </c>
      <c r="BG217" s="331">
        <f>IF(N217="zákl. přenesená",J217,0)</f>
        <v>0</v>
      </c>
      <c r="BH217" s="331">
        <f>IF(N217="sníž. přenesená",J217,0)</f>
        <v>0</v>
      </c>
      <c r="BI217" s="331">
        <f>IF(N217="nulová",J217,0)</f>
        <v>0</v>
      </c>
      <c r="BJ217" s="304" t="s">
        <v>22</v>
      </c>
      <c r="BK217" s="331">
        <f>ROUND(I217*H217,2)</f>
        <v>0</v>
      </c>
      <c r="BL217" s="304" t="s">
        <v>136</v>
      </c>
      <c r="BM217" s="330" t="s">
        <v>386</v>
      </c>
    </row>
    <row r="218" spans="1:47" s="307" customFormat="1" ht="12">
      <c r="A218" s="251"/>
      <c r="B218" s="27"/>
      <c r="C218" s="251"/>
      <c r="D218" s="127" t="s">
        <v>137</v>
      </c>
      <c r="E218" s="251"/>
      <c r="F218" s="128" t="s">
        <v>1691</v>
      </c>
      <c r="G218" s="251"/>
      <c r="H218" s="251"/>
      <c r="I218" s="251"/>
      <c r="J218" s="251"/>
      <c r="K218" s="251"/>
      <c r="L218" s="27"/>
      <c r="M218" s="129"/>
      <c r="N218" s="130"/>
      <c r="O218" s="55"/>
      <c r="P218" s="55"/>
      <c r="Q218" s="55"/>
      <c r="R218" s="55"/>
      <c r="S218" s="55"/>
      <c r="T218" s="56"/>
      <c r="U218" s="251"/>
      <c r="V218" s="251"/>
      <c r="W218" s="251"/>
      <c r="X218" s="251"/>
      <c r="Y218" s="251"/>
      <c r="Z218" s="251"/>
      <c r="AA218" s="251"/>
      <c r="AB218" s="251"/>
      <c r="AC218" s="251"/>
      <c r="AD218" s="251"/>
      <c r="AE218" s="251"/>
      <c r="AT218" s="304" t="s">
        <v>137</v>
      </c>
      <c r="AU218" s="304" t="s">
        <v>22</v>
      </c>
    </row>
    <row r="219" spans="1:65" s="307" customFormat="1" ht="16.5" customHeight="1">
      <c r="A219" s="251"/>
      <c r="B219" s="27"/>
      <c r="C219" s="117" t="s">
        <v>287</v>
      </c>
      <c r="D219" s="117" t="s">
        <v>131</v>
      </c>
      <c r="E219" s="118" t="s">
        <v>1692</v>
      </c>
      <c r="F219" s="119" t="s">
        <v>1693</v>
      </c>
      <c r="G219" s="120" t="s">
        <v>201</v>
      </c>
      <c r="H219" s="121">
        <v>14</v>
      </c>
      <c r="I219" s="122"/>
      <c r="J219" s="123">
        <f>ROUND(I219*H219,2)</f>
        <v>0</v>
      </c>
      <c r="K219" s="119" t="s">
        <v>146</v>
      </c>
      <c r="L219" s="27"/>
      <c r="M219" s="329" t="s">
        <v>20</v>
      </c>
      <c r="N219" s="124" t="s">
        <v>46</v>
      </c>
      <c r="O219" s="55"/>
      <c r="P219" s="125">
        <f>O219*H219</f>
        <v>0</v>
      </c>
      <c r="Q219" s="125">
        <v>0</v>
      </c>
      <c r="R219" s="125">
        <f>Q219*H219</f>
        <v>0</v>
      </c>
      <c r="S219" s="125">
        <v>0</v>
      </c>
      <c r="T219" s="126">
        <f>S219*H219</f>
        <v>0</v>
      </c>
      <c r="U219" s="251"/>
      <c r="V219" s="251"/>
      <c r="W219" s="251"/>
      <c r="X219" s="251"/>
      <c r="Y219" s="251"/>
      <c r="Z219" s="251"/>
      <c r="AA219" s="251"/>
      <c r="AB219" s="251"/>
      <c r="AC219" s="251"/>
      <c r="AD219" s="251"/>
      <c r="AE219" s="251"/>
      <c r="AR219" s="330" t="s">
        <v>136</v>
      </c>
      <c r="AT219" s="330" t="s">
        <v>131</v>
      </c>
      <c r="AU219" s="330" t="s">
        <v>22</v>
      </c>
      <c r="AY219" s="304" t="s">
        <v>130</v>
      </c>
      <c r="BE219" s="331">
        <f>IF(N219="základní",J219,0)</f>
        <v>0</v>
      </c>
      <c r="BF219" s="331">
        <f>IF(N219="snížená",J219,0)</f>
        <v>0</v>
      </c>
      <c r="BG219" s="331">
        <f>IF(N219="zákl. přenesená",J219,0)</f>
        <v>0</v>
      </c>
      <c r="BH219" s="331">
        <f>IF(N219="sníž. přenesená",J219,0)</f>
        <v>0</v>
      </c>
      <c r="BI219" s="331">
        <f>IF(N219="nulová",J219,0)</f>
        <v>0</v>
      </c>
      <c r="BJ219" s="304" t="s">
        <v>22</v>
      </c>
      <c r="BK219" s="331">
        <f>ROUND(I219*H219,2)</f>
        <v>0</v>
      </c>
      <c r="BL219" s="304" t="s">
        <v>136</v>
      </c>
      <c r="BM219" s="330" t="s">
        <v>389</v>
      </c>
    </row>
    <row r="220" spans="1:47" s="307" customFormat="1" ht="12">
      <c r="A220" s="251"/>
      <c r="B220" s="27"/>
      <c r="C220" s="251"/>
      <c r="D220" s="127" t="s">
        <v>137</v>
      </c>
      <c r="E220" s="251"/>
      <c r="F220" s="128" t="s">
        <v>1693</v>
      </c>
      <c r="G220" s="251"/>
      <c r="H220" s="251"/>
      <c r="I220" s="251"/>
      <c r="J220" s="251"/>
      <c r="K220" s="251"/>
      <c r="L220" s="27"/>
      <c r="M220" s="129"/>
      <c r="N220" s="130"/>
      <c r="O220" s="55"/>
      <c r="P220" s="55"/>
      <c r="Q220" s="55"/>
      <c r="R220" s="55"/>
      <c r="S220" s="55"/>
      <c r="T220" s="56"/>
      <c r="U220" s="251"/>
      <c r="V220" s="251"/>
      <c r="W220" s="251"/>
      <c r="X220" s="251"/>
      <c r="Y220" s="251"/>
      <c r="Z220" s="251"/>
      <c r="AA220" s="251"/>
      <c r="AB220" s="251"/>
      <c r="AC220" s="251"/>
      <c r="AD220" s="251"/>
      <c r="AE220" s="251"/>
      <c r="AT220" s="304" t="s">
        <v>137</v>
      </c>
      <c r="AU220" s="304" t="s">
        <v>22</v>
      </c>
    </row>
    <row r="221" spans="1:65" s="307" customFormat="1" ht="16.5" customHeight="1">
      <c r="A221" s="251"/>
      <c r="B221" s="27"/>
      <c r="C221" s="117" t="s">
        <v>390</v>
      </c>
      <c r="D221" s="117" t="s">
        <v>131</v>
      </c>
      <c r="E221" s="118" t="s">
        <v>1694</v>
      </c>
      <c r="F221" s="119" t="s">
        <v>1695</v>
      </c>
      <c r="G221" s="120" t="s">
        <v>201</v>
      </c>
      <c r="H221" s="121">
        <v>34</v>
      </c>
      <c r="I221" s="122"/>
      <c r="J221" s="123">
        <f>ROUND(I221*H221,2)</f>
        <v>0</v>
      </c>
      <c r="K221" s="119" t="s">
        <v>146</v>
      </c>
      <c r="L221" s="27"/>
      <c r="M221" s="329" t="s">
        <v>20</v>
      </c>
      <c r="N221" s="124" t="s">
        <v>46</v>
      </c>
      <c r="O221" s="55"/>
      <c r="P221" s="125">
        <f>O221*H221</f>
        <v>0</v>
      </c>
      <c r="Q221" s="125">
        <v>0</v>
      </c>
      <c r="R221" s="125">
        <f>Q221*H221</f>
        <v>0</v>
      </c>
      <c r="S221" s="125">
        <v>0</v>
      </c>
      <c r="T221" s="126">
        <f>S221*H221</f>
        <v>0</v>
      </c>
      <c r="U221" s="251"/>
      <c r="V221" s="251"/>
      <c r="W221" s="251"/>
      <c r="X221" s="251"/>
      <c r="Y221" s="251"/>
      <c r="Z221" s="251"/>
      <c r="AA221" s="251"/>
      <c r="AB221" s="251"/>
      <c r="AC221" s="251"/>
      <c r="AD221" s="251"/>
      <c r="AE221" s="251"/>
      <c r="AR221" s="330" t="s">
        <v>136</v>
      </c>
      <c r="AT221" s="330" t="s">
        <v>131</v>
      </c>
      <c r="AU221" s="330" t="s">
        <v>22</v>
      </c>
      <c r="AY221" s="304" t="s">
        <v>130</v>
      </c>
      <c r="BE221" s="331">
        <f>IF(N221="základní",J221,0)</f>
        <v>0</v>
      </c>
      <c r="BF221" s="331">
        <f>IF(N221="snížená",J221,0)</f>
        <v>0</v>
      </c>
      <c r="BG221" s="331">
        <f>IF(N221="zákl. přenesená",J221,0)</f>
        <v>0</v>
      </c>
      <c r="BH221" s="331">
        <f>IF(N221="sníž. přenesená",J221,0)</f>
        <v>0</v>
      </c>
      <c r="BI221" s="331">
        <f>IF(N221="nulová",J221,0)</f>
        <v>0</v>
      </c>
      <c r="BJ221" s="304" t="s">
        <v>22</v>
      </c>
      <c r="BK221" s="331">
        <f>ROUND(I221*H221,2)</f>
        <v>0</v>
      </c>
      <c r="BL221" s="304" t="s">
        <v>136</v>
      </c>
      <c r="BM221" s="330" t="s">
        <v>393</v>
      </c>
    </row>
    <row r="222" spans="1:47" s="307" customFormat="1" ht="12">
      <c r="A222" s="251"/>
      <c r="B222" s="27"/>
      <c r="C222" s="251"/>
      <c r="D222" s="127" t="s">
        <v>137</v>
      </c>
      <c r="E222" s="251"/>
      <c r="F222" s="128" t="s">
        <v>1695</v>
      </c>
      <c r="G222" s="251"/>
      <c r="H222" s="251"/>
      <c r="I222" s="251"/>
      <c r="J222" s="251"/>
      <c r="K222" s="251"/>
      <c r="L222" s="27"/>
      <c r="M222" s="129"/>
      <c r="N222" s="130"/>
      <c r="O222" s="55"/>
      <c r="P222" s="55"/>
      <c r="Q222" s="55"/>
      <c r="R222" s="55"/>
      <c r="S222" s="55"/>
      <c r="T222" s="56"/>
      <c r="U222" s="251"/>
      <c r="V222" s="251"/>
      <c r="W222" s="251"/>
      <c r="X222" s="251"/>
      <c r="Y222" s="251"/>
      <c r="Z222" s="251"/>
      <c r="AA222" s="251"/>
      <c r="AB222" s="251"/>
      <c r="AC222" s="251"/>
      <c r="AD222" s="251"/>
      <c r="AE222" s="251"/>
      <c r="AT222" s="304" t="s">
        <v>137</v>
      </c>
      <c r="AU222" s="304" t="s">
        <v>22</v>
      </c>
    </row>
    <row r="223" spans="1:65" s="307" customFormat="1" ht="16.5" customHeight="1">
      <c r="A223" s="251"/>
      <c r="B223" s="27"/>
      <c r="C223" s="117" t="s">
        <v>291</v>
      </c>
      <c r="D223" s="117" t="s">
        <v>131</v>
      </c>
      <c r="E223" s="118" t="s">
        <v>1696</v>
      </c>
      <c r="F223" s="119" t="s">
        <v>1697</v>
      </c>
      <c r="G223" s="120" t="s">
        <v>201</v>
      </c>
      <c r="H223" s="121">
        <v>2</v>
      </c>
      <c r="I223" s="122"/>
      <c r="J223" s="123">
        <f>ROUND(I223*H223,2)</f>
        <v>0</v>
      </c>
      <c r="K223" s="119" t="s">
        <v>146</v>
      </c>
      <c r="L223" s="27"/>
      <c r="M223" s="329" t="s">
        <v>20</v>
      </c>
      <c r="N223" s="124" t="s">
        <v>46</v>
      </c>
      <c r="O223" s="55"/>
      <c r="P223" s="125">
        <f>O223*H223</f>
        <v>0</v>
      </c>
      <c r="Q223" s="125">
        <v>0</v>
      </c>
      <c r="R223" s="125">
        <f>Q223*H223</f>
        <v>0</v>
      </c>
      <c r="S223" s="125">
        <v>0</v>
      </c>
      <c r="T223" s="126">
        <f>S223*H223</f>
        <v>0</v>
      </c>
      <c r="U223" s="251"/>
      <c r="V223" s="251"/>
      <c r="W223" s="251"/>
      <c r="X223" s="251"/>
      <c r="Y223" s="251"/>
      <c r="Z223" s="251"/>
      <c r="AA223" s="251"/>
      <c r="AB223" s="251"/>
      <c r="AC223" s="251"/>
      <c r="AD223" s="251"/>
      <c r="AE223" s="251"/>
      <c r="AR223" s="330" t="s">
        <v>136</v>
      </c>
      <c r="AT223" s="330" t="s">
        <v>131</v>
      </c>
      <c r="AU223" s="330" t="s">
        <v>22</v>
      </c>
      <c r="AY223" s="304" t="s">
        <v>130</v>
      </c>
      <c r="BE223" s="331">
        <f>IF(N223="základní",J223,0)</f>
        <v>0</v>
      </c>
      <c r="BF223" s="331">
        <f>IF(N223="snížená",J223,0)</f>
        <v>0</v>
      </c>
      <c r="BG223" s="331">
        <f>IF(N223="zákl. přenesená",J223,0)</f>
        <v>0</v>
      </c>
      <c r="BH223" s="331">
        <f>IF(N223="sníž. přenesená",J223,0)</f>
        <v>0</v>
      </c>
      <c r="BI223" s="331">
        <f>IF(N223="nulová",J223,0)</f>
        <v>0</v>
      </c>
      <c r="BJ223" s="304" t="s">
        <v>22</v>
      </c>
      <c r="BK223" s="331">
        <f>ROUND(I223*H223,2)</f>
        <v>0</v>
      </c>
      <c r="BL223" s="304" t="s">
        <v>136</v>
      </c>
      <c r="BM223" s="330" t="s">
        <v>396</v>
      </c>
    </row>
    <row r="224" spans="1:47" s="307" customFormat="1" ht="12">
      <c r="A224" s="251"/>
      <c r="B224" s="27"/>
      <c r="C224" s="251"/>
      <c r="D224" s="127" t="s">
        <v>137</v>
      </c>
      <c r="E224" s="251"/>
      <c r="F224" s="128" t="s">
        <v>1697</v>
      </c>
      <c r="G224" s="251"/>
      <c r="H224" s="251"/>
      <c r="I224" s="251"/>
      <c r="J224" s="251"/>
      <c r="K224" s="251"/>
      <c r="L224" s="27"/>
      <c r="M224" s="129"/>
      <c r="N224" s="130"/>
      <c r="O224" s="55"/>
      <c r="P224" s="55"/>
      <c r="Q224" s="55"/>
      <c r="R224" s="55"/>
      <c r="S224" s="55"/>
      <c r="T224" s="56"/>
      <c r="U224" s="251"/>
      <c r="V224" s="251"/>
      <c r="W224" s="251"/>
      <c r="X224" s="251"/>
      <c r="Y224" s="251"/>
      <c r="Z224" s="251"/>
      <c r="AA224" s="251"/>
      <c r="AB224" s="251"/>
      <c r="AC224" s="251"/>
      <c r="AD224" s="251"/>
      <c r="AE224" s="251"/>
      <c r="AT224" s="304" t="s">
        <v>137</v>
      </c>
      <c r="AU224" s="304" t="s">
        <v>22</v>
      </c>
    </row>
    <row r="225" spans="1:65" s="307" customFormat="1" ht="16.5" customHeight="1">
      <c r="A225" s="251"/>
      <c r="B225" s="27"/>
      <c r="C225" s="117" t="s">
        <v>397</v>
      </c>
      <c r="D225" s="117" t="s">
        <v>131</v>
      </c>
      <c r="E225" s="118" t="s">
        <v>1698</v>
      </c>
      <c r="F225" s="119" t="s">
        <v>1699</v>
      </c>
      <c r="G225" s="120" t="s">
        <v>201</v>
      </c>
      <c r="H225" s="121">
        <v>1</v>
      </c>
      <c r="I225" s="122"/>
      <c r="J225" s="123">
        <f>ROUND(I225*H225,2)</f>
        <v>0</v>
      </c>
      <c r="K225" s="119" t="s">
        <v>146</v>
      </c>
      <c r="L225" s="27"/>
      <c r="M225" s="329" t="s">
        <v>20</v>
      </c>
      <c r="N225" s="124" t="s">
        <v>46</v>
      </c>
      <c r="O225" s="55"/>
      <c r="P225" s="125">
        <f>O225*H225</f>
        <v>0</v>
      </c>
      <c r="Q225" s="125">
        <v>0</v>
      </c>
      <c r="R225" s="125">
        <f>Q225*H225</f>
        <v>0</v>
      </c>
      <c r="S225" s="125">
        <v>0</v>
      </c>
      <c r="T225" s="126">
        <f>S225*H225</f>
        <v>0</v>
      </c>
      <c r="U225" s="251"/>
      <c r="V225" s="251"/>
      <c r="W225" s="251"/>
      <c r="X225" s="251"/>
      <c r="Y225" s="251"/>
      <c r="Z225" s="251"/>
      <c r="AA225" s="251"/>
      <c r="AB225" s="251"/>
      <c r="AC225" s="251"/>
      <c r="AD225" s="251"/>
      <c r="AE225" s="251"/>
      <c r="AR225" s="330" t="s">
        <v>136</v>
      </c>
      <c r="AT225" s="330" t="s">
        <v>131</v>
      </c>
      <c r="AU225" s="330" t="s">
        <v>22</v>
      </c>
      <c r="AY225" s="304" t="s">
        <v>130</v>
      </c>
      <c r="BE225" s="331">
        <f>IF(N225="základní",J225,0)</f>
        <v>0</v>
      </c>
      <c r="BF225" s="331">
        <f>IF(N225="snížená",J225,0)</f>
        <v>0</v>
      </c>
      <c r="BG225" s="331">
        <f>IF(N225="zákl. přenesená",J225,0)</f>
        <v>0</v>
      </c>
      <c r="BH225" s="331">
        <f>IF(N225="sníž. přenesená",J225,0)</f>
        <v>0</v>
      </c>
      <c r="BI225" s="331">
        <f>IF(N225="nulová",J225,0)</f>
        <v>0</v>
      </c>
      <c r="BJ225" s="304" t="s">
        <v>22</v>
      </c>
      <c r="BK225" s="331">
        <f>ROUND(I225*H225,2)</f>
        <v>0</v>
      </c>
      <c r="BL225" s="304" t="s">
        <v>136</v>
      </c>
      <c r="BM225" s="330" t="s">
        <v>400</v>
      </c>
    </row>
    <row r="226" spans="1:47" s="307" customFormat="1" ht="12">
      <c r="A226" s="251"/>
      <c r="B226" s="27"/>
      <c r="C226" s="251"/>
      <c r="D226" s="127" t="s">
        <v>137</v>
      </c>
      <c r="E226" s="251"/>
      <c r="F226" s="128" t="s">
        <v>1699</v>
      </c>
      <c r="G226" s="251"/>
      <c r="H226" s="251"/>
      <c r="I226" s="251"/>
      <c r="J226" s="251"/>
      <c r="K226" s="251"/>
      <c r="L226" s="27"/>
      <c r="M226" s="129"/>
      <c r="N226" s="130"/>
      <c r="O226" s="55"/>
      <c r="P226" s="55"/>
      <c r="Q226" s="55"/>
      <c r="R226" s="55"/>
      <c r="S226" s="55"/>
      <c r="T226" s="56"/>
      <c r="U226" s="251"/>
      <c r="V226" s="251"/>
      <c r="W226" s="251"/>
      <c r="X226" s="251"/>
      <c r="Y226" s="251"/>
      <c r="Z226" s="251"/>
      <c r="AA226" s="251"/>
      <c r="AB226" s="251"/>
      <c r="AC226" s="251"/>
      <c r="AD226" s="251"/>
      <c r="AE226" s="251"/>
      <c r="AT226" s="304" t="s">
        <v>137</v>
      </c>
      <c r="AU226" s="304" t="s">
        <v>22</v>
      </c>
    </row>
    <row r="227" spans="1:65" s="307" customFormat="1" ht="16.5" customHeight="1">
      <c r="A227" s="251"/>
      <c r="B227" s="27"/>
      <c r="C227" s="117" t="s">
        <v>294</v>
      </c>
      <c r="D227" s="117" t="s">
        <v>131</v>
      </c>
      <c r="E227" s="118" t="s">
        <v>1700</v>
      </c>
      <c r="F227" s="119" t="s">
        <v>1701</v>
      </c>
      <c r="G227" s="120" t="s">
        <v>201</v>
      </c>
      <c r="H227" s="121">
        <v>15</v>
      </c>
      <c r="I227" s="122"/>
      <c r="J227" s="123">
        <f>ROUND(I227*H227,2)</f>
        <v>0</v>
      </c>
      <c r="K227" s="119" t="s">
        <v>146</v>
      </c>
      <c r="L227" s="27"/>
      <c r="M227" s="329" t="s">
        <v>20</v>
      </c>
      <c r="N227" s="124" t="s">
        <v>46</v>
      </c>
      <c r="O227" s="55"/>
      <c r="P227" s="125">
        <f>O227*H227</f>
        <v>0</v>
      </c>
      <c r="Q227" s="125">
        <v>0</v>
      </c>
      <c r="R227" s="125">
        <f>Q227*H227</f>
        <v>0</v>
      </c>
      <c r="S227" s="125">
        <v>0</v>
      </c>
      <c r="T227" s="126">
        <f>S227*H227</f>
        <v>0</v>
      </c>
      <c r="U227" s="251"/>
      <c r="V227" s="251"/>
      <c r="W227" s="251"/>
      <c r="X227" s="251"/>
      <c r="Y227" s="251"/>
      <c r="Z227" s="251"/>
      <c r="AA227" s="251"/>
      <c r="AB227" s="251"/>
      <c r="AC227" s="251"/>
      <c r="AD227" s="251"/>
      <c r="AE227" s="251"/>
      <c r="AR227" s="330" t="s">
        <v>136</v>
      </c>
      <c r="AT227" s="330" t="s">
        <v>131</v>
      </c>
      <c r="AU227" s="330" t="s">
        <v>22</v>
      </c>
      <c r="AY227" s="304" t="s">
        <v>130</v>
      </c>
      <c r="BE227" s="331">
        <f>IF(N227="základní",J227,0)</f>
        <v>0</v>
      </c>
      <c r="BF227" s="331">
        <f>IF(N227="snížená",J227,0)</f>
        <v>0</v>
      </c>
      <c r="BG227" s="331">
        <f>IF(N227="zákl. přenesená",J227,0)</f>
        <v>0</v>
      </c>
      <c r="BH227" s="331">
        <f>IF(N227="sníž. přenesená",J227,0)</f>
        <v>0</v>
      </c>
      <c r="BI227" s="331">
        <f>IF(N227="nulová",J227,0)</f>
        <v>0</v>
      </c>
      <c r="BJ227" s="304" t="s">
        <v>22</v>
      </c>
      <c r="BK227" s="331">
        <f>ROUND(I227*H227,2)</f>
        <v>0</v>
      </c>
      <c r="BL227" s="304" t="s">
        <v>136</v>
      </c>
      <c r="BM227" s="330" t="s">
        <v>403</v>
      </c>
    </row>
    <row r="228" spans="1:47" s="307" customFormat="1" ht="12">
      <c r="A228" s="251"/>
      <c r="B228" s="27"/>
      <c r="C228" s="251"/>
      <c r="D228" s="127" t="s">
        <v>137</v>
      </c>
      <c r="E228" s="251"/>
      <c r="F228" s="128" t="s">
        <v>1701</v>
      </c>
      <c r="G228" s="251"/>
      <c r="H228" s="251"/>
      <c r="I228" s="251"/>
      <c r="J228" s="251"/>
      <c r="K228" s="251"/>
      <c r="L228" s="27"/>
      <c r="M228" s="129"/>
      <c r="N228" s="130"/>
      <c r="O228" s="55"/>
      <c r="P228" s="55"/>
      <c r="Q228" s="55"/>
      <c r="R228" s="55"/>
      <c r="S228" s="55"/>
      <c r="T228" s="56"/>
      <c r="U228" s="251"/>
      <c r="V228" s="251"/>
      <c r="W228" s="251"/>
      <c r="X228" s="251"/>
      <c r="Y228" s="251"/>
      <c r="Z228" s="251"/>
      <c r="AA228" s="251"/>
      <c r="AB228" s="251"/>
      <c r="AC228" s="251"/>
      <c r="AD228" s="251"/>
      <c r="AE228" s="251"/>
      <c r="AT228" s="304" t="s">
        <v>137</v>
      </c>
      <c r="AU228" s="304" t="s">
        <v>22</v>
      </c>
    </row>
    <row r="229" spans="1:65" s="307" customFormat="1" ht="16.5" customHeight="1">
      <c r="A229" s="251"/>
      <c r="B229" s="27"/>
      <c r="C229" s="117" t="s">
        <v>404</v>
      </c>
      <c r="D229" s="117" t="s">
        <v>131</v>
      </c>
      <c r="E229" s="118" t="s">
        <v>1702</v>
      </c>
      <c r="F229" s="119" t="s">
        <v>1703</v>
      </c>
      <c r="G229" s="120" t="s">
        <v>201</v>
      </c>
      <c r="H229" s="121">
        <v>5</v>
      </c>
      <c r="I229" s="122"/>
      <c r="J229" s="123">
        <f>ROUND(I229*H229,2)</f>
        <v>0</v>
      </c>
      <c r="K229" s="119" t="s">
        <v>146</v>
      </c>
      <c r="L229" s="27"/>
      <c r="M229" s="329" t="s">
        <v>20</v>
      </c>
      <c r="N229" s="124" t="s">
        <v>46</v>
      </c>
      <c r="O229" s="55"/>
      <c r="P229" s="125">
        <f>O229*H229</f>
        <v>0</v>
      </c>
      <c r="Q229" s="125">
        <v>0</v>
      </c>
      <c r="R229" s="125">
        <f>Q229*H229</f>
        <v>0</v>
      </c>
      <c r="S229" s="125">
        <v>0</v>
      </c>
      <c r="T229" s="126">
        <f>S229*H229</f>
        <v>0</v>
      </c>
      <c r="U229" s="251"/>
      <c r="V229" s="251"/>
      <c r="W229" s="251"/>
      <c r="X229" s="251"/>
      <c r="Y229" s="251"/>
      <c r="Z229" s="251"/>
      <c r="AA229" s="251"/>
      <c r="AB229" s="251"/>
      <c r="AC229" s="251"/>
      <c r="AD229" s="251"/>
      <c r="AE229" s="251"/>
      <c r="AR229" s="330" t="s">
        <v>136</v>
      </c>
      <c r="AT229" s="330" t="s">
        <v>131</v>
      </c>
      <c r="AU229" s="330" t="s">
        <v>22</v>
      </c>
      <c r="AY229" s="304" t="s">
        <v>130</v>
      </c>
      <c r="BE229" s="331">
        <f>IF(N229="základní",J229,0)</f>
        <v>0</v>
      </c>
      <c r="BF229" s="331">
        <f>IF(N229="snížená",J229,0)</f>
        <v>0</v>
      </c>
      <c r="BG229" s="331">
        <f>IF(N229="zákl. přenesená",J229,0)</f>
        <v>0</v>
      </c>
      <c r="BH229" s="331">
        <f>IF(N229="sníž. přenesená",J229,0)</f>
        <v>0</v>
      </c>
      <c r="BI229" s="331">
        <f>IF(N229="nulová",J229,0)</f>
        <v>0</v>
      </c>
      <c r="BJ229" s="304" t="s">
        <v>22</v>
      </c>
      <c r="BK229" s="331">
        <f>ROUND(I229*H229,2)</f>
        <v>0</v>
      </c>
      <c r="BL229" s="304" t="s">
        <v>136</v>
      </c>
      <c r="BM229" s="330" t="s">
        <v>407</v>
      </c>
    </row>
    <row r="230" spans="1:47" s="307" customFormat="1" ht="12">
      <c r="A230" s="251"/>
      <c r="B230" s="27"/>
      <c r="C230" s="251"/>
      <c r="D230" s="127" t="s">
        <v>137</v>
      </c>
      <c r="E230" s="251"/>
      <c r="F230" s="128" t="s">
        <v>1703</v>
      </c>
      <c r="G230" s="251"/>
      <c r="H230" s="251"/>
      <c r="I230" s="251"/>
      <c r="J230" s="251"/>
      <c r="K230" s="251"/>
      <c r="L230" s="27"/>
      <c r="M230" s="129"/>
      <c r="N230" s="130"/>
      <c r="O230" s="55"/>
      <c r="P230" s="55"/>
      <c r="Q230" s="55"/>
      <c r="R230" s="55"/>
      <c r="S230" s="55"/>
      <c r="T230" s="56"/>
      <c r="U230" s="251"/>
      <c r="V230" s="251"/>
      <c r="W230" s="251"/>
      <c r="X230" s="251"/>
      <c r="Y230" s="251"/>
      <c r="Z230" s="251"/>
      <c r="AA230" s="251"/>
      <c r="AB230" s="251"/>
      <c r="AC230" s="251"/>
      <c r="AD230" s="251"/>
      <c r="AE230" s="251"/>
      <c r="AT230" s="304" t="s">
        <v>137</v>
      </c>
      <c r="AU230" s="304" t="s">
        <v>22</v>
      </c>
    </row>
    <row r="231" spans="1:65" s="307" customFormat="1" ht="16.5" customHeight="1">
      <c r="A231" s="251"/>
      <c r="B231" s="27"/>
      <c r="C231" s="117" t="s">
        <v>298</v>
      </c>
      <c r="D231" s="117" t="s">
        <v>131</v>
      </c>
      <c r="E231" s="118" t="s">
        <v>1704</v>
      </c>
      <c r="F231" s="119" t="s">
        <v>1705</v>
      </c>
      <c r="G231" s="120" t="s">
        <v>201</v>
      </c>
      <c r="H231" s="121">
        <v>2</v>
      </c>
      <c r="I231" s="122"/>
      <c r="J231" s="123">
        <f>ROUND(I231*H231,2)</f>
        <v>0</v>
      </c>
      <c r="K231" s="119" t="s">
        <v>146</v>
      </c>
      <c r="L231" s="27"/>
      <c r="M231" s="329" t="s">
        <v>20</v>
      </c>
      <c r="N231" s="124" t="s">
        <v>46</v>
      </c>
      <c r="O231" s="55"/>
      <c r="P231" s="125">
        <f>O231*H231</f>
        <v>0</v>
      </c>
      <c r="Q231" s="125">
        <v>0</v>
      </c>
      <c r="R231" s="125">
        <f>Q231*H231</f>
        <v>0</v>
      </c>
      <c r="S231" s="125">
        <v>0</v>
      </c>
      <c r="T231" s="126">
        <f>S231*H231</f>
        <v>0</v>
      </c>
      <c r="U231" s="251"/>
      <c r="V231" s="251"/>
      <c r="W231" s="251"/>
      <c r="X231" s="251"/>
      <c r="Y231" s="251"/>
      <c r="Z231" s="251"/>
      <c r="AA231" s="251"/>
      <c r="AB231" s="251"/>
      <c r="AC231" s="251"/>
      <c r="AD231" s="251"/>
      <c r="AE231" s="251"/>
      <c r="AR231" s="330" t="s">
        <v>136</v>
      </c>
      <c r="AT231" s="330" t="s">
        <v>131</v>
      </c>
      <c r="AU231" s="330" t="s">
        <v>22</v>
      </c>
      <c r="AY231" s="304" t="s">
        <v>130</v>
      </c>
      <c r="BE231" s="331">
        <f>IF(N231="základní",J231,0)</f>
        <v>0</v>
      </c>
      <c r="BF231" s="331">
        <f>IF(N231="snížená",J231,0)</f>
        <v>0</v>
      </c>
      <c r="BG231" s="331">
        <f>IF(N231="zákl. přenesená",J231,0)</f>
        <v>0</v>
      </c>
      <c r="BH231" s="331">
        <f>IF(N231="sníž. přenesená",J231,0)</f>
        <v>0</v>
      </c>
      <c r="BI231" s="331">
        <f>IF(N231="nulová",J231,0)</f>
        <v>0</v>
      </c>
      <c r="BJ231" s="304" t="s">
        <v>22</v>
      </c>
      <c r="BK231" s="331">
        <f>ROUND(I231*H231,2)</f>
        <v>0</v>
      </c>
      <c r="BL231" s="304" t="s">
        <v>136</v>
      </c>
      <c r="BM231" s="330" t="s">
        <v>410</v>
      </c>
    </row>
    <row r="232" spans="1:47" s="307" customFormat="1" ht="12">
      <c r="A232" s="251"/>
      <c r="B232" s="27"/>
      <c r="C232" s="251"/>
      <c r="D232" s="127" t="s">
        <v>137</v>
      </c>
      <c r="E232" s="251"/>
      <c r="F232" s="128" t="s">
        <v>1705</v>
      </c>
      <c r="G232" s="251"/>
      <c r="H232" s="251"/>
      <c r="I232" s="251"/>
      <c r="J232" s="251"/>
      <c r="K232" s="251"/>
      <c r="L232" s="27"/>
      <c r="M232" s="129"/>
      <c r="N232" s="130"/>
      <c r="O232" s="55"/>
      <c r="P232" s="55"/>
      <c r="Q232" s="55"/>
      <c r="R232" s="55"/>
      <c r="S232" s="55"/>
      <c r="T232" s="56"/>
      <c r="U232" s="251"/>
      <c r="V232" s="251"/>
      <c r="W232" s="251"/>
      <c r="X232" s="251"/>
      <c r="Y232" s="251"/>
      <c r="Z232" s="251"/>
      <c r="AA232" s="251"/>
      <c r="AB232" s="251"/>
      <c r="AC232" s="251"/>
      <c r="AD232" s="251"/>
      <c r="AE232" s="251"/>
      <c r="AT232" s="304" t="s">
        <v>137</v>
      </c>
      <c r="AU232" s="304" t="s">
        <v>22</v>
      </c>
    </row>
    <row r="233" spans="1:65" s="307" customFormat="1" ht="16.5" customHeight="1">
      <c r="A233" s="251"/>
      <c r="B233" s="27"/>
      <c r="C233" s="117" t="s">
        <v>411</v>
      </c>
      <c r="D233" s="117" t="s">
        <v>131</v>
      </c>
      <c r="E233" s="118" t="s">
        <v>1706</v>
      </c>
      <c r="F233" s="119" t="s">
        <v>1707</v>
      </c>
      <c r="G233" s="120" t="s">
        <v>201</v>
      </c>
      <c r="H233" s="121">
        <v>6</v>
      </c>
      <c r="I233" s="122"/>
      <c r="J233" s="123">
        <f>ROUND(I233*H233,2)</f>
        <v>0</v>
      </c>
      <c r="K233" s="119" t="s">
        <v>146</v>
      </c>
      <c r="L233" s="27"/>
      <c r="M233" s="329" t="s">
        <v>20</v>
      </c>
      <c r="N233" s="124" t="s">
        <v>46</v>
      </c>
      <c r="O233" s="55"/>
      <c r="P233" s="125">
        <f>O233*H233</f>
        <v>0</v>
      </c>
      <c r="Q233" s="125">
        <v>0</v>
      </c>
      <c r="R233" s="125">
        <f>Q233*H233</f>
        <v>0</v>
      </c>
      <c r="S233" s="125">
        <v>0</v>
      </c>
      <c r="T233" s="126">
        <f>S233*H233</f>
        <v>0</v>
      </c>
      <c r="U233" s="251"/>
      <c r="V233" s="251"/>
      <c r="W233" s="251"/>
      <c r="X233" s="251"/>
      <c r="Y233" s="251"/>
      <c r="Z233" s="251"/>
      <c r="AA233" s="251"/>
      <c r="AB233" s="251"/>
      <c r="AC233" s="251"/>
      <c r="AD233" s="251"/>
      <c r="AE233" s="251"/>
      <c r="AR233" s="330" t="s">
        <v>136</v>
      </c>
      <c r="AT233" s="330" t="s">
        <v>131</v>
      </c>
      <c r="AU233" s="330" t="s">
        <v>22</v>
      </c>
      <c r="AY233" s="304" t="s">
        <v>130</v>
      </c>
      <c r="BE233" s="331">
        <f>IF(N233="základní",J233,0)</f>
        <v>0</v>
      </c>
      <c r="BF233" s="331">
        <f>IF(N233="snížená",J233,0)</f>
        <v>0</v>
      </c>
      <c r="BG233" s="331">
        <f>IF(N233="zákl. přenesená",J233,0)</f>
        <v>0</v>
      </c>
      <c r="BH233" s="331">
        <f>IF(N233="sníž. přenesená",J233,0)</f>
        <v>0</v>
      </c>
      <c r="BI233" s="331">
        <f>IF(N233="nulová",J233,0)</f>
        <v>0</v>
      </c>
      <c r="BJ233" s="304" t="s">
        <v>22</v>
      </c>
      <c r="BK233" s="331">
        <f>ROUND(I233*H233,2)</f>
        <v>0</v>
      </c>
      <c r="BL233" s="304" t="s">
        <v>136</v>
      </c>
      <c r="BM233" s="330" t="s">
        <v>414</v>
      </c>
    </row>
    <row r="234" spans="1:47" s="307" customFormat="1" ht="12">
      <c r="A234" s="251"/>
      <c r="B234" s="27"/>
      <c r="C234" s="251"/>
      <c r="D234" s="127" t="s">
        <v>137</v>
      </c>
      <c r="E234" s="251"/>
      <c r="F234" s="128" t="s">
        <v>1707</v>
      </c>
      <c r="G234" s="251"/>
      <c r="H234" s="251"/>
      <c r="I234" s="251"/>
      <c r="J234" s="251"/>
      <c r="K234" s="251"/>
      <c r="L234" s="27"/>
      <c r="M234" s="129"/>
      <c r="N234" s="130"/>
      <c r="O234" s="55"/>
      <c r="P234" s="55"/>
      <c r="Q234" s="55"/>
      <c r="R234" s="55"/>
      <c r="S234" s="55"/>
      <c r="T234" s="56"/>
      <c r="U234" s="251"/>
      <c r="V234" s="251"/>
      <c r="W234" s="251"/>
      <c r="X234" s="251"/>
      <c r="Y234" s="251"/>
      <c r="Z234" s="251"/>
      <c r="AA234" s="251"/>
      <c r="AB234" s="251"/>
      <c r="AC234" s="251"/>
      <c r="AD234" s="251"/>
      <c r="AE234" s="251"/>
      <c r="AT234" s="304" t="s">
        <v>137</v>
      </c>
      <c r="AU234" s="304" t="s">
        <v>22</v>
      </c>
    </row>
    <row r="235" spans="1:65" s="307" customFormat="1" ht="16.5" customHeight="1">
      <c r="A235" s="251"/>
      <c r="B235" s="27"/>
      <c r="C235" s="117" t="s">
        <v>301</v>
      </c>
      <c r="D235" s="117" t="s">
        <v>131</v>
      </c>
      <c r="E235" s="118" t="s">
        <v>1708</v>
      </c>
      <c r="F235" s="119" t="s">
        <v>1709</v>
      </c>
      <c r="G235" s="120" t="s">
        <v>201</v>
      </c>
      <c r="H235" s="121">
        <v>1</v>
      </c>
      <c r="I235" s="122"/>
      <c r="J235" s="123">
        <f>ROUND(I235*H235,2)</f>
        <v>0</v>
      </c>
      <c r="K235" s="119" t="s">
        <v>146</v>
      </c>
      <c r="L235" s="27"/>
      <c r="M235" s="329" t="s">
        <v>20</v>
      </c>
      <c r="N235" s="124" t="s">
        <v>46</v>
      </c>
      <c r="O235" s="55"/>
      <c r="P235" s="125">
        <f>O235*H235</f>
        <v>0</v>
      </c>
      <c r="Q235" s="125">
        <v>0</v>
      </c>
      <c r="R235" s="125">
        <f>Q235*H235</f>
        <v>0</v>
      </c>
      <c r="S235" s="125">
        <v>0</v>
      </c>
      <c r="T235" s="126">
        <f>S235*H235</f>
        <v>0</v>
      </c>
      <c r="U235" s="251"/>
      <c r="V235" s="251"/>
      <c r="W235" s="251"/>
      <c r="X235" s="251"/>
      <c r="Y235" s="251"/>
      <c r="Z235" s="251"/>
      <c r="AA235" s="251"/>
      <c r="AB235" s="251"/>
      <c r="AC235" s="251"/>
      <c r="AD235" s="251"/>
      <c r="AE235" s="251"/>
      <c r="AR235" s="330" t="s">
        <v>136</v>
      </c>
      <c r="AT235" s="330" t="s">
        <v>131</v>
      </c>
      <c r="AU235" s="330" t="s">
        <v>22</v>
      </c>
      <c r="AY235" s="304" t="s">
        <v>130</v>
      </c>
      <c r="BE235" s="331">
        <f>IF(N235="základní",J235,0)</f>
        <v>0</v>
      </c>
      <c r="BF235" s="331">
        <f>IF(N235="snížená",J235,0)</f>
        <v>0</v>
      </c>
      <c r="BG235" s="331">
        <f>IF(N235="zákl. přenesená",J235,0)</f>
        <v>0</v>
      </c>
      <c r="BH235" s="331">
        <f>IF(N235="sníž. přenesená",J235,0)</f>
        <v>0</v>
      </c>
      <c r="BI235" s="331">
        <f>IF(N235="nulová",J235,0)</f>
        <v>0</v>
      </c>
      <c r="BJ235" s="304" t="s">
        <v>22</v>
      </c>
      <c r="BK235" s="331">
        <f>ROUND(I235*H235,2)</f>
        <v>0</v>
      </c>
      <c r="BL235" s="304" t="s">
        <v>136</v>
      </c>
      <c r="BM235" s="330" t="s">
        <v>417</v>
      </c>
    </row>
    <row r="236" spans="1:47" s="307" customFormat="1" ht="12">
      <c r="A236" s="251"/>
      <c r="B236" s="27"/>
      <c r="C236" s="251"/>
      <c r="D236" s="127" t="s">
        <v>137</v>
      </c>
      <c r="E236" s="251"/>
      <c r="F236" s="128" t="s">
        <v>1709</v>
      </c>
      <c r="G236" s="251"/>
      <c r="H236" s="251"/>
      <c r="I236" s="251"/>
      <c r="J236" s="251"/>
      <c r="K236" s="251"/>
      <c r="L236" s="27"/>
      <c r="M236" s="129"/>
      <c r="N236" s="130"/>
      <c r="O236" s="55"/>
      <c r="P236" s="55"/>
      <c r="Q236" s="55"/>
      <c r="R236" s="55"/>
      <c r="S236" s="55"/>
      <c r="T236" s="56"/>
      <c r="U236" s="251"/>
      <c r="V236" s="251"/>
      <c r="W236" s="251"/>
      <c r="X236" s="251"/>
      <c r="Y236" s="251"/>
      <c r="Z236" s="251"/>
      <c r="AA236" s="251"/>
      <c r="AB236" s="251"/>
      <c r="AC236" s="251"/>
      <c r="AD236" s="251"/>
      <c r="AE236" s="251"/>
      <c r="AT236" s="304" t="s">
        <v>137</v>
      </c>
      <c r="AU236" s="304" t="s">
        <v>22</v>
      </c>
    </row>
    <row r="237" spans="1:65" s="307" customFormat="1" ht="16.5" customHeight="1">
      <c r="A237" s="251"/>
      <c r="B237" s="27"/>
      <c r="C237" s="117" t="s">
        <v>418</v>
      </c>
      <c r="D237" s="117" t="s">
        <v>131</v>
      </c>
      <c r="E237" s="118" t="s">
        <v>1710</v>
      </c>
      <c r="F237" s="119" t="s">
        <v>1647</v>
      </c>
      <c r="G237" s="120" t="s">
        <v>1631</v>
      </c>
      <c r="H237" s="121">
        <v>1</v>
      </c>
      <c r="I237" s="122"/>
      <c r="J237" s="123">
        <f>ROUND(I237*H237,2)</f>
        <v>0</v>
      </c>
      <c r="K237" s="119" t="s">
        <v>146</v>
      </c>
      <c r="L237" s="27"/>
      <c r="M237" s="329" t="s">
        <v>20</v>
      </c>
      <c r="N237" s="124" t="s">
        <v>46</v>
      </c>
      <c r="O237" s="55"/>
      <c r="P237" s="125">
        <f>O237*H237</f>
        <v>0</v>
      </c>
      <c r="Q237" s="125">
        <v>0</v>
      </c>
      <c r="R237" s="125">
        <f>Q237*H237</f>
        <v>0</v>
      </c>
      <c r="S237" s="125">
        <v>0</v>
      </c>
      <c r="T237" s="126">
        <f>S237*H237</f>
        <v>0</v>
      </c>
      <c r="U237" s="251"/>
      <c r="V237" s="251"/>
      <c r="W237" s="251"/>
      <c r="X237" s="251"/>
      <c r="Y237" s="251"/>
      <c r="Z237" s="251"/>
      <c r="AA237" s="251"/>
      <c r="AB237" s="251"/>
      <c r="AC237" s="251"/>
      <c r="AD237" s="251"/>
      <c r="AE237" s="251"/>
      <c r="AR237" s="330" t="s">
        <v>136</v>
      </c>
      <c r="AT237" s="330" t="s">
        <v>131</v>
      </c>
      <c r="AU237" s="330" t="s">
        <v>22</v>
      </c>
      <c r="AY237" s="304" t="s">
        <v>130</v>
      </c>
      <c r="BE237" s="331">
        <f>IF(N237="základní",J237,0)</f>
        <v>0</v>
      </c>
      <c r="BF237" s="331">
        <f>IF(N237="snížená",J237,0)</f>
        <v>0</v>
      </c>
      <c r="BG237" s="331">
        <f>IF(N237="zákl. přenesená",J237,0)</f>
        <v>0</v>
      </c>
      <c r="BH237" s="331">
        <f>IF(N237="sníž. přenesená",J237,0)</f>
        <v>0</v>
      </c>
      <c r="BI237" s="331">
        <f>IF(N237="nulová",J237,0)</f>
        <v>0</v>
      </c>
      <c r="BJ237" s="304" t="s">
        <v>22</v>
      </c>
      <c r="BK237" s="331">
        <f>ROUND(I237*H237,2)</f>
        <v>0</v>
      </c>
      <c r="BL237" s="304" t="s">
        <v>136</v>
      </c>
      <c r="BM237" s="330" t="s">
        <v>421</v>
      </c>
    </row>
    <row r="238" spans="1:47" s="307" customFormat="1" ht="12">
      <c r="A238" s="251"/>
      <c r="B238" s="27"/>
      <c r="C238" s="251"/>
      <c r="D238" s="127" t="s">
        <v>137</v>
      </c>
      <c r="E238" s="251"/>
      <c r="F238" s="128" t="s">
        <v>1647</v>
      </c>
      <c r="G238" s="251"/>
      <c r="H238" s="251"/>
      <c r="I238" s="251"/>
      <c r="J238" s="251"/>
      <c r="K238" s="251"/>
      <c r="L238" s="27"/>
      <c r="M238" s="129"/>
      <c r="N238" s="130"/>
      <c r="O238" s="55"/>
      <c r="P238" s="55"/>
      <c r="Q238" s="55"/>
      <c r="R238" s="55"/>
      <c r="S238" s="55"/>
      <c r="T238" s="56"/>
      <c r="U238" s="251"/>
      <c r="V238" s="251"/>
      <c r="W238" s="251"/>
      <c r="X238" s="251"/>
      <c r="Y238" s="251"/>
      <c r="Z238" s="251"/>
      <c r="AA238" s="251"/>
      <c r="AB238" s="251"/>
      <c r="AC238" s="251"/>
      <c r="AD238" s="251"/>
      <c r="AE238" s="251"/>
      <c r="AT238" s="304" t="s">
        <v>137</v>
      </c>
      <c r="AU238" s="304" t="s">
        <v>22</v>
      </c>
    </row>
    <row r="239" spans="1:65" s="307" customFormat="1" ht="16.5" customHeight="1">
      <c r="A239" s="251"/>
      <c r="B239" s="27"/>
      <c r="C239" s="117" t="s">
        <v>305</v>
      </c>
      <c r="D239" s="117" t="s">
        <v>131</v>
      </c>
      <c r="E239" s="118" t="s">
        <v>1711</v>
      </c>
      <c r="F239" s="119" t="s">
        <v>1651</v>
      </c>
      <c r="G239" s="120" t="s">
        <v>1631</v>
      </c>
      <c r="H239" s="121">
        <v>1</v>
      </c>
      <c r="I239" s="122"/>
      <c r="J239" s="123">
        <f>ROUND(I239*H239,2)</f>
        <v>0</v>
      </c>
      <c r="K239" s="119" t="s">
        <v>146</v>
      </c>
      <c r="L239" s="27"/>
      <c r="M239" s="329" t="s">
        <v>20</v>
      </c>
      <c r="N239" s="124" t="s">
        <v>46</v>
      </c>
      <c r="O239" s="55"/>
      <c r="P239" s="125">
        <f>O239*H239</f>
        <v>0</v>
      </c>
      <c r="Q239" s="125">
        <v>0</v>
      </c>
      <c r="R239" s="125">
        <f>Q239*H239</f>
        <v>0</v>
      </c>
      <c r="S239" s="125">
        <v>0</v>
      </c>
      <c r="T239" s="126">
        <f>S239*H239</f>
        <v>0</v>
      </c>
      <c r="U239" s="251"/>
      <c r="V239" s="251"/>
      <c r="W239" s="251"/>
      <c r="X239" s="251"/>
      <c r="Y239" s="251"/>
      <c r="Z239" s="251"/>
      <c r="AA239" s="251"/>
      <c r="AB239" s="251"/>
      <c r="AC239" s="251"/>
      <c r="AD239" s="251"/>
      <c r="AE239" s="251"/>
      <c r="AR239" s="330" t="s">
        <v>136</v>
      </c>
      <c r="AT239" s="330" t="s">
        <v>131</v>
      </c>
      <c r="AU239" s="330" t="s">
        <v>22</v>
      </c>
      <c r="AY239" s="304" t="s">
        <v>130</v>
      </c>
      <c r="BE239" s="331">
        <f>IF(N239="základní",J239,0)</f>
        <v>0</v>
      </c>
      <c r="BF239" s="331">
        <f>IF(N239="snížená",J239,0)</f>
        <v>0</v>
      </c>
      <c r="BG239" s="331">
        <f>IF(N239="zákl. přenesená",J239,0)</f>
        <v>0</v>
      </c>
      <c r="BH239" s="331">
        <f>IF(N239="sníž. přenesená",J239,0)</f>
        <v>0</v>
      </c>
      <c r="BI239" s="331">
        <f>IF(N239="nulová",J239,0)</f>
        <v>0</v>
      </c>
      <c r="BJ239" s="304" t="s">
        <v>22</v>
      </c>
      <c r="BK239" s="331">
        <f>ROUND(I239*H239,2)</f>
        <v>0</v>
      </c>
      <c r="BL239" s="304" t="s">
        <v>136</v>
      </c>
      <c r="BM239" s="330" t="s">
        <v>424</v>
      </c>
    </row>
    <row r="240" spans="1:47" s="307" customFormat="1" ht="12">
      <c r="A240" s="251"/>
      <c r="B240" s="27"/>
      <c r="C240" s="251"/>
      <c r="D240" s="127" t="s">
        <v>137</v>
      </c>
      <c r="E240" s="251"/>
      <c r="F240" s="128" t="s">
        <v>1651</v>
      </c>
      <c r="G240" s="251"/>
      <c r="H240" s="251"/>
      <c r="I240" s="251"/>
      <c r="J240" s="251"/>
      <c r="K240" s="251"/>
      <c r="L240" s="27"/>
      <c r="M240" s="129"/>
      <c r="N240" s="130"/>
      <c r="O240" s="55"/>
      <c r="P240" s="55"/>
      <c r="Q240" s="55"/>
      <c r="R240" s="55"/>
      <c r="S240" s="55"/>
      <c r="T240" s="56"/>
      <c r="U240" s="251"/>
      <c r="V240" s="251"/>
      <c r="W240" s="251"/>
      <c r="X240" s="251"/>
      <c r="Y240" s="251"/>
      <c r="Z240" s="251"/>
      <c r="AA240" s="251"/>
      <c r="AB240" s="251"/>
      <c r="AC240" s="251"/>
      <c r="AD240" s="251"/>
      <c r="AE240" s="251"/>
      <c r="AT240" s="304" t="s">
        <v>137</v>
      </c>
      <c r="AU240" s="304" t="s">
        <v>22</v>
      </c>
    </row>
    <row r="241" spans="2:63" s="109" customFormat="1" ht="25.9" customHeight="1">
      <c r="B241" s="108"/>
      <c r="D241" s="110" t="s">
        <v>74</v>
      </c>
      <c r="E241" s="111" t="s">
        <v>1712</v>
      </c>
      <c r="F241" s="111" t="s">
        <v>1713</v>
      </c>
      <c r="J241" s="112">
        <f>BK241</f>
        <v>0</v>
      </c>
      <c r="L241" s="108"/>
      <c r="M241" s="113"/>
      <c r="N241" s="114"/>
      <c r="O241" s="114"/>
      <c r="P241" s="115">
        <f>SUM(P242:P259)</f>
        <v>0</v>
      </c>
      <c r="Q241" s="114"/>
      <c r="R241" s="115">
        <f>SUM(R242:R259)</f>
        <v>0</v>
      </c>
      <c r="S241" s="114"/>
      <c r="T241" s="116">
        <f>SUM(T242:T259)</f>
        <v>0</v>
      </c>
      <c r="AR241" s="110" t="s">
        <v>22</v>
      </c>
      <c r="AT241" s="327" t="s">
        <v>74</v>
      </c>
      <c r="AU241" s="327" t="s">
        <v>75</v>
      </c>
      <c r="AY241" s="110" t="s">
        <v>130</v>
      </c>
      <c r="BK241" s="328">
        <f>SUM(BK242:BK259)</f>
        <v>0</v>
      </c>
    </row>
    <row r="242" spans="1:65" s="307" customFormat="1" ht="16.5" customHeight="1">
      <c r="A242" s="251"/>
      <c r="B242" s="27"/>
      <c r="C242" s="117" t="s">
        <v>425</v>
      </c>
      <c r="D242" s="117" t="s">
        <v>131</v>
      </c>
      <c r="E242" s="118" t="s">
        <v>1714</v>
      </c>
      <c r="F242" s="119" t="s">
        <v>1715</v>
      </c>
      <c r="G242" s="120" t="s">
        <v>201</v>
      </c>
      <c r="H242" s="121">
        <v>16</v>
      </c>
      <c r="I242" s="122"/>
      <c r="J242" s="123">
        <f>ROUND(I242*H242,2)</f>
        <v>0</v>
      </c>
      <c r="K242" s="119" t="s">
        <v>146</v>
      </c>
      <c r="L242" s="27"/>
      <c r="M242" s="329" t="s">
        <v>20</v>
      </c>
      <c r="N242" s="124" t="s">
        <v>46</v>
      </c>
      <c r="O242" s="55"/>
      <c r="P242" s="125">
        <f>O242*H242</f>
        <v>0</v>
      </c>
      <c r="Q242" s="125">
        <v>0</v>
      </c>
      <c r="R242" s="125">
        <f>Q242*H242</f>
        <v>0</v>
      </c>
      <c r="S242" s="125">
        <v>0</v>
      </c>
      <c r="T242" s="126">
        <f>S242*H242</f>
        <v>0</v>
      </c>
      <c r="U242" s="251"/>
      <c r="V242" s="251"/>
      <c r="W242" s="251"/>
      <c r="X242" s="251"/>
      <c r="Y242" s="251"/>
      <c r="Z242" s="251"/>
      <c r="AA242" s="251"/>
      <c r="AB242" s="251"/>
      <c r="AC242" s="251"/>
      <c r="AD242" s="251"/>
      <c r="AE242" s="251"/>
      <c r="AR242" s="330" t="s">
        <v>136</v>
      </c>
      <c r="AT242" s="330" t="s">
        <v>131</v>
      </c>
      <c r="AU242" s="330" t="s">
        <v>22</v>
      </c>
      <c r="AY242" s="304" t="s">
        <v>130</v>
      </c>
      <c r="BE242" s="331">
        <f>IF(N242="základní",J242,0)</f>
        <v>0</v>
      </c>
      <c r="BF242" s="331">
        <f>IF(N242="snížená",J242,0)</f>
        <v>0</v>
      </c>
      <c r="BG242" s="331">
        <f>IF(N242="zákl. přenesená",J242,0)</f>
        <v>0</v>
      </c>
      <c r="BH242" s="331">
        <f>IF(N242="sníž. přenesená",J242,0)</f>
        <v>0</v>
      </c>
      <c r="BI242" s="331">
        <f>IF(N242="nulová",J242,0)</f>
        <v>0</v>
      </c>
      <c r="BJ242" s="304" t="s">
        <v>22</v>
      </c>
      <c r="BK242" s="331">
        <f>ROUND(I242*H242,2)</f>
        <v>0</v>
      </c>
      <c r="BL242" s="304" t="s">
        <v>136</v>
      </c>
      <c r="BM242" s="330" t="s">
        <v>428</v>
      </c>
    </row>
    <row r="243" spans="1:47" s="307" customFormat="1" ht="12">
      <c r="A243" s="251"/>
      <c r="B243" s="27"/>
      <c r="C243" s="251"/>
      <c r="D243" s="127" t="s">
        <v>137</v>
      </c>
      <c r="E243" s="251"/>
      <c r="F243" s="128" t="s">
        <v>1715</v>
      </c>
      <c r="G243" s="251"/>
      <c r="H243" s="251"/>
      <c r="I243" s="251"/>
      <c r="J243" s="251"/>
      <c r="K243" s="251"/>
      <c r="L243" s="27"/>
      <c r="M243" s="129"/>
      <c r="N243" s="130"/>
      <c r="O243" s="55"/>
      <c r="P243" s="55"/>
      <c r="Q243" s="55"/>
      <c r="R243" s="55"/>
      <c r="S243" s="55"/>
      <c r="T243" s="56"/>
      <c r="U243" s="251"/>
      <c r="V243" s="251"/>
      <c r="W243" s="251"/>
      <c r="X243" s="251"/>
      <c r="Y243" s="251"/>
      <c r="Z243" s="251"/>
      <c r="AA243" s="251"/>
      <c r="AB243" s="251"/>
      <c r="AC243" s="251"/>
      <c r="AD243" s="251"/>
      <c r="AE243" s="251"/>
      <c r="AT243" s="304" t="s">
        <v>137</v>
      </c>
      <c r="AU243" s="304" t="s">
        <v>22</v>
      </c>
    </row>
    <row r="244" spans="1:65" s="307" customFormat="1" ht="16.5" customHeight="1">
      <c r="A244" s="251"/>
      <c r="B244" s="27"/>
      <c r="C244" s="117" t="s">
        <v>308</v>
      </c>
      <c r="D244" s="117" t="s">
        <v>131</v>
      </c>
      <c r="E244" s="118" t="s">
        <v>1716</v>
      </c>
      <c r="F244" s="119" t="s">
        <v>1717</v>
      </c>
      <c r="G244" s="120" t="s">
        <v>201</v>
      </c>
      <c r="H244" s="121">
        <v>9</v>
      </c>
      <c r="I244" s="122"/>
      <c r="J244" s="123">
        <f>ROUND(I244*H244,2)</f>
        <v>0</v>
      </c>
      <c r="K244" s="119" t="s">
        <v>146</v>
      </c>
      <c r="L244" s="27"/>
      <c r="M244" s="329" t="s">
        <v>20</v>
      </c>
      <c r="N244" s="124" t="s">
        <v>46</v>
      </c>
      <c r="O244" s="55"/>
      <c r="P244" s="125">
        <f>O244*H244</f>
        <v>0</v>
      </c>
      <c r="Q244" s="125">
        <v>0</v>
      </c>
      <c r="R244" s="125">
        <f>Q244*H244</f>
        <v>0</v>
      </c>
      <c r="S244" s="125">
        <v>0</v>
      </c>
      <c r="T244" s="126">
        <f>S244*H244</f>
        <v>0</v>
      </c>
      <c r="U244" s="251"/>
      <c r="V244" s="251"/>
      <c r="W244" s="251"/>
      <c r="X244" s="251"/>
      <c r="Y244" s="251"/>
      <c r="Z244" s="251"/>
      <c r="AA244" s="251"/>
      <c r="AB244" s="251"/>
      <c r="AC244" s="251"/>
      <c r="AD244" s="251"/>
      <c r="AE244" s="251"/>
      <c r="AR244" s="330" t="s">
        <v>136</v>
      </c>
      <c r="AT244" s="330" t="s">
        <v>131</v>
      </c>
      <c r="AU244" s="330" t="s">
        <v>22</v>
      </c>
      <c r="AY244" s="304" t="s">
        <v>130</v>
      </c>
      <c r="BE244" s="331">
        <f>IF(N244="základní",J244,0)</f>
        <v>0</v>
      </c>
      <c r="BF244" s="331">
        <f>IF(N244="snížená",J244,0)</f>
        <v>0</v>
      </c>
      <c r="BG244" s="331">
        <f>IF(N244="zákl. přenesená",J244,0)</f>
        <v>0</v>
      </c>
      <c r="BH244" s="331">
        <f>IF(N244="sníž. přenesená",J244,0)</f>
        <v>0</v>
      </c>
      <c r="BI244" s="331">
        <f>IF(N244="nulová",J244,0)</f>
        <v>0</v>
      </c>
      <c r="BJ244" s="304" t="s">
        <v>22</v>
      </c>
      <c r="BK244" s="331">
        <f>ROUND(I244*H244,2)</f>
        <v>0</v>
      </c>
      <c r="BL244" s="304" t="s">
        <v>136</v>
      </c>
      <c r="BM244" s="330" t="s">
        <v>431</v>
      </c>
    </row>
    <row r="245" spans="1:47" s="307" customFormat="1" ht="12">
      <c r="A245" s="251"/>
      <c r="B245" s="27"/>
      <c r="C245" s="251"/>
      <c r="D245" s="127" t="s">
        <v>137</v>
      </c>
      <c r="E245" s="251"/>
      <c r="F245" s="128" t="s">
        <v>1717</v>
      </c>
      <c r="G245" s="251"/>
      <c r="H245" s="251"/>
      <c r="I245" s="251"/>
      <c r="J245" s="251"/>
      <c r="K245" s="251"/>
      <c r="L245" s="27"/>
      <c r="M245" s="129"/>
      <c r="N245" s="130"/>
      <c r="O245" s="55"/>
      <c r="P245" s="55"/>
      <c r="Q245" s="55"/>
      <c r="R245" s="55"/>
      <c r="S245" s="55"/>
      <c r="T245" s="56"/>
      <c r="U245" s="251"/>
      <c r="V245" s="251"/>
      <c r="W245" s="251"/>
      <c r="X245" s="251"/>
      <c r="Y245" s="251"/>
      <c r="Z245" s="251"/>
      <c r="AA245" s="251"/>
      <c r="AB245" s="251"/>
      <c r="AC245" s="251"/>
      <c r="AD245" s="251"/>
      <c r="AE245" s="251"/>
      <c r="AT245" s="304" t="s">
        <v>137</v>
      </c>
      <c r="AU245" s="304" t="s">
        <v>22</v>
      </c>
    </row>
    <row r="246" spans="1:65" s="307" customFormat="1" ht="16.5" customHeight="1">
      <c r="A246" s="251"/>
      <c r="B246" s="27"/>
      <c r="C246" s="117" t="s">
        <v>432</v>
      </c>
      <c r="D246" s="117" t="s">
        <v>131</v>
      </c>
      <c r="E246" s="118" t="s">
        <v>1718</v>
      </c>
      <c r="F246" s="119" t="s">
        <v>1719</v>
      </c>
      <c r="G246" s="120" t="s">
        <v>201</v>
      </c>
      <c r="H246" s="121">
        <v>21</v>
      </c>
      <c r="I246" s="122"/>
      <c r="J246" s="123">
        <f>ROUND(I246*H246,2)</f>
        <v>0</v>
      </c>
      <c r="K246" s="119" t="s">
        <v>146</v>
      </c>
      <c r="L246" s="27"/>
      <c r="M246" s="329" t="s">
        <v>20</v>
      </c>
      <c r="N246" s="124" t="s">
        <v>46</v>
      </c>
      <c r="O246" s="55"/>
      <c r="P246" s="125">
        <f>O246*H246</f>
        <v>0</v>
      </c>
      <c r="Q246" s="125">
        <v>0</v>
      </c>
      <c r="R246" s="125">
        <f>Q246*H246</f>
        <v>0</v>
      </c>
      <c r="S246" s="125">
        <v>0</v>
      </c>
      <c r="T246" s="126">
        <f>S246*H246</f>
        <v>0</v>
      </c>
      <c r="U246" s="251"/>
      <c r="V246" s="251"/>
      <c r="W246" s="251"/>
      <c r="X246" s="251"/>
      <c r="Y246" s="251"/>
      <c r="Z246" s="251"/>
      <c r="AA246" s="251"/>
      <c r="AB246" s="251"/>
      <c r="AC246" s="251"/>
      <c r="AD246" s="251"/>
      <c r="AE246" s="251"/>
      <c r="AR246" s="330" t="s">
        <v>136</v>
      </c>
      <c r="AT246" s="330" t="s">
        <v>131</v>
      </c>
      <c r="AU246" s="330" t="s">
        <v>22</v>
      </c>
      <c r="AY246" s="304" t="s">
        <v>130</v>
      </c>
      <c r="BE246" s="331">
        <f>IF(N246="základní",J246,0)</f>
        <v>0</v>
      </c>
      <c r="BF246" s="331">
        <f>IF(N246="snížená",J246,0)</f>
        <v>0</v>
      </c>
      <c r="BG246" s="331">
        <f>IF(N246="zákl. přenesená",J246,0)</f>
        <v>0</v>
      </c>
      <c r="BH246" s="331">
        <f>IF(N246="sníž. přenesená",J246,0)</f>
        <v>0</v>
      </c>
      <c r="BI246" s="331">
        <f>IF(N246="nulová",J246,0)</f>
        <v>0</v>
      </c>
      <c r="BJ246" s="304" t="s">
        <v>22</v>
      </c>
      <c r="BK246" s="331">
        <f>ROUND(I246*H246,2)</f>
        <v>0</v>
      </c>
      <c r="BL246" s="304" t="s">
        <v>136</v>
      </c>
      <c r="BM246" s="330" t="s">
        <v>435</v>
      </c>
    </row>
    <row r="247" spans="1:47" s="307" customFormat="1" ht="12">
      <c r="A247" s="251"/>
      <c r="B247" s="27"/>
      <c r="C247" s="251"/>
      <c r="D247" s="127" t="s">
        <v>137</v>
      </c>
      <c r="E247" s="251"/>
      <c r="F247" s="128" t="s">
        <v>1719</v>
      </c>
      <c r="G247" s="251"/>
      <c r="H247" s="251"/>
      <c r="I247" s="251"/>
      <c r="J247" s="251"/>
      <c r="K247" s="251"/>
      <c r="L247" s="27"/>
      <c r="M247" s="129"/>
      <c r="N247" s="130"/>
      <c r="O247" s="55"/>
      <c r="P247" s="55"/>
      <c r="Q247" s="55"/>
      <c r="R247" s="55"/>
      <c r="S247" s="55"/>
      <c r="T247" s="56"/>
      <c r="U247" s="251"/>
      <c r="V247" s="251"/>
      <c r="W247" s="251"/>
      <c r="X247" s="251"/>
      <c r="Y247" s="251"/>
      <c r="Z247" s="251"/>
      <c r="AA247" s="251"/>
      <c r="AB247" s="251"/>
      <c r="AC247" s="251"/>
      <c r="AD247" s="251"/>
      <c r="AE247" s="251"/>
      <c r="AT247" s="304" t="s">
        <v>137</v>
      </c>
      <c r="AU247" s="304" t="s">
        <v>22</v>
      </c>
    </row>
    <row r="248" spans="1:65" s="307" customFormat="1" ht="16.5" customHeight="1">
      <c r="A248" s="251"/>
      <c r="B248" s="27"/>
      <c r="C248" s="117" t="s">
        <v>312</v>
      </c>
      <c r="D248" s="117" t="s">
        <v>131</v>
      </c>
      <c r="E248" s="118" t="s">
        <v>1720</v>
      </c>
      <c r="F248" s="119" t="s">
        <v>1721</v>
      </c>
      <c r="G248" s="120" t="s">
        <v>201</v>
      </c>
      <c r="H248" s="121">
        <v>5</v>
      </c>
      <c r="I248" s="122"/>
      <c r="J248" s="123">
        <f>ROUND(I248*H248,2)</f>
        <v>0</v>
      </c>
      <c r="K248" s="119" t="s">
        <v>146</v>
      </c>
      <c r="L248" s="27"/>
      <c r="M248" s="329" t="s">
        <v>20</v>
      </c>
      <c r="N248" s="124" t="s">
        <v>46</v>
      </c>
      <c r="O248" s="55"/>
      <c r="P248" s="125">
        <f>O248*H248</f>
        <v>0</v>
      </c>
      <c r="Q248" s="125">
        <v>0</v>
      </c>
      <c r="R248" s="125">
        <f>Q248*H248</f>
        <v>0</v>
      </c>
      <c r="S248" s="125">
        <v>0</v>
      </c>
      <c r="T248" s="126">
        <f>S248*H248</f>
        <v>0</v>
      </c>
      <c r="U248" s="251"/>
      <c r="V248" s="251"/>
      <c r="W248" s="251"/>
      <c r="X248" s="251"/>
      <c r="Y248" s="251"/>
      <c r="Z248" s="251"/>
      <c r="AA248" s="251"/>
      <c r="AB248" s="251"/>
      <c r="AC248" s="251"/>
      <c r="AD248" s="251"/>
      <c r="AE248" s="251"/>
      <c r="AR248" s="330" t="s">
        <v>136</v>
      </c>
      <c r="AT248" s="330" t="s">
        <v>131</v>
      </c>
      <c r="AU248" s="330" t="s">
        <v>22</v>
      </c>
      <c r="AY248" s="304" t="s">
        <v>130</v>
      </c>
      <c r="BE248" s="331">
        <f>IF(N248="základní",J248,0)</f>
        <v>0</v>
      </c>
      <c r="BF248" s="331">
        <f>IF(N248="snížená",J248,0)</f>
        <v>0</v>
      </c>
      <c r="BG248" s="331">
        <f>IF(N248="zákl. přenesená",J248,0)</f>
        <v>0</v>
      </c>
      <c r="BH248" s="331">
        <f>IF(N248="sníž. přenesená",J248,0)</f>
        <v>0</v>
      </c>
      <c r="BI248" s="331">
        <f>IF(N248="nulová",J248,0)</f>
        <v>0</v>
      </c>
      <c r="BJ248" s="304" t="s">
        <v>22</v>
      </c>
      <c r="BK248" s="331">
        <f>ROUND(I248*H248,2)</f>
        <v>0</v>
      </c>
      <c r="BL248" s="304" t="s">
        <v>136</v>
      </c>
      <c r="BM248" s="330" t="s">
        <v>438</v>
      </c>
    </row>
    <row r="249" spans="1:47" s="307" customFormat="1" ht="12">
      <c r="A249" s="251"/>
      <c r="B249" s="27"/>
      <c r="C249" s="251"/>
      <c r="D249" s="127" t="s">
        <v>137</v>
      </c>
      <c r="E249" s="251"/>
      <c r="F249" s="128" t="s">
        <v>1721</v>
      </c>
      <c r="G249" s="251"/>
      <c r="H249" s="251"/>
      <c r="I249" s="251"/>
      <c r="J249" s="251"/>
      <c r="K249" s="251"/>
      <c r="L249" s="27"/>
      <c r="M249" s="129"/>
      <c r="N249" s="130"/>
      <c r="O249" s="55"/>
      <c r="P249" s="55"/>
      <c r="Q249" s="55"/>
      <c r="R249" s="55"/>
      <c r="S249" s="55"/>
      <c r="T249" s="56"/>
      <c r="U249" s="251"/>
      <c r="V249" s="251"/>
      <c r="W249" s="251"/>
      <c r="X249" s="251"/>
      <c r="Y249" s="251"/>
      <c r="Z249" s="251"/>
      <c r="AA249" s="251"/>
      <c r="AB249" s="251"/>
      <c r="AC249" s="251"/>
      <c r="AD249" s="251"/>
      <c r="AE249" s="251"/>
      <c r="AT249" s="304" t="s">
        <v>137</v>
      </c>
      <c r="AU249" s="304" t="s">
        <v>22</v>
      </c>
    </row>
    <row r="250" spans="1:65" s="307" customFormat="1" ht="16.5" customHeight="1">
      <c r="A250" s="251"/>
      <c r="B250" s="27"/>
      <c r="C250" s="117" t="s">
        <v>439</v>
      </c>
      <c r="D250" s="117" t="s">
        <v>131</v>
      </c>
      <c r="E250" s="118" t="s">
        <v>1722</v>
      </c>
      <c r="F250" s="119" t="s">
        <v>1723</v>
      </c>
      <c r="G250" s="120" t="s">
        <v>201</v>
      </c>
      <c r="H250" s="121">
        <v>1</v>
      </c>
      <c r="I250" s="122"/>
      <c r="J250" s="123">
        <f>ROUND(I250*H250,2)</f>
        <v>0</v>
      </c>
      <c r="K250" s="119" t="s">
        <v>146</v>
      </c>
      <c r="L250" s="27"/>
      <c r="M250" s="329" t="s">
        <v>20</v>
      </c>
      <c r="N250" s="124" t="s">
        <v>46</v>
      </c>
      <c r="O250" s="55"/>
      <c r="P250" s="125">
        <f>O250*H250</f>
        <v>0</v>
      </c>
      <c r="Q250" s="125">
        <v>0</v>
      </c>
      <c r="R250" s="125">
        <f>Q250*H250</f>
        <v>0</v>
      </c>
      <c r="S250" s="125">
        <v>0</v>
      </c>
      <c r="T250" s="126">
        <f>S250*H250</f>
        <v>0</v>
      </c>
      <c r="U250" s="251"/>
      <c r="V250" s="251"/>
      <c r="W250" s="251"/>
      <c r="X250" s="251"/>
      <c r="Y250" s="251"/>
      <c r="Z250" s="251"/>
      <c r="AA250" s="251"/>
      <c r="AB250" s="251"/>
      <c r="AC250" s="251"/>
      <c r="AD250" s="251"/>
      <c r="AE250" s="251"/>
      <c r="AR250" s="330" t="s">
        <v>136</v>
      </c>
      <c r="AT250" s="330" t="s">
        <v>131</v>
      </c>
      <c r="AU250" s="330" t="s">
        <v>22</v>
      </c>
      <c r="AY250" s="304" t="s">
        <v>130</v>
      </c>
      <c r="BE250" s="331">
        <f>IF(N250="základní",J250,0)</f>
        <v>0</v>
      </c>
      <c r="BF250" s="331">
        <f>IF(N250="snížená",J250,0)</f>
        <v>0</v>
      </c>
      <c r="BG250" s="331">
        <f>IF(N250="zákl. přenesená",J250,0)</f>
        <v>0</v>
      </c>
      <c r="BH250" s="331">
        <f>IF(N250="sníž. přenesená",J250,0)</f>
        <v>0</v>
      </c>
      <c r="BI250" s="331">
        <f>IF(N250="nulová",J250,0)</f>
        <v>0</v>
      </c>
      <c r="BJ250" s="304" t="s">
        <v>22</v>
      </c>
      <c r="BK250" s="331">
        <f>ROUND(I250*H250,2)</f>
        <v>0</v>
      </c>
      <c r="BL250" s="304" t="s">
        <v>136</v>
      </c>
      <c r="BM250" s="330" t="s">
        <v>442</v>
      </c>
    </row>
    <row r="251" spans="1:47" s="307" customFormat="1" ht="12">
      <c r="A251" s="251"/>
      <c r="B251" s="27"/>
      <c r="C251" s="251"/>
      <c r="D251" s="127" t="s">
        <v>137</v>
      </c>
      <c r="E251" s="251"/>
      <c r="F251" s="128" t="s">
        <v>1723</v>
      </c>
      <c r="G251" s="251"/>
      <c r="H251" s="251"/>
      <c r="I251" s="251"/>
      <c r="J251" s="251"/>
      <c r="K251" s="251"/>
      <c r="L251" s="27"/>
      <c r="M251" s="129"/>
      <c r="N251" s="130"/>
      <c r="O251" s="55"/>
      <c r="P251" s="55"/>
      <c r="Q251" s="55"/>
      <c r="R251" s="55"/>
      <c r="S251" s="55"/>
      <c r="T251" s="56"/>
      <c r="U251" s="251"/>
      <c r="V251" s="251"/>
      <c r="W251" s="251"/>
      <c r="X251" s="251"/>
      <c r="Y251" s="251"/>
      <c r="Z251" s="251"/>
      <c r="AA251" s="251"/>
      <c r="AB251" s="251"/>
      <c r="AC251" s="251"/>
      <c r="AD251" s="251"/>
      <c r="AE251" s="251"/>
      <c r="AT251" s="304" t="s">
        <v>137</v>
      </c>
      <c r="AU251" s="304" t="s">
        <v>22</v>
      </c>
    </row>
    <row r="252" spans="1:65" s="307" customFormat="1" ht="16.5" customHeight="1">
      <c r="A252" s="251"/>
      <c r="B252" s="27"/>
      <c r="C252" s="117" t="s">
        <v>315</v>
      </c>
      <c r="D252" s="117" t="s">
        <v>131</v>
      </c>
      <c r="E252" s="118" t="s">
        <v>1724</v>
      </c>
      <c r="F252" s="119" t="s">
        <v>1725</v>
      </c>
      <c r="G252" s="120" t="s">
        <v>201</v>
      </c>
      <c r="H252" s="121">
        <v>7</v>
      </c>
      <c r="I252" s="122"/>
      <c r="J252" s="123">
        <f>ROUND(I252*H252,2)</f>
        <v>0</v>
      </c>
      <c r="K252" s="119" t="s">
        <v>146</v>
      </c>
      <c r="L252" s="27"/>
      <c r="M252" s="329" t="s">
        <v>20</v>
      </c>
      <c r="N252" s="124" t="s">
        <v>46</v>
      </c>
      <c r="O252" s="55"/>
      <c r="P252" s="125">
        <f>O252*H252</f>
        <v>0</v>
      </c>
      <c r="Q252" s="125">
        <v>0</v>
      </c>
      <c r="R252" s="125">
        <f>Q252*H252</f>
        <v>0</v>
      </c>
      <c r="S252" s="125">
        <v>0</v>
      </c>
      <c r="T252" s="126">
        <f>S252*H252</f>
        <v>0</v>
      </c>
      <c r="U252" s="251"/>
      <c r="V252" s="251"/>
      <c r="W252" s="251"/>
      <c r="X252" s="251"/>
      <c r="Y252" s="251"/>
      <c r="Z252" s="251"/>
      <c r="AA252" s="251"/>
      <c r="AB252" s="251"/>
      <c r="AC252" s="251"/>
      <c r="AD252" s="251"/>
      <c r="AE252" s="251"/>
      <c r="AR252" s="330" t="s">
        <v>136</v>
      </c>
      <c r="AT252" s="330" t="s">
        <v>131</v>
      </c>
      <c r="AU252" s="330" t="s">
        <v>22</v>
      </c>
      <c r="AY252" s="304" t="s">
        <v>130</v>
      </c>
      <c r="BE252" s="331">
        <f>IF(N252="základní",J252,0)</f>
        <v>0</v>
      </c>
      <c r="BF252" s="331">
        <f>IF(N252="snížená",J252,0)</f>
        <v>0</v>
      </c>
      <c r="BG252" s="331">
        <f>IF(N252="zákl. přenesená",J252,0)</f>
        <v>0</v>
      </c>
      <c r="BH252" s="331">
        <f>IF(N252="sníž. přenesená",J252,0)</f>
        <v>0</v>
      </c>
      <c r="BI252" s="331">
        <f>IF(N252="nulová",J252,0)</f>
        <v>0</v>
      </c>
      <c r="BJ252" s="304" t="s">
        <v>22</v>
      </c>
      <c r="BK252" s="331">
        <f>ROUND(I252*H252,2)</f>
        <v>0</v>
      </c>
      <c r="BL252" s="304" t="s">
        <v>136</v>
      </c>
      <c r="BM252" s="330" t="s">
        <v>445</v>
      </c>
    </row>
    <row r="253" spans="1:47" s="307" customFormat="1" ht="12">
      <c r="A253" s="251"/>
      <c r="B253" s="27"/>
      <c r="C253" s="251"/>
      <c r="D253" s="127" t="s">
        <v>137</v>
      </c>
      <c r="E253" s="251"/>
      <c r="F253" s="128" t="s">
        <v>1725</v>
      </c>
      <c r="G253" s="251"/>
      <c r="H253" s="251"/>
      <c r="I253" s="251"/>
      <c r="J253" s="251"/>
      <c r="K253" s="251"/>
      <c r="L253" s="27"/>
      <c r="M253" s="129"/>
      <c r="N253" s="130"/>
      <c r="O253" s="55"/>
      <c r="P253" s="55"/>
      <c r="Q253" s="55"/>
      <c r="R253" s="55"/>
      <c r="S253" s="55"/>
      <c r="T253" s="56"/>
      <c r="U253" s="251"/>
      <c r="V253" s="251"/>
      <c r="W253" s="251"/>
      <c r="X253" s="251"/>
      <c r="Y253" s="251"/>
      <c r="Z253" s="251"/>
      <c r="AA253" s="251"/>
      <c r="AB253" s="251"/>
      <c r="AC253" s="251"/>
      <c r="AD253" s="251"/>
      <c r="AE253" s="251"/>
      <c r="AT253" s="304" t="s">
        <v>137</v>
      </c>
      <c r="AU253" s="304" t="s">
        <v>22</v>
      </c>
    </row>
    <row r="254" spans="1:65" s="307" customFormat="1" ht="16.5" customHeight="1">
      <c r="A254" s="251"/>
      <c r="B254" s="27"/>
      <c r="C254" s="117" t="s">
        <v>446</v>
      </c>
      <c r="D254" s="117" t="s">
        <v>131</v>
      </c>
      <c r="E254" s="118" t="s">
        <v>1726</v>
      </c>
      <c r="F254" s="119" t="s">
        <v>1727</v>
      </c>
      <c r="G254" s="120" t="s">
        <v>201</v>
      </c>
      <c r="H254" s="121">
        <v>11</v>
      </c>
      <c r="I254" s="122"/>
      <c r="J254" s="123">
        <f>ROUND(I254*H254,2)</f>
        <v>0</v>
      </c>
      <c r="K254" s="119" t="s">
        <v>146</v>
      </c>
      <c r="L254" s="27"/>
      <c r="M254" s="329" t="s">
        <v>20</v>
      </c>
      <c r="N254" s="124" t="s">
        <v>46</v>
      </c>
      <c r="O254" s="55"/>
      <c r="P254" s="125">
        <f>O254*H254</f>
        <v>0</v>
      </c>
      <c r="Q254" s="125">
        <v>0</v>
      </c>
      <c r="R254" s="125">
        <f>Q254*H254</f>
        <v>0</v>
      </c>
      <c r="S254" s="125">
        <v>0</v>
      </c>
      <c r="T254" s="126">
        <f>S254*H254</f>
        <v>0</v>
      </c>
      <c r="U254" s="251"/>
      <c r="V254" s="251"/>
      <c r="W254" s="251"/>
      <c r="X254" s="251"/>
      <c r="Y254" s="251"/>
      <c r="Z254" s="251"/>
      <c r="AA254" s="251"/>
      <c r="AB254" s="251"/>
      <c r="AC254" s="251"/>
      <c r="AD254" s="251"/>
      <c r="AE254" s="251"/>
      <c r="AR254" s="330" t="s">
        <v>136</v>
      </c>
      <c r="AT254" s="330" t="s">
        <v>131</v>
      </c>
      <c r="AU254" s="330" t="s">
        <v>22</v>
      </c>
      <c r="AY254" s="304" t="s">
        <v>130</v>
      </c>
      <c r="BE254" s="331">
        <f>IF(N254="základní",J254,0)</f>
        <v>0</v>
      </c>
      <c r="BF254" s="331">
        <f>IF(N254="snížená",J254,0)</f>
        <v>0</v>
      </c>
      <c r="BG254" s="331">
        <f>IF(N254="zákl. přenesená",J254,0)</f>
        <v>0</v>
      </c>
      <c r="BH254" s="331">
        <f>IF(N254="sníž. přenesená",J254,0)</f>
        <v>0</v>
      </c>
      <c r="BI254" s="331">
        <f>IF(N254="nulová",J254,0)</f>
        <v>0</v>
      </c>
      <c r="BJ254" s="304" t="s">
        <v>22</v>
      </c>
      <c r="BK254" s="331">
        <f>ROUND(I254*H254,2)</f>
        <v>0</v>
      </c>
      <c r="BL254" s="304" t="s">
        <v>136</v>
      </c>
      <c r="BM254" s="330" t="s">
        <v>449</v>
      </c>
    </row>
    <row r="255" spans="1:47" s="307" customFormat="1" ht="12">
      <c r="A255" s="251"/>
      <c r="B255" s="27"/>
      <c r="C255" s="251"/>
      <c r="D255" s="127" t="s">
        <v>137</v>
      </c>
      <c r="E255" s="251"/>
      <c r="F255" s="128" t="s">
        <v>1727</v>
      </c>
      <c r="G255" s="251"/>
      <c r="H255" s="251"/>
      <c r="I255" s="251"/>
      <c r="J255" s="251"/>
      <c r="K255" s="251"/>
      <c r="L255" s="27"/>
      <c r="M255" s="129"/>
      <c r="N255" s="130"/>
      <c r="O255" s="55"/>
      <c r="P255" s="55"/>
      <c r="Q255" s="55"/>
      <c r="R255" s="55"/>
      <c r="S255" s="55"/>
      <c r="T255" s="56"/>
      <c r="U255" s="251"/>
      <c r="V255" s="251"/>
      <c r="W255" s="251"/>
      <c r="X255" s="251"/>
      <c r="Y255" s="251"/>
      <c r="Z255" s="251"/>
      <c r="AA255" s="251"/>
      <c r="AB255" s="251"/>
      <c r="AC255" s="251"/>
      <c r="AD255" s="251"/>
      <c r="AE255" s="251"/>
      <c r="AT255" s="304" t="s">
        <v>137</v>
      </c>
      <c r="AU255" s="304" t="s">
        <v>22</v>
      </c>
    </row>
    <row r="256" spans="1:65" s="307" customFormat="1" ht="16.5" customHeight="1">
      <c r="A256" s="251"/>
      <c r="B256" s="27"/>
      <c r="C256" s="117" t="s">
        <v>319</v>
      </c>
      <c r="D256" s="117" t="s">
        <v>131</v>
      </c>
      <c r="E256" s="118" t="s">
        <v>1728</v>
      </c>
      <c r="F256" s="119" t="s">
        <v>1647</v>
      </c>
      <c r="G256" s="120" t="s">
        <v>1631</v>
      </c>
      <c r="H256" s="121">
        <v>1</v>
      </c>
      <c r="I256" s="122"/>
      <c r="J256" s="123">
        <f>ROUND(I256*H256,2)</f>
        <v>0</v>
      </c>
      <c r="K256" s="119" t="s">
        <v>146</v>
      </c>
      <c r="L256" s="27"/>
      <c r="M256" s="329" t="s">
        <v>20</v>
      </c>
      <c r="N256" s="124" t="s">
        <v>46</v>
      </c>
      <c r="O256" s="55"/>
      <c r="P256" s="125">
        <f>O256*H256</f>
        <v>0</v>
      </c>
      <c r="Q256" s="125">
        <v>0</v>
      </c>
      <c r="R256" s="125">
        <f>Q256*H256</f>
        <v>0</v>
      </c>
      <c r="S256" s="125">
        <v>0</v>
      </c>
      <c r="T256" s="126">
        <f>S256*H256</f>
        <v>0</v>
      </c>
      <c r="U256" s="251"/>
      <c r="V256" s="251"/>
      <c r="W256" s="251"/>
      <c r="X256" s="251"/>
      <c r="Y256" s="251"/>
      <c r="Z256" s="251"/>
      <c r="AA256" s="251"/>
      <c r="AB256" s="251"/>
      <c r="AC256" s="251"/>
      <c r="AD256" s="251"/>
      <c r="AE256" s="251"/>
      <c r="AR256" s="330" t="s">
        <v>136</v>
      </c>
      <c r="AT256" s="330" t="s">
        <v>131</v>
      </c>
      <c r="AU256" s="330" t="s">
        <v>22</v>
      </c>
      <c r="AY256" s="304" t="s">
        <v>130</v>
      </c>
      <c r="BE256" s="331">
        <f>IF(N256="základní",J256,0)</f>
        <v>0</v>
      </c>
      <c r="BF256" s="331">
        <f>IF(N256="snížená",J256,0)</f>
        <v>0</v>
      </c>
      <c r="BG256" s="331">
        <f>IF(N256="zákl. přenesená",J256,0)</f>
        <v>0</v>
      </c>
      <c r="BH256" s="331">
        <f>IF(N256="sníž. přenesená",J256,0)</f>
        <v>0</v>
      </c>
      <c r="BI256" s="331">
        <f>IF(N256="nulová",J256,0)</f>
        <v>0</v>
      </c>
      <c r="BJ256" s="304" t="s">
        <v>22</v>
      </c>
      <c r="BK256" s="331">
        <f>ROUND(I256*H256,2)</f>
        <v>0</v>
      </c>
      <c r="BL256" s="304" t="s">
        <v>136</v>
      </c>
      <c r="BM256" s="330" t="s">
        <v>452</v>
      </c>
    </row>
    <row r="257" spans="1:47" s="307" customFormat="1" ht="12">
      <c r="A257" s="251"/>
      <c r="B257" s="27"/>
      <c r="C257" s="251"/>
      <c r="D257" s="127" t="s">
        <v>137</v>
      </c>
      <c r="E257" s="251"/>
      <c r="F257" s="128" t="s">
        <v>1647</v>
      </c>
      <c r="G257" s="251"/>
      <c r="H257" s="251"/>
      <c r="I257" s="251"/>
      <c r="J257" s="251"/>
      <c r="K257" s="251"/>
      <c r="L257" s="27"/>
      <c r="M257" s="129"/>
      <c r="N257" s="130"/>
      <c r="O257" s="55"/>
      <c r="P257" s="55"/>
      <c r="Q257" s="55"/>
      <c r="R257" s="55"/>
      <c r="S257" s="55"/>
      <c r="T257" s="56"/>
      <c r="U257" s="251"/>
      <c r="V257" s="251"/>
      <c r="W257" s="251"/>
      <c r="X257" s="251"/>
      <c r="Y257" s="251"/>
      <c r="Z257" s="251"/>
      <c r="AA257" s="251"/>
      <c r="AB257" s="251"/>
      <c r="AC257" s="251"/>
      <c r="AD257" s="251"/>
      <c r="AE257" s="251"/>
      <c r="AT257" s="304" t="s">
        <v>137</v>
      </c>
      <c r="AU257" s="304" t="s">
        <v>22</v>
      </c>
    </row>
    <row r="258" spans="1:65" s="307" customFormat="1" ht="16.5" customHeight="1">
      <c r="A258" s="251"/>
      <c r="B258" s="27"/>
      <c r="C258" s="117" t="s">
        <v>453</v>
      </c>
      <c r="D258" s="117" t="s">
        <v>131</v>
      </c>
      <c r="E258" s="118" t="s">
        <v>1729</v>
      </c>
      <c r="F258" s="119" t="s">
        <v>1651</v>
      </c>
      <c r="G258" s="120" t="s">
        <v>1631</v>
      </c>
      <c r="H258" s="121">
        <v>1</v>
      </c>
      <c r="I258" s="122"/>
      <c r="J258" s="123">
        <f>ROUND(I258*H258,2)</f>
        <v>0</v>
      </c>
      <c r="K258" s="119" t="s">
        <v>146</v>
      </c>
      <c r="L258" s="27"/>
      <c r="M258" s="329" t="s">
        <v>20</v>
      </c>
      <c r="N258" s="124" t="s">
        <v>46</v>
      </c>
      <c r="O258" s="55"/>
      <c r="P258" s="125">
        <f>O258*H258</f>
        <v>0</v>
      </c>
      <c r="Q258" s="125">
        <v>0</v>
      </c>
      <c r="R258" s="125">
        <f>Q258*H258</f>
        <v>0</v>
      </c>
      <c r="S258" s="125">
        <v>0</v>
      </c>
      <c r="T258" s="126">
        <f>S258*H258</f>
        <v>0</v>
      </c>
      <c r="U258" s="251"/>
      <c r="V258" s="251"/>
      <c r="W258" s="251"/>
      <c r="X258" s="251"/>
      <c r="Y258" s="251"/>
      <c r="Z258" s="251"/>
      <c r="AA258" s="251"/>
      <c r="AB258" s="251"/>
      <c r="AC258" s="251"/>
      <c r="AD258" s="251"/>
      <c r="AE258" s="251"/>
      <c r="AR258" s="330" t="s">
        <v>136</v>
      </c>
      <c r="AT258" s="330" t="s">
        <v>131</v>
      </c>
      <c r="AU258" s="330" t="s">
        <v>22</v>
      </c>
      <c r="AY258" s="304" t="s">
        <v>130</v>
      </c>
      <c r="BE258" s="331">
        <f>IF(N258="základní",J258,0)</f>
        <v>0</v>
      </c>
      <c r="BF258" s="331">
        <f>IF(N258="snížená",J258,0)</f>
        <v>0</v>
      </c>
      <c r="BG258" s="331">
        <f>IF(N258="zákl. přenesená",J258,0)</f>
        <v>0</v>
      </c>
      <c r="BH258" s="331">
        <f>IF(N258="sníž. přenesená",J258,0)</f>
        <v>0</v>
      </c>
      <c r="BI258" s="331">
        <f>IF(N258="nulová",J258,0)</f>
        <v>0</v>
      </c>
      <c r="BJ258" s="304" t="s">
        <v>22</v>
      </c>
      <c r="BK258" s="331">
        <f>ROUND(I258*H258,2)</f>
        <v>0</v>
      </c>
      <c r="BL258" s="304" t="s">
        <v>136</v>
      </c>
      <c r="BM258" s="330" t="s">
        <v>456</v>
      </c>
    </row>
    <row r="259" spans="1:47" s="307" customFormat="1" ht="12">
      <c r="A259" s="251"/>
      <c r="B259" s="27"/>
      <c r="C259" s="251"/>
      <c r="D259" s="127" t="s">
        <v>137</v>
      </c>
      <c r="E259" s="251"/>
      <c r="F259" s="128" t="s">
        <v>1651</v>
      </c>
      <c r="G259" s="251"/>
      <c r="H259" s="251"/>
      <c r="I259" s="251"/>
      <c r="J259" s="251"/>
      <c r="K259" s="251"/>
      <c r="L259" s="27"/>
      <c r="M259" s="129"/>
      <c r="N259" s="130"/>
      <c r="O259" s="55"/>
      <c r="P259" s="55"/>
      <c r="Q259" s="55"/>
      <c r="R259" s="55"/>
      <c r="S259" s="55"/>
      <c r="T259" s="56"/>
      <c r="U259" s="251"/>
      <c r="V259" s="251"/>
      <c r="W259" s="251"/>
      <c r="X259" s="251"/>
      <c r="Y259" s="251"/>
      <c r="Z259" s="251"/>
      <c r="AA259" s="251"/>
      <c r="AB259" s="251"/>
      <c r="AC259" s="251"/>
      <c r="AD259" s="251"/>
      <c r="AE259" s="251"/>
      <c r="AT259" s="304" t="s">
        <v>137</v>
      </c>
      <c r="AU259" s="304" t="s">
        <v>22</v>
      </c>
    </row>
    <row r="260" spans="2:63" s="109" customFormat="1" ht="25.9" customHeight="1">
      <c r="B260" s="108"/>
      <c r="D260" s="110" t="s">
        <v>74</v>
      </c>
      <c r="E260" s="111" t="s">
        <v>1730</v>
      </c>
      <c r="F260" s="111" t="s">
        <v>1731</v>
      </c>
      <c r="J260" s="112">
        <f>BK260</f>
        <v>0</v>
      </c>
      <c r="L260" s="108"/>
      <c r="M260" s="113"/>
      <c r="N260" s="114"/>
      <c r="O260" s="114"/>
      <c r="P260" s="115">
        <f>SUM(P261:P270)</f>
        <v>0</v>
      </c>
      <c r="Q260" s="114"/>
      <c r="R260" s="115">
        <f>SUM(R261:R270)</f>
        <v>0</v>
      </c>
      <c r="S260" s="114"/>
      <c r="T260" s="116">
        <f>SUM(T261:T270)</f>
        <v>0</v>
      </c>
      <c r="AR260" s="110" t="s">
        <v>22</v>
      </c>
      <c r="AT260" s="327" t="s">
        <v>74</v>
      </c>
      <c r="AU260" s="327" t="s">
        <v>75</v>
      </c>
      <c r="AY260" s="110" t="s">
        <v>130</v>
      </c>
      <c r="BK260" s="328">
        <f>SUM(BK261:BK270)</f>
        <v>0</v>
      </c>
    </row>
    <row r="261" spans="1:65" s="307" customFormat="1" ht="16.5" customHeight="1">
      <c r="A261" s="251"/>
      <c r="B261" s="27"/>
      <c r="C261" s="117" t="s">
        <v>322</v>
      </c>
      <c r="D261" s="117" t="s">
        <v>131</v>
      </c>
      <c r="E261" s="118" t="s">
        <v>1732</v>
      </c>
      <c r="F261" s="119" t="s">
        <v>1733</v>
      </c>
      <c r="G261" s="120" t="s">
        <v>201</v>
      </c>
      <c r="H261" s="121">
        <v>5</v>
      </c>
      <c r="I261" s="122"/>
      <c r="J261" s="123">
        <f>ROUND(I261*H261,2)</f>
        <v>0</v>
      </c>
      <c r="K261" s="119" t="s">
        <v>146</v>
      </c>
      <c r="L261" s="27"/>
      <c r="M261" s="329" t="s">
        <v>20</v>
      </c>
      <c r="N261" s="124" t="s">
        <v>46</v>
      </c>
      <c r="O261" s="55"/>
      <c r="P261" s="125">
        <f>O261*H261</f>
        <v>0</v>
      </c>
      <c r="Q261" s="125">
        <v>0</v>
      </c>
      <c r="R261" s="125">
        <f>Q261*H261</f>
        <v>0</v>
      </c>
      <c r="S261" s="125">
        <v>0</v>
      </c>
      <c r="T261" s="126">
        <f>S261*H261</f>
        <v>0</v>
      </c>
      <c r="U261" s="251"/>
      <c r="V261" s="251"/>
      <c r="W261" s="251"/>
      <c r="X261" s="251"/>
      <c r="Y261" s="251"/>
      <c r="Z261" s="251"/>
      <c r="AA261" s="251"/>
      <c r="AB261" s="251"/>
      <c r="AC261" s="251"/>
      <c r="AD261" s="251"/>
      <c r="AE261" s="251"/>
      <c r="AR261" s="330" t="s">
        <v>136</v>
      </c>
      <c r="AT261" s="330" t="s">
        <v>131</v>
      </c>
      <c r="AU261" s="330" t="s">
        <v>22</v>
      </c>
      <c r="AY261" s="304" t="s">
        <v>130</v>
      </c>
      <c r="BE261" s="331">
        <f>IF(N261="základní",J261,0)</f>
        <v>0</v>
      </c>
      <c r="BF261" s="331">
        <f>IF(N261="snížená",J261,0)</f>
        <v>0</v>
      </c>
      <c r="BG261" s="331">
        <f>IF(N261="zákl. přenesená",J261,0)</f>
        <v>0</v>
      </c>
      <c r="BH261" s="331">
        <f>IF(N261="sníž. přenesená",J261,0)</f>
        <v>0</v>
      </c>
      <c r="BI261" s="331">
        <f>IF(N261="nulová",J261,0)</f>
        <v>0</v>
      </c>
      <c r="BJ261" s="304" t="s">
        <v>22</v>
      </c>
      <c r="BK261" s="331">
        <f>ROUND(I261*H261,2)</f>
        <v>0</v>
      </c>
      <c r="BL261" s="304" t="s">
        <v>136</v>
      </c>
      <c r="BM261" s="330" t="s">
        <v>459</v>
      </c>
    </row>
    <row r="262" spans="1:47" s="307" customFormat="1" ht="12">
      <c r="A262" s="251"/>
      <c r="B262" s="27"/>
      <c r="C262" s="251"/>
      <c r="D262" s="127" t="s">
        <v>137</v>
      </c>
      <c r="E262" s="251"/>
      <c r="F262" s="128" t="s">
        <v>1733</v>
      </c>
      <c r="G262" s="251"/>
      <c r="H262" s="251"/>
      <c r="I262" s="251"/>
      <c r="J262" s="251"/>
      <c r="K262" s="251"/>
      <c r="L262" s="27"/>
      <c r="M262" s="129"/>
      <c r="N262" s="130"/>
      <c r="O262" s="55"/>
      <c r="P262" s="55"/>
      <c r="Q262" s="55"/>
      <c r="R262" s="55"/>
      <c r="S262" s="55"/>
      <c r="T262" s="56"/>
      <c r="U262" s="251"/>
      <c r="V262" s="251"/>
      <c r="W262" s="251"/>
      <c r="X262" s="251"/>
      <c r="Y262" s="251"/>
      <c r="Z262" s="251"/>
      <c r="AA262" s="251"/>
      <c r="AB262" s="251"/>
      <c r="AC262" s="251"/>
      <c r="AD262" s="251"/>
      <c r="AE262" s="251"/>
      <c r="AT262" s="304" t="s">
        <v>137</v>
      </c>
      <c r="AU262" s="304" t="s">
        <v>22</v>
      </c>
    </row>
    <row r="263" spans="1:65" s="307" customFormat="1" ht="16.5" customHeight="1">
      <c r="A263" s="251"/>
      <c r="B263" s="27"/>
      <c r="C263" s="117" t="s">
        <v>460</v>
      </c>
      <c r="D263" s="117" t="s">
        <v>131</v>
      </c>
      <c r="E263" s="118" t="s">
        <v>1734</v>
      </c>
      <c r="F263" s="119" t="s">
        <v>1695</v>
      </c>
      <c r="G263" s="120" t="s">
        <v>201</v>
      </c>
      <c r="H263" s="121">
        <v>5</v>
      </c>
      <c r="I263" s="122"/>
      <c r="J263" s="123">
        <f>ROUND(I263*H263,2)</f>
        <v>0</v>
      </c>
      <c r="K263" s="119" t="s">
        <v>146</v>
      </c>
      <c r="L263" s="27"/>
      <c r="M263" s="329" t="s">
        <v>20</v>
      </c>
      <c r="N263" s="124" t="s">
        <v>46</v>
      </c>
      <c r="O263" s="55"/>
      <c r="P263" s="125">
        <f>O263*H263</f>
        <v>0</v>
      </c>
      <c r="Q263" s="125">
        <v>0</v>
      </c>
      <c r="R263" s="125">
        <f>Q263*H263</f>
        <v>0</v>
      </c>
      <c r="S263" s="125">
        <v>0</v>
      </c>
      <c r="T263" s="126">
        <f>S263*H263</f>
        <v>0</v>
      </c>
      <c r="U263" s="251"/>
      <c r="V263" s="251"/>
      <c r="W263" s="251"/>
      <c r="X263" s="251"/>
      <c r="Y263" s="251"/>
      <c r="Z263" s="251"/>
      <c r="AA263" s="251"/>
      <c r="AB263" s="251"/>
      <c r="AC263" s="251"/>
      <c r="AD263" s="251"/>
      <c r="AE263" s="251"/>
      <c r="AR263" s="330" t="s">
        <v>136</v>
      </c>
      <c r="AT263" s="330" t="s">
        <v>131</v>
      </c>
      <c r="AU263" s="330" t="s">
        <v>22</v>
      </c>
      <c r="AY263" s="304" t="s">
        <v>130</v>
      </c>
      <c r="BE263" s="331">
        <f>IF(N263="základní",J263,0)</f>
        <v>0</v>
      </c>
      <c r="BF263" s="331">
        <f>IF(N263="snížená",J263,0)</f>
        <v>0</v>
      </c>
      <c r="BG263" s="331">
        <f>IF(N263="zákl. přenesená",J263,0)</f>
        <v>0</v>
      </c>
      <c r="BH263" s="331">
        <f>IF(N263="sníž. přenesená",J263,0)</f>
        <v>0</v>
      </c>
      <c r="BI263" s="331">
        <f>IF(N263="nulová",J263,0)</f>
        <v>0</v>
      </c>
      <c r="BJ263" s="304" t="s">
        <v>22</v>
      </c>
      <c r="BK263" s="331">
        <f>ROUND(I263*H263,2)</f>
        <v>0</v>
      </c>
      <c r="BL263" s="304" t="s">
        <v>136</v>
      </c>
      <c r="BM263" s="330" t="s">
        <v>464</v>
      </c>
    </row>
    <row r="264" spans="1:47" s="307" customFormat="1" ht="12">
      <c r="A264" s="251"/>
      <c r="B264" s="27"/>
      <c r="C264" s="251"/>
      <c r="D264" s="127" t="s">
        <v>137</v>
      </c>
      <c r="E264" s="251"/>
      <c r="F264" s="128" t="s">
        <v>1695</v>
      </c>
      <c r="G264" s="251"/>
      <c r="H264" s="251"/>
      <c r="I264" s="251"/>
      <c r="J264" s="251"/>
      <c r="K264" s="251"/>
      <c r="L264" s="27"/>
      <c r="M264" s="129"/>
      <c r="N264" s="130"/>
      <c r="O264" s="55"/>
      <c r="P264" s="55"/>
      <c r="Q264" s="55"/>
      <c r="R264" s="55"/>
      <c r="S264" s="55"/>
      <c r="T264" s="56"/>
      <c r="U264" s="251"/>
      <c r="V264" s="251"/>
      <c r="W264" s="251"/>
      <c r="X264" s="251"/>
      <c r="Y264" s="251"/>
      <c r="Z264" s="251"/>
      <c r="AA264" s="251"/>
      <c r="AB264" s="251"/>
      <c r="AC264" s="251"/>
      <c r="AD264" s="251"/>
      <c r="AE264" s="251"/>
      <c r="AT264" s="304" t="s">
        <v>137</v>
      </c>
      <c r="AU264" s="304" t="s">
        <v>22</v>
      </c>
    </row>
    <row r="265" spans="1:65" s="307" customFormat="1" ht="16.5" customHeight="1">
      <c r="A265" s="251"/>
      <c r="B265" s="27"/>
      <c r="C265" s="117" t="s">
        <v>326</v>
      </c>
      <c r="D265" s="117" t="s">
        <v>131</v>
      </c>
      <c r="E265" s="118" t="s">
        <v>1735</v>
      </c>
      <c r="F265" s="119" t="s">
        <v>1647</v>
      </c>
      <c r="G265" s="120" t="s">
        <v>1260</v>
      </c>
      <c r="H265" s="121">
        <v>1</v>
      </c>
      <c r="I265" s="122"/>
      <c r="J265" s="123">
        <f>ROUND(I265*H265,2)</f>
        <v>0</v>
      </c>
      <c r="K265" s="119" t="s">
        <v>146</v>
      </c>
      <c r="L265" s="27"/>
      <c r="M265" s="329" t="s">
        <v>20</v>
      </c>
      <c r="N265" s="124" t="s">
        <v>46</v>
      </c>
      <c r="O265" s="55"/>
      <c r="P265" s="125">
        <f>O265*H265</f>
        <v>0</v>
      </c>
      <c r="Q265" s="125">
        <v>0</v>
      </c>
      <c r="R265" s="125">
        <f>Q265*H265</f>
        <v>0</v>
      </c>
      <c r="S265" s="125">
        <v>0</v>
      </c>
      <c r="T265" s="126">
        <f>S265*H265</f>
        <v>0</v>
      </c>
      <c r="U265" s="251"/>
      <c r="V265" s="251"/>
      <c r="W265" s="251"/>
      <c r="X265" s="251"/>
      <c r="Y265" s="251"/>
      <c r="Z265" s="251"/>
      <c r="AA265" s="251"/>
      <c r="AB265" s="251"/>
      <c r="AC265" s="251"/>
      <c r="AD265" s="251"/>
      <c r="AE265" s="251"/>
      <c r="AR265" s="330" t="s">
        <v>136</v>
      </c>
      <c r="AT265" s="330" t="s">
        <v>131</v>
      </c>
      <c r="AU265" s="330" t="s">
        <v>22</v>
      </c>
      <c r="AY265" s="304" t="s">
        <v>130</v>
      </c>
      <c r="BE265" s="331">
        <f>IF(N265="základní",J265,0)</f>
        <v>0</v>
      </c>
      <c r="BF265" s="331">
        <f>IF(N265="snížená",J265,0)</f>
        <v>0</v>
      </c>
      <c r="BG265" s="331">
        <f>IF(N265="zákl. přenesená",J265,0)</f>
        <v>0</v>
      </c>
      <c r="BH265" s="331">
        <f>IF(N265="sníž. přenesená",J265,0)</f>
        <v>0</v>
      </c>
      <c r="BI265" s="331">
        <f>IF(N265="nulová",J265,0)</f>
        <v>0</v>
      </c>
      <c r="BJ265" s="304" t="s">
        <v>22</v>
      </c>
      <c r="BK265" s="331">
        <f>ROUND(I265*H265,2)</f>
        <v>0</v>
      </c>
      <c r="BL265" s="304" t="s">
        <v>136</v>
      </c>
      <c r="BM265" s="330" t="s">
        <v>467</v>
      </c>
    </row>
    <row r="266" spans="1:47" s="307" customFormat="1" ht="12">
      <c r="A266" s="251"/>
      <c r="B266" s="27"/>
      <c r="C266" s="251"/>
      <c r="D266" s="127" t="s">
        <v>137</v>
      </c>
      <c r="E266" s="251"/>
      <c r="F266" s="128" t="s">
        <v>1647</v>
      </c>
      <c r="G266" s="251"/>
      <c r="H266" s="251"/>
      <c r="I266" s="251"/>
      <c r="J266" s="251"/>
      <c r="K266" s="251"/>
      <c r="L266" s="27"/>
      <c r="M266" s="129"/>
      <c r="N266" s="130"/>
      <c r="O266" s="55"/>
      <c r="P266" s="55"/>
      <c r="Q266" s="55"/>
      <c r="R266" s="55"/>
      <c r="S266" s="55"/>
      <c r="T266" s="56"/>
      <c r="U266" s="251"/>
      <c r="V266" s="251"/>
      <c r="W266" s="251"/>
      <c r="X266" s="251"/>
      <c r="Y266" s="251"/>
      <c r="Z266" s="251"/>
      <c r="AA266" s="251"/>
      <c r="AB266" s="251"/>
      <c r="AC266" s="251"/>
      <c r="AD266" s="251"/>
      <c r="AE266" s="251"/>
      <c r="AT266" s="304" t="s">
        <v>137</v>
      </c>
      <c r="AU266" s="304" t="s">
        <v>22</v>
      </c>
    </row>
    <row r="267" spans="1:65" s="307" customFormat="1" ht="16.5" customHeight="1">
      <c r="A267" s="251"/>
      <c r="B267" s="27"/>
      <c r="C267" s="117" t="s">
        <v>468</v>
      </c>
      <c r="D267" s="117" t="s">
        <v>131</v>
      </c>
      <c r="E267" s="118" t="s">
        <v>1736</v>
      </c>
      <c r="F267" s="119" t="s">
        <v>1737</v>
      </c>
      <c r="G267" s="120" t="s">
        <v>162</v>
      </c>
      <c r="H267" s="121">
        <v>3</v>
      </c>
      <c r="I267" s="122"/>
      <c r="J267" s="123">
        <f>ROUND(I267*H267,2)</f>
        <v>0</v>
      </c>
      <c r="K267" s="119" t="s">
        <v>146</v>
      </c>
      <c r="L267" s="27"/>
      <c r="M267" s="329" t="s">
        <v>20</v>
      </c>
      <c r="N267" s="124" t="s">
        <v>46</v>
      </c>
      <c r="O267" s="55"/>
      <c r="P267" s="125">
        <f>O267*H267</f>
        <v>0</v>
      </c>
      <c r="Q267" s="125">
        <v>0</v>
      </c>
      <c r="R267" s="125">
        <f>Q267*H267</f>
        <v>0</v>
      </c>
      <c r="S267" s="125">
        <v>0</v>
      </c>
      <c r="T267" s="126">
        <f>S267*H267</f>
        <v>0</v>
      </c>
      <c r="U267" s="251"/>
      <c r="V267" s="251"/>
      <c r="W267" s="251"/>
      <c r="X267" s="251"/>
      <c r="Y267" s="251"/>
      <c r="Z267" s="251"/>
      <c r="AA267" s="251"/>
      <c r="AB267" s="251"/>
      <c r="AC267" s="251"/>
      <c r="AD267" s="251"/>
      <c r="AE267" s="251"/>
      <c r="AR267" s="330" t="s">
        <v>136</v>
      </c>
      <c r="AT267" s="330" t="s">
        <v>131</v>
      </c>
      <c r="AU267" s="330" t="s">
        <v>22</v>
      </c>
      <c r="AY267" s="304" t="s">
        <v>130</v>
      </c>
      <c r="BE267" s="331">
        <f>IF(N267="základní",J267,0)</f>
        <v>0</v>
      </c>
      <c r="BF267" s="331">
        <f>IF(N267="snížená",J267,0)</f>
        <v>0</v>
      </c>
      <c r="BG267" s="331">
        <f>IF(N267="zákl. přenesená",J267,0)</f>
        <v>0</v>
      </c>
      <c r="BH267" s="331">
        <f>IF(N267="sníž. přenesená",J267,0)</f>
        <v>0</v>
      </c>
      <c r="BI267" s="331">
        <f>IF(N267="nulová",J267,0)</f>
        <v>0</v>
      </c>
      <c r="BJ267" s="304" t="s">
        <v>22</v>
      </c>
      <c r="BK267" s="331">
        <f>ROUND(I267*H267,2)</f>
        <v>0</v>
      </c>
      <c r="BL267" s="304" t="s">
        <v>136</v>
      </c>
      <c r="BM267" s="330" t="s">
        <v>472</v>
      </c>
    </row>
    <row r="268" spans="1:47" s="307" customFormat="1" ht="12">
      <c r="A268" s="251"/>
      <c r="B268" s="27"/>
      <c r="C268" s="251"/>
      <c r="D268" s="127" t="s">
        <v>137</v>
      </c>
      <c r="E268" s="251"/>
      <c r="F268" s="128" t="s">
        <v>1737</v>
      </c>
      <c r="G268" s="251"/>
      <c r="H268" s="251"/>
      <c r="I268" s="251"/>
      <c r="J268" s="251"/>
      <c r="K268" s="251"/>
      <c r="L268" s="27"/>
      <c r="M268" s="129"/>
      <c r="N268" s="130"/>
      <c r="O268" s="55"/>
      <c r="P268" s="55"/>
      <c r="Q268" s="55"/>
      <c r="R268" s="55"/>
      <c r="S268" s="55"/>
      <c r="T268" s="56"/>
      <c r="U268" s="251"/>
      <c r="V268" s="251"/>
      <c r="W268" s="251"/>
      <c r="X268" s="251"/>
      <c r="Y268" s="251"/>
      <c r="Z268" s="251"/>
      <c r="AA268" s="251"/>
      <c r="AB268" s="251"/>
      <c r="AC268" s="251"/>
      <c r="AD268" s="251"/>
      <c r="AE268" s="251"/>
      <c r="AT268" s="304" t="s">
        <v>137</v>
      </c>
      <c r="AU268" s="304" t="s">
        <v>22</v>
      </c>
    </row>
    <row r="269" spans="1:65" s="307" customFormat="1" ht="16.5" customHeight="1">
      <c r="A269" s="251"/>
      <c r="B269" s="27"/>
      <c r="C269" s="117" t="s">
        <v>329</v>
      </c>
      <c r="D269" s="117" t="s">
        <v>131</v>
      </c>
      <c r="E269" s="118" t="s">
        <v>1738</v>
      </c>
      <c r="F269" s="119" t="s">
        <v>1651</v>
      </c>
      <c r="G269" s="120" t="s">
        <v>1260</v>
      </c>
      <c r="H269" s="121">
        <v>1</v>
      </c>
      <c r="I269" s="122"/>
      <c r="J269" s="123">
        <f>ROUND(I269*H269,2)</f>
        <v>0</v>
      </c>
      <c r="K269" s="119" t="s">
        <v>146</v>
      </c>
      <c r="L269" s="27"/>
      <c r="M269" s="329" t="s">
        <v>20</v>
      </c>
      <c r="N269" s="124" t="s">
        <v>46</v>
      </c>
      <c r="O269" s="55"/>
      <c r="P269" s="125">
        <f>O269*H269</f>
        <v>0</v>
      </c>
      <c r="Q269" s="125">
        <v>0</v>
      </c>
      <c r="R269" s="125">
        <f>Q269*H269</f>
        <v>0</v>
      </c>
      <c r="S269" s="125">
        <v>0</v>
      </c>
      <c r="T269" s="126">
        <f>S269*H269</f>
        <v>0</v>
      </c>
      <c r="U269" s="251"/>
      <c r="V269" s="251"/>
      <c r="W269" s="251"/>
      <c r="X269" s="251"/>
      <c r="Y269" s="251"/>
      <c r="Z269" s="251"/>
      <c r="AA269" s="251"/>
      <c r="AB269" s="251"/>
      <c r="AC269" s="251"/>
      <c r="AD269" s="251"/>
      <c r="AE269" s="251"/>
      <c r="AR269" s="330" t="s">
        <v>136</v>
      </c>
      <c r="AT269" s="330" t="s">
        <v>131</v>
      </c>
      <c r="AU269" s="330" t="s">
        <v>22</v>
      </c>
      <c r="AY269" s="304" t="s">
        <v>130</v>
      </c>
      <c r="BE269" s="331">
        <f>IF(N269="základní",J269,0)</f>
        <v>0</v>
      </c>
      <c r="BF269" s="331">
        <f>IF(N269="snížená",J269,0)</f>
        <v>0</v>
      </c>
      <c r="BG269" s="331">
        <f>IF(N269="zákl. přenesená",J269,0)</f>
        <v>0</v>
      </c>
      <c r="BH269" s="331">
        <f>IF(N269="sníž. přenesená",J269,0)</f>
        <v>0</v>
      </c>
      <c r="BI269" s="331">
        <f>IF(N269="nulová",J269,0)</f>
        <v>0</v>
      </c>
      <c r="BJ269" s="304" t="s">
        <v>22</v>
      </c>
      <c r="BK269" s="331">
        <f>ROUND(I269*H269,2)</f>
        <v>0</v>
      </c>
      <c r="BL269" s="304" t="s">
        <v>136</v>
      </c>
      <c r="BM269" s="330" t="s">
        <v>475</v>
      </c>
    </row>
    <row r="270" spans="1:47" s="307" customFormat="1" ht="12">
      <c r="A270" s="251"/>
      <c r="B270" s="27"/>
      <c r="C270" s="251"/>
      <c r="D270" s="127" t="s">
        <v>137</v>
      </c>
      <c r="E270" s="251"/>
      <c r="F270" s="128" t="s">
        <v>1651</v>
      </c>
      <c r="G270" s="251"/>
      <c r="H270" s="251"/>
      <c r="I270" s="251"/>
      <c r="J270" s="251"/>
      <c r="K270" s="251"/>
      <c r="L270" s="27"/>
      <c r="M270" s="129"/>
      <c r="N270" s="130"/>
      <c r="O270" s="55"/>
      <c r="P270" s="55"/>
      <c r="Q270" s="55"/>
      <c r="R270" s="55"/>
      <c r="S270" s="55"/>
      <c r="T270" s="56"/>
      <c r="U270" s="251"/>
      <c r="V270" s="251"/>
      <c r="W270" s="251"/>
      <c r="X270" s="251"/>
      <c r="Y270" s="251"/>
      <c r="Z270" s="251"/>
      <c r="AA270" s="251"/>
      <c r="AB270" s="251"/>
      <c r="AC270" s="251"/>
      <c r="AD270" s="251"/>
      <c r="AE270" s="251"/>
      <c r="AT270" s="304" t="s">
        <v>137</v>
      </c>
      <c r="AU270" s="304" t="s">
        <v>22</v>
      </c>
    </row>
    <row r="271" spans="2:63" s="109" customFormat="1" ht="25.9" customHeight="1">
      <c r="B271" s="108"/>
      <c r="D271" s="110" t="s">
        <v>74</v>
      </c>
      <c r="E271" s="111" t="s">
        <v>1739</v>
      </c>
      <c r="F271" s="111" t="s">
        <v>1740</v>
      </c>
      <c r="J271" s="112">
        <f>BK271</f>
        <v>0</v>
      </c>
      <c r="L271" s="108"/>
      <c r="M271" s="113"/>
      <c r="N271" s="114"/>
      <c r="O271" s="114"/>
      <c r="P271" s="115">
        <f>SUM(P272:P277)</f>
        <v>0</v>
      </c>
      <c r="Q271" s="114"/>
      <c r="R271" s="115">
        <f>SUM(R272:R277)</f>
        <v>0</v>
      </c>
      <c r="S271" s="114"/>
      <c r="T271" s="116">
        <f>SUM(T272:T277)</f>
        <v>0</v>
      </c>
      <c r="AR271" s="110" t="s">
        <v>22</v>
      </c>
      <c r="AT271" s="327" t="s">
        <v>74</v>
      </c>
      <c r="AU271" s="327" t="s">
        <v>75</v>
      </c>
      <c r="AY271" s="110" t="s">
        <v>130</v>
      </c>
      <c r="BK271" s="328">
        <f>SUM(BK272:BK277)</f>
        <v>0</v>
      </c>
    </row>
    <row r="272" spans="1:65" s="307" customFormat="1" ht="16.5" customHeight="1">
      <c r="A272" s="251"/>
      <c r="B272" s="27"/>
      <c r="C272" s="117" t="s">
        <v>477</v>
      </c>
      <c r="D272" s="117" t="s">
        <v>131</v>
      </c>
      <c r="E272" s="118" t="s">
        <v>1741</v>
      </c>
      <c r="F272" s="119" t="s">
        <v>1742</v>
      </c>
      <c r="G272" s="120" t="s">
        <v>201</v>
      </c>
      <c r="H272" s="121">
        <v>1</v>
      </c>
      <c r="I272" s="122"/>
      <c r="J272" s="123">
        <f>ROUND(I272*H272,2)</f>
        <v>0</v>
      </c>
      <c r="K272" s="119" t="s">
        <v>146</v>
      </c>
      <c r="L272" s="27"/>
      <c r="M272" s="329" t="s">
        <v>20</v>
      </c>
      <c r="N272" s="124" t="s">
        <v>46</v>
      </c>
      <c r="O272" s="55"/>
      <c r="P272" s="125">
        <f>O272*H272</f>
        <v>0</v>
      </c>
      <c r="Q272" s="125">
        <v>0</v>
      </c>
      <c r="R272" s="125">
        <f>Q272*H272</f>
        <v>0</v>
      </c>
      <c r="S272" s="125">
        <v>0</v>
      </c>
      <c r="T272" s="126">
        <f>S272*H272</f>
        <v>0</v>
      </c>
      <c r="U272" s="251"/>
      <c r="V272" s="251"/>
      <c r="W272" s="251"/>
      <c r="X272" s="251"/>
      <c r="Y272" s="251"/>
      <c r="Z272" s="251"/>
      <c r="AA272" s="251"/>
      <c r="AB272" s="251"/>
      <c r="AC272" s="251"/>
      <c r="AD272" s="251"/>
      <c r="AE272" s="251"/>
      <c r="AR272" s="330" t="s">
        <v>136</v>
      </c>
      <c r="AT272" s="330" t="s">
        <v>131</v>
      </c>
      <c r="AU272" s="330" t="s">
        <v>22</v>
      </c>
      <c r="AY272" s="304" t="s">
        <v>130</v>
      </c>
      <c r="BE272" s="331">
        <f>IF(N272="základní",J272,0)</f>
        <v>0</v>
      </c>
      <c r="BF272" s="331">
        <f>IF(N272="snížená",J272,0)</f>
        <v>0</v>
      </c>
      <c r="BG272" s="331">
        <f>IF(N272="zákl. přenesená",J272,0)</f>
        <v>0</v>
      </c>
      <c r="BH272" s="331">
        <f>IF(N272="sníž. přenesená",J272,0)</f>
        <v>0</v>
      </c>
      <c r="BI272" s="331">
        <f>IF(N272="nulová",J272,0)</f>
        <v>0</v>
      </c>
      <c r="BJ272" s="304" t="s">
        <v>22</v>
      </c>
      <c r="BK272" s="331">
        <f>ROUND(I272*H272,2)</f>
        <v>0</v>
      </c>
      <c r="BL272" s="304" t="s">
        <v>136</v>
      </c>
      <c r="BM272" s="330" t="s">
        <v>480</v>
      </c>
    </row>
    <row r="273" spans="1:47" s="307" customFormat="1" ht="29.25">
      <c r="A273" s="251"/>
      <c r="B273" s="27"/>
      <c r="C273" s="251"/>
      <c r="D273" s="127" t="s">
        <v>137</v>
      </c>
      <c r="E273" s="251"/>
      <c r="F273" s="128" t="s">
        <v>1743</v>
      </c>
      <c r="G273" s="251"/>
      <c r="H273" s="251"/>
      <c r="I273" s="251"/>
      <c r="J273" s="251"/>
      <c r="K273" s="251"/>
      <c r="L273" s="27"/>
      <c r="M273" s="129"/>
      <c r="N273" s="130"/>
      <c r="O273" s="55"/>
      <c r="P273" s="55"/>
      <c r="Q273" s="55"/>
      <c r="R273" s="55"/>
      <c r="S273" s="55"/>
      <c r="T273" s="56"/>
      <c r="U273" s="251"/>
      <c r="V273" s="251"/>
      <c r="W273" s="251"/>
      <c r="X273" s="251"/>
      <c r="Y273" s="251"/>
      <c r="Z273" s="251"/>
      <c r="AA273" s="251"/>
      <c r="AB273" s="251"/>
      <c r="AC273" s="251"/>
      <c r="AD273" s="251"/>
      <c r="AE273" s="251"/>
      <c r="AT273" s="304" t="s">
        <v>137</v>
      </c>
      <c r="AU273" s="304" t="s">
        <v>22</v>
      </c>
    </row>
    <row r="274" spans="1:65" s="307" customFormat="1" ht="16.5" customHeight="1">
      <c r="A274" s="251"/>
      <c r="B274" s="27"/>
      <c r="C274" s="117" t="s">
        <v>333</v>
      </c>
      <c r="D274" s="117" t="s">
        <v>131</v>
      </c>
      <c r="E274" s="118" t="s">
        <v>1744</v>
      </c>
      <c r="F274" s="119" t="s">
        <v>1745</v>
      </c>
      <c r="G274" s="120" t="s">
        <v>201</v>
      </c>
      <c r="H274" s="121">
        <v>1</v>
      </c>
      <c r="I274" s="122"/>
      <c r="J274" s="123">
        <f>ROUND(I274*H274,2)</f>
        <v>0</v>
      </c>
      <c r="K274" s="119" t="s">
        <v>146</v>
      </c>
      <c r="L274" s="27"/>
      <c r="M274" s="329" t="s">
        <v>20</v>
      </c>
      <c r="N274" s="124" t="s">
        <v>46</v>
      </c>
      <c r="O274" s="55"/>
      <c r="P274" s="125">
        <f>O274*H274</f>
        <v>0</v>
      </c>
      <c r="Q274" s="125">
        <v>0</v>
      </c>
      <c r="R274" s="125">
        <f>Q274*H274</f>
        <v>0</v>
      </c>
      <c r="S274" s="125">
        <v>0</v>
      </c>
      <c r="T274" s="126">
        <f>S274*H274</f>
        <v>0</v>
      </c>
      <c r="U274" s="251"/>
      <c r="V274" s="251"/>
      <c r="W274" s="251"/>
      <c r="X274" s="251"/>
      <c r="Y274" s="251"/>
      <c r="Z274" s="251"/>
      <c r="AA274" s="251"/>
      <c r="AB274" s="251"/>
      <c r="AC274" s="251"/>
      <c r="AD274" s="251"/>
      <c r="AE274" s="251"/>
      <c r="AR274" s="330" t="s">
        <v>136</v>
      </c>
      <c r="AT274" s="330" t="s">
        <v>131</v>
      </c>
      <c r="AU274" s="330" t="s">
        <v>22</v>
      </c>
      <c r="AY274" s="304" t="s">
        <v>130</v>
      </c>
      <c r="BE274" s="331">
        <f>IF(N274="základní",J274,0)</f>
        <v>0</v>
      </c>
      <c r="BF274" s="331">
        <f>IF(N274="snížená",J274,0)</f>
        <v>0</v>
      </c>
      <c r="BG274" s="331">
        <f>IF(N274="zákl. přenesená",J274,0)</f>
        <v>0</v>
      </c>
      <c r="BH274" s="331">
        <f>IF(N274="sníž. přenesená",J274,0)</f>
        <v>0</v>
      </c>
      <c r="BI274" s="331">
        <f>IF(N274="nulová",J274,0)</f>
        <v>0</v>
      </c>
      <c r="BJ274" s="304" t="s">
        <v>22</v>
      </c>
      <c r="BK274" s="331">
        <f>ROUND(I274*H274,2)</f>
        <v>0</v>
      </c>
      <c r="BL274" s="304" t="s">
        <v>136</v>
      </c>
      <c r="BM274" s="330" t="s">
        <v>484</v>
      </c>
    </row>
    <row r="275" spans="1:47" s="307" customFormat="1" ht="12">
      <c r="A275" s="251"/>
      <c r="B275" s="27"/>
      <c r="C275" s="251"/>
      <c r="D275" s="127" t="s">
        <v>137</v>
      </c>
      <c r="E275" s="251"/>
      <c r="F275" s="128" t="s">
        <v>1745</v>
      </c>
      <c r="G275" s="251"/>
      <c r="H275" s="251"/>
      <c r="I275" s="251"/>
      <c r="J275" s="251"/>
      <c r="K275" s="251"/>
      <c r="L275" s="27"/>
      <c r="M275" s="129"/>
      <c r="N275" s="130"/>
      <c r="O275" s="55"/>
      <c r="P275" s="55"/>
      <c r="Q275" s="55"/>
      <c r="R275" s="55"/>
      <c r="S275" s="55"/>
      <c r="T275" s="56"/>
      <c r="U275" s="251"/>
      <c r="V275" s="251"/>
      <c r="W275" s="251"/>
      <c r="X275" s="251"/>
      <c r="Y275" s="251"/>
      <c r="Z275" s="251"/>
      <c r="AA275" s="251"/>
      <c r="AB275" s="251"/>
      <c r="AC275" s="251"/>
      <c r="AD275" s="251"/>
      <c r="AE275" s="251"/>
      <c r="AT275" s="304" t="s">
        <v>137</v>
      </c>
      <c r="AU275" s="304" t="s">
        <v>22</v>
      </c>
    </row>
    <row r="276" spans="1:65" s="307" customFormat="1" ht="16.5" customHeight="1">
      <c r="A276" s="251"/>
      <c r="B276" s="27"/>
      <c r="C276" s="117" t="s">
        <v>487</v>
      </c>
      <c r="D276" s="117" t="s">
        <v>131</v>
      </c>
      <c r="E276" s="118" t="s">
        <v>1746</v>
      </c>
      <c r="F276" s="119" t="s">
        <v>1747</v>
      </c>
      <c r="G276" s="120" t="s">
        <v>201</v>
      </c>
      <c r="H276" s="121">
        <v>1</v>
      </c>
      <c r="I276" s="122"/>
      <c r="J276" s="123">
        <f>ROUND(I276*H276,2)</f>
        <v>0</v>
      </c>
      <c r="K276" s="119" t="s">
        <v>146</v>
      </c>
      <c r="L276" s="27"/>
      <c r="M276" s="329" t="s">
        <v>20</v>
      </c>
      <c r="N276" s="124" t="s">
        <v>46</v>
      </c>
      <c r="O276" s="55"/>
      <c r="P276" s="125">
        <f>O276*H276</f>
        <v>0</v>
      </c>
      <c r="Q276" s="125">
        <v>0</v>
      </c>
      <c r="R276" s="125">
        <f>Q276*H276</f>
        <v>0</v>
      </c>
      <c r="S276" s="125">
        <v>0</v>
      </c>
      <c r="T276" s="126">
        <f>S276*H276</f>
        <v>0</v>
      </c>
      <c r="U276" s="251"/>
      <c r="V276" s="251"/>
      <c r="W276" s="251"/>
      <c r="X276" s="251"/>
      <c r="Y276" s="251"/>
      <c r="Z276" s="251"/>
      <c r="AA276" s="251"/>
      <c r="AB276" s="251"/>
      <c r="AC276" s="251"/>
      <c r="AD276" s="251"/>
      <c r="AE276" s="251"/>
      <c r="AR276" s="330" t="s">
        <v>136</v>
      </c>
      <c r="AT276" s="330" t="s">
        <v>131</v>
      </c>
      <c r="AU276" s="330" t="s">
        <v>22</v>
      </c>
      <c r="AY276" s="304" t="s">
        <v>130</v>
      </c>
      <c r="BE276" s="331">
        <f>IF(N276="základní",J276,0)</f>
        <v>0</v>
      </c>
      <c r="BF276" s="331">
        <f>IF(N276="snížená",J276,0)</f>
        <v>0</v>
      </c>
      <c r="BG276" s="331">
        <f>IF(N276="zákl. přenesená",J276,0)</f>
        <v>0</v>
      </c>
      <c r="BH276" s="331">
        <f>IF(N276="sníž. přenesená",J276,0)</f>
        <v>0</v>
      </c>
      <c r="BI276" s="331">
        <f>IF(N276="nulová",J276,0)</f>
        <v>0</v>
      </c>
      <c r="BJ276" s="304" t="s">
        <v>22</v>
      </c>
      <c r="BK276" s="331">
        <f>ROUND(I276*H276,2)</f>
        <v>0</v>
      </c>
      <c r="BL276" s="304" t="s">
        <v>136</v>
      </c>
      <c r="BM276" s="330" t="s">
        <v>490</v>
      </c>
    </row>
    <row r="277" spans="1:47" s="307" customFormat="1" ht="12">
      <c r="A277" s="251"/>
      <c r="B277" s="27"/>
      <c r="C277" s="251"/>
      <c r="D277" s="127" t="s">
        <v>137</v>
      </c>
      <c r="E277" s="251"/>
      <c r="F277" s="128" t="s">
        <v>1747</v>
      </c>
      <c r="G277" s="251"/>
      <c r="H277" s="251"/>
      <c r="I277" s="251"/>
      <c r="J277" s="251"/>
      <c r="K277" s="251"/>
      <c r="L277" s="27"/>
      <c r="M277" s="129"/>
      <c r="N277" s="130"/>
      <c r="O277" s="55"/>
      <c r="P277" s="55"/>
      <c r="Q277" s="55"/>
      <c r="R277" s="55"/>
      <c r="S277" s="55"/>
      <c r="T277" s="56"/>
      <c r="U277" s="251"/>
      <c r="V277" s="251"/>
      <c r="W277" s="251"/>
      <c r="X277" s="251"/>
      <c r="Y277" s="251"/>
      <c r="Z277" s="251"/>
      <c r="AA277" s="251"/>
      <c r="AB277" s="251"/>
      <c r="AC277" s="251"/>
      <c r="AD277" s="251"/>
      <c r="AE277" s="251"/>
      <c r="AT277" s="304" t="s">
        <v>137</v>
      </c>
      <c r="AU277" s="304" t="s">
        <v>22</v>
      </c>
    </row>
    <row r="278" spans="2:63" s="109" customFormat="1" ht="25.9" customHeight="1">
      <c r="B278" s="108"/>
      <c r="D278" s="110" t="s">
        <v>74</v>
      </c>
      <c r="E278" s="111" t="s">
        <v>1748</v>
      </c>
      <c r="F278" s="111" t="s">
        <v>1749</v>
      </c>
      <c r="J278" s="112">
        <f>BK278</f>
        <v>0</v>
      </c>
      <c r="L278" s="108"/>
      <c r="M278" s="113"/>
      <c r="N278" s="114"/>
      <c r="O278" s="114"/>
      <c r="P278" s="115">
        <f>SUM(P279:P318)</f>
        <v>0</v>
      </c>
      <c r="Q278" s="114"/>
      <c r="R278" s="115">
        <f>SUM(R279:R318)</f>
        <v>0</v>
      </c>
      <c r="S278" s="114"/>
      <c r="T278" s="116">
        <f>SUM(T279:T318)</f>
        <v>0</v>
      </c>
      <c r="AR278" s="110" t="s">
        <v>22</v>
      </c>
      <c r="AT278" s="327" t="s">
        <v>74</v>
      </c>
      <c r="AU278" s="327" t="s">
        <v>75</v>
      </c>
      <c r="AY278" s="110" t="s">
        <v>130</v>
      </c>
      <c r="BK278" s="328">
        <f>SUM(BK279:BK318)</f>
        <v>0</v>
      </c>
    </row>
    <row r="279" spans="1:65" s="307" customFormat="1" ht="16.5" customHeight="1">
      <c r="A279" s="251"/>
      <c r="B279" s="27"/>
      <c r="C279" s="117" t="s">
        <v>336</v>
      </c>
      <c r="D279" s="117" t="s">
        <v>131</v>
      </c>
      <c r="E279" s="118" t="s">
        <v>1750</v>
      </c>
      <c r="F279" s="119" t="s">
        <v>1751</v>
      </c>
      <c r="G279" s="120" t="s">
        <v>215</v>
      </c>
      <c r="H279" s="121">
        <v>1</v>
      </c>
      <c r="I279" s="122"/>
      <c r="J279" s="123">
        <f>ROUND(I279*H279,2)</f>
        <v>0</v>
      </c>
      <c r="K279" s="119" t="s">
        <v>146</v>
      </c>
      <c r="L279" s="27"/>
      <c r="M279" s="329" t="s">
        <v>20</v>
      </c>
      <c r="N279" s="124" t="s">
        <v>46</v>
      </c>
      <c r="O279" s="55"/>
      <c r="P279" s="125">
        <f>O279*H279</f>
        <v>0</v>
      </c>
      <c r="Q279" s="125">
        <v>0</v>
      </c>
      <c r="R279" s="125">
        <f>Q279*H279</f>
        <v>0</v>
      </c>
      <c r="S279" s="125">
        <v>0</v>
      </c>
      <c r="T279" s="126">
        <f>S279*H279</f>
        <v>0</v>
      </c>
      <c r="U279" s="251"/>
      <c r="V279" s="251"/>
      <c r="W279" s="251"/>
      <c r="X279" s="251"/>
      <c r="Y279" s="251"/>
      <c r="Z279" s="251"/>
      <c r="AA279" s="251"/>
      <c r="AB279" s="251"/>
      <c r="AC279" s="251"/>
      <c r="AD279" s="251"/>
      <c r="AE279" s="251"/>
      <c r="AR279" s="330" t="s">
        <v>136</v>
      </c>
      <c r="AT279" s="330" t="s">
        <v>131</v>
      </c>
      <c r="AU279" s="330" t="s">
        <v>22</v>
      </c>
      <c r="AY279" s="304" t="s">
        <v>130</v>
      </c>
      <c r="BE279" s="331">
        <f>IF(N279="základní",J279,0)</f>
        <v>0</v>
      </c>
      <c r="BF279" s="331">
        <f>IF(N279="snížená",J279,0)</f>
        <v>0</v>
      </c>
      <c r="BG279" s="331">
        <f>IF(N279="zákl. přenesená",J279,0)</f>
        <v>0</v>
      </c>
      <c r="BH279" s="331">
        <f>IF(N279="sníž. přenesená",J279,0)</f>
        <v>0</v>
      </c>
      <c r="BI279" s="331">
        <f>IF(N279="nulová",J279,0)</f>
        <v>0</v>
      </c>
      <c r="BJ279" s="304" t="s">
        <v>22</v>
      </c>
      <c r="BK279" s="331">
        <f>ROUND(I279*H279,2)</f>
        <v>0</v>
      </c>
      <c r="BL279" s="304" t="s">
        <v>136</v>
      </c>
      <c r="BM279" s="330" t="s">
        <v>491</v>
      </c>
    </row>
    <row r="280" spans="1:47" s="307" customFormat="1" ht="12">
      <c r="A280" s="251"/>
      <c r="B280" s="27"/>
      <c r="C280" s="251"/>
      <c r="D280" s="127" t="s">
        <v>137</v>
      </c>
      <c r="E280" s="251"/>
      <c r="F280" s="128" t="s">
        <v>1751</v>
      </c>
      <c r="G280" s="251"/>
      <c r="H280" s="251"/>
      <c r="I280" s="251"/>
      <c r="J280" s="251"/>
      <c r="K280" s="251"/>
      <c r="L280" s="27"/>
      <c r="M280" s="129"/>
      <c r="N280" s="130"/>
      <c r="O280" s="55"/>
      <c r="P280" s="55"/>
      <c r="Q280" s="55"/>
      <c r="R280" s="55"/>
      <c r="S280" s="55"/>
      <c r="T280" s="56"/>
      <c r="U280" s="251"/>
      <c r="V280" s="251"/>
      <c r="W280" s="251"/>
      <c r="X280" s="251"/>
      <c r="Y280" s="251"/>
      <c r="Z280" s="251"/>
      <c r="AA280" s="251"/>
      <c r="AB280" s="251"/>
      <c r="AC280" s="251"/>
      <c r="AD280" s="251"/>
      <c r="AE280" s="251"/>
      <c r="AT280" s="304" t="s">
        <v>137</v>
      </c>
      <c r="AU280" s="304" t="s">
        <v>22</v>
      </c>
    </row>
    <row r="281" spans="1:65" s="307" customFormat="1" ht="16.5" customHeight="1">
      <c r="A281" s="251"/>
      <c r="B281" s="27"/>
      <c r="C281" s="117" t="s">
        <v>492</v>
      </c>
      <c r="D281" s="117" t="s">
        <v>131</v>
      </c>
      <c r="E281" s="118" t="s">
        <v>1752</v>
      </c>
      <c r="F281" s="119" t="s">
        <v>1753</v>
      </c>
      <c r="G281" s="120" t="s">
        <v>215</v>
      </c>
      <c r="H281" s="121">
        <v>8</v>
      </c>
      <c r="I281" s="122"/>
      <c r="J281" s="123">
        <f>ROUND(I281*H281,2)</f>
        <v>0</v>
      </c>
      <c r="K281" s="119" t="s">
        <v>146</v>
      </c>
      <c r="L281" s="27"/>
      <c r="M281" s="329" t="s">
        <v>20</v>
      </c>
      <c r="N281" s="124" t="s">
        <v>46</v>
      </c>
      <c r="O281" s="55"/>
      <c r="P281" s="125">
        <f>O281*H281</f>
        <v>0</v>
      </c>
      <c r="Q281" s="125">
        <v>0</v>
      </c>
      <c r="R281" s="125">
        <f>Q281*H281</f>
        <v>0</v>
      </c>
      <c r="S281" s="125">
        <v>0</v>
      </c>
      <c r="T281" s="126">
        <f>S281*H281</f>
        <v>0</v>
      </c>
      <c r="U281" s="251"/>
      <c r="V281" s="251"/>
      <c r="W281" s="251"/>
      <c r="X281" s="251"/>
      <c r="Y281" s="251"/>
      <c r="Z281" s="251"/>
      <c r="AA281" s="251"/>
      <c r="AB281" s="251"/>
      <c r="AC281" s="251"/>
      <c r="AD281" s="251"/>
      <c r="AE281" s="251"/>
      <c r="AR281" s="330" t="s">
        <v>136</v>
      </c>
      <c r="AT281" s="330" t="s">
        <v>131</v>
      </c>
      <c r="AU281" s="330" t="s">
        <v>22</v>
      </c>
      <c r="AY281" s="304" t="s">
        <v>130</v>
      </c>
      <c r="BE281" s="331">
        <f>IF(N281="základní",J281,0)</f>
        <v>0</v>
      </c>
      <c r="BF281" s="331">
        <f>IF(N281="snížená",J281,0)</f>
        <v>0</v>
      </c>
      <c r="BG281" s="331">
        <f>IF(N281="zákl. přenesená",J281,0)</f>
        <v>0</v>
      </c>
      <c r="BH281" s="331">
        <f>IF(N281="sníž. přenesená",J281,0)</f>
        <v>0</v>
      </c>
      <c r="BI281" s="331">
        <f>IF(N281="nulová",J281,0)</f>
        <v>0</v>
      </c>
      <c r="BJ281" s="304" t="s">
        <v>22</v>
      </c>
      <c r="BK281" s="331">
        <f>ROUND(I281*H281,2)</f>
        <v>0</v>
      </c>
      <c r="BL281" s="304" t="s">
        <v>136</v>
      </c>
      <c r="BM281" s="330" t="s">
        <v>495</v>
      </c>
    </row>
    <row r="282" spans="1:47" s="307" customFormat="1" ht="12">
      <c r="A282" s="251"/>
      <c r="B282" s="27"/>
      <c r="C282" s="251"/>
      <c r="D282" s="127" t="s">
        <v>137</v>
      </c>
      <c r="E282" s="251"/>
      <c r="F282" s="128" t="s">
        <v>1753</v>
      </c>
      <c r="G282" s="251"/>
      <c r="H282" s="251"/>
      <c r="I282" s="251"/>
      <c r="J282" s="251"/>
      <c r="K282" s="251"/>
      <c r="L282" s="27"/>
      <c r="M282" s="129"/>
      <c r="N282" s="130"/>
      <c r="O282" s="55"/>
      <c r="P282" s="55"/>
      <c r="Q282" s="55"/>
      <c r="R282" s="55"/>
      <c r="S282" s="55"/>
      <c r="T282" s="56"/>
      <c r="U282" s="251"/>
      <c r="V282" s="251"/>
      <c r="W282" s="251"/>
      <c r="X282" s="251"/>
      <c r="Y282" s="251"/>
      <c r="Z282" s="251"/>
      <c r="AA282" s="251"/>
      <c r="AB282" s="251"/>
      <c r="AC282" s="251"/>
      <c r="AD282" s="251"/>
      <c r="AE282" s="251"/>
      <c r="AT282" s="304" t="s">
        <v>137</v>
      </c>
      <c r="AU282" s="304" t="s">
        <v>22</v>
      </c>
    </row>
    <row r="283" spans="1:65" s="307" customFormat="1" ht="16.5" customHeight="1">
      <c r="A283" s="251"/>
      <c r="B283" s="27"/>
      <c r="C283" s="117" t="s">
        <v>340</v>
      </c>
      <c r="D283" s="117" t="s">
        <v>131</v>
      </c>
      <c r="E283" s="118" t="s">
        <v>1754</v>
      </c>
      <c r="F283" s="119" t="s">
        <v>1755</v>
      </c>
      <c r="G283" s="120" t="s">
        <v>201</v>
      </c>
      <c r="H283" s="121">
        <v>1</v>
      </c>
      <c r="I283" s="122"/>
      <c r="J283" s="123">
        <f>ROUND(I283*H283,2)</f>
        <v>0</v>
      </c>
      <c r="K283" s="119" t="s">
        <v>146</v>
      </c>
      <c r="L283" s="27"/>
      <c r="M283" s="329" t="s">
        <v>20</v>
      </c>
      <c r="N283" s="124" t="s">
        <v>46</v>
      </c>
      <c r="O283" s="55"/>
      <c r="P283" s="125">
        <f>O283*H283</f>
        <v>0</v>
      </c>
      <c r="Q283" s="125">
        <v>0</v>
      </c>
      <c r="R283" s="125">
        <f>Q283*H283</f>
        <v>0</v>
      </c>
      <c r="S283" s="125">
        <v>0</v>
      </c>
      <c r="T283" s="126">
        <f>S283*H283</f>
        <v>0</v>
      </c>
      <c r="U283" s="251"/>
      <c r="V283" s="251"/>
      <c r="W283" s="251"/>
      <c r="X283" s="251"/>
      <c r="Y283" s="251"/>
      <c r="Z283" s="251"/>
      <c r="AA283" s="251"/>
      <c r="AB283" s="251"/>
      <c r="AC283" s="251"/>
      <c r="AD283" s="251"/>
      <c r="AE283" s="251"/>
      <c r="AR283" s="330" t="s">
        <v>136</v>
      </c>
      <c r="AT283" s="330" t="s">
        <v>131</v>
      </c>
      <c r="AU283" s="330" t="s">
        <v>22</v>
      </c>
      <c r="AY283" s="304" t="s">
        <v>130</v>
      </c>
      <c r="BE283" s="331">
        <f>IF(N283="základní",J283,0)</f>
        <v>0</v>
      </c>
      <c r="BF283" s="331">
        <f>IF(N283="snížená",J283,0)</f>
        <v>0</v>
      </c>
      <c r="BG283" s="331">
        <f>IF(N283="zákl. přenesená",J283,0)</f>
        <v>0</v>
      </c>
      <c r="BH283" s="331">
        <f>IF(N283="sníž. přenesená",J283,0)</f>
        <v>0</v>
      </c>
      <c r="BI283" s="331">
        <f>IF(N283="nulová",J283,0)</f>
        <v>0</v>
      </c>
      <c r="BJ283" s="304" t="s">
        <v>22</v>
      </c>
      <c r="BK283" s="331">
        <f>ROUND(I283*H283,2)</f>
        <v>0</v>
      </c>
      <c r="BL283" s="304" t="s">
        <v>136</v>
      </c>
      <c r="BM283" s="330" t="s">
        <v>498</v>
      </c>
    </row>
    <row r="284" spans="1:47" s="307" customFormat="1" ht="19.5">
      <c r="A284" s="251"/>
      <c r="B284" s="27"/>
      <c r="C284" s="251"/>
      <c r="D284" s="127" t="s">
        <v>137</v>
      </c>
      <c r="E284" s="251"/>
      <c r="F284" s="128" t="s">
        <v>1756</v>
      </c>
      <c r="G284" s="251"/>
      <c r="H284" s="251"/>
      <c r="I284" s="251"/>
      <c r="J284" s="251"/>
      <c r="K284" s="251"/>
      <c r="L284" s="27"/>
      <c r="M284" s="129"/>
      <c r="N284" s="130"/>
      <c r="O284" s="55"/>
      <c r="P284" s="55"/>
      <c r="Q284" s="55"/>
      <c r="R284" s="55"/>
      <c r="S284" s="55"/>
      <c r="T284" s="56"/>
      <c r="U284" s="251"/>
      <c r="V284" s="251"/>
      <c r="W284" s="251"/>
      <c r="X284" s="251"/>
      <c r="Y284" s="251"/>
      <c r="Z284" s="251"/>
      <c r="AA284" s="251"/>
      <c r="AB284" s="251"/>
      <c r="AC284" s="251"/>
      <c r="AD284" s="251"/>
      <c r="AE284" s="251"/>
      <c r="AT284" s="304" t="s">
        <v>137</v>
      </c>
      <c r="AU284" s="304" t="s">
        <v>22</v>
      </c>
    </row>
    <row r="285" spans="1:65" s="307" customFormat="1" ht="16.5" customHeight="1">
      <c r="A285" s="251"/>
      <c r="B285" s="27"/>
      <c r="C285" s="117" t="s">
        <v>499</v>
      </c>
      <c r="D285" s="117" t="s">
        <v>131</v>
      </c>
      <c r="E285" s="118" t="s">
        <v>1757</v>
      </c>
      <c r="F285" s="119" t="s">
        <v>497</v>
      </c>
      <c r="G285" s="120" t="s">
        <v>201</v>
      </c>
      <c r="H285" s="121">
        <v>1</v>
      </c>
      <c r="I285" s="122"/>
      <c r="J285" s="123">
        <f>ROUND(I285*H285,2)</f>
        <v>0</v>
      </c>
      <c r="K285" s="119" t="s">
        <v>146</v>
      </c>
      <c r="L285" s="27"/>
      <c r="M285" s="329" t="s">
        <v>20</v>
      </c>
      <c r="N285" s="124" t="s">
        <v>46</v>
      </c>
      <c r="O285" s="55"/>
      <c r="P285" s="125">
        <f>O285*H285</f>
        <v>0</v>
      </c>
      <c r="Q285" s="125">
        <v>0</v>
      </c>
      <c r="R285" s="125">
        <f>Q285*H285</f>
        <v>0</v>
      </c>
      <c r="S285" s="125">
        <v>0</v>
      </c>
      <c r="T285" s="126">
        <f>S285*H285</f>
        <v>0</v>
      </c>
      <c r="U285" s="251"/>
      <c r="V285" s="251"/>
      <c r="W285" s="251"/>
      <c r="X285" s="251"/>
      <c r="Y285" s="251"/>
      <c r="Z285" s="251"/>
      <c r="AA285" s="251"/>
      <c r="AB285" s="251"/>
      <c r="AC285" s="251"/>
      <c r="AD285" s="251"/>
      <c r="AE285" s="251"/>
      <c r="AR285" s="330" t="s">
        <v>136</v>
      </c>
      <c r="AT285" s="330" t="s">
        <v>131</v>
      </c>
      <c r="AU285" s="330" t="s">
        <v>22</v>
      </c>
      <c r="AY285" s="304" t="s">
        <v>130</v>
      </c>
      <c r="BE285" s="331">
        <f>IF(N285="základní",J285,0)</f>
        <v>0</v>
      </c>
      <c r="BF285" s="331">
        <f>IF(N285="snížená",J285,0)</f>
        <v>0</v>
      </c>
      <c r="BG285" s="331">
        <f>IF(N285="zákl. přenesená",J285,0)</f>
        <v>0</v>
      </c>
      <c r="BH285" s="331">
        <f>IF(N285="sníž. přenesená",J285,0)</f>
        <v>0</v>
      </c>
      <c r="BI285" s="331">
        <f>IF(N285="nulová",J285,0)</f>
        <v>0</v>
      </c>
      <c r="BJ285" s="304" t="s">
        <v>22</v>
      </c>
      <c r="BK285" s="331">
        <f>ROUND(I285*H285,2)</f>
        <v>0</v>
      </c>
      <c r="BL285" s="304" t="s">
        <v>136</v>
      </c>
      <c r="BM285" s="330" t="s">
        <v>502</v>
      </c>
    </row>
    <row r="286" spans="1:47" s="307" customFormat="1" ht="12">
      <c r="A286" s="251"/>
      <c r="B286" s="27"/>
      <c r="C286" s="251"/>
      <c r="D286" s="127" t="s">
        <v>137</v>
      </c>
      <c r="E286" s="251"/>
      <c r="F286" s="128" t="s">
        <v>497</v>
      </c>
      <c r="G286" s="251"/>
      <c r="H286" s="251"/>
      <c r="I286" s="251"/>
      <c r="J286" s="251"/>
      <c r="K286" s="251"/>
      <c r="L286" s="27"/>
      <c r="M286" s="129"/>
      <c r="N286" s="130"/>
      <c r="O286" s="55"/>
      <c r="P286" s="55"/>
      <c r="Q286" s="55"/>
      <c r="R286" s="55"/>
      <c r="S286" s="55"/>
      <c r="T286" s="56"/>
      <c r="U286" s="251"/>
      <c r="V286" s="251"/>
      <c r="W286" s="251"/>
      <c r="X286" s="251"/>
      <c r="Y286" s="251"/>
      <c r="Z286" s="251"/>
      <c r="AA286" s="251"/>
      <c r="AB286" s="251"/>
      <c r="AC286" s="251"/>
      <c r="AD286" s="251"/>
      <c r="AE286" s="251"/>
      <c r="AT286" s="304" t="s">
        <v>137</v>
      </c>
      <c r="AU286" s="304" t="s">
        <v>22</v>
      </c>
    </row>
    <row r="287" spans="1:65" s="307" customFormat="1" ht="16.5" customHeight="1">
      <c r="A287" s="251"/>
      <c r="B287" s="27"/>
      <c r="C287" s="117" t="s">
        <v>343</v>
      </c>
      <c r="D287" s="117" t="s">
        <v>131</v>
      </c>
      <c r="E287" s="118" t="s">
        <v>1758</v>
      </c>
      <c r="F287" s="119" t="s">
        <v>501</v>
      </c>
      <c r="G287" s="120" t="s">
        <v>201</v>
      </c>
      <c r="H287" s="121">
        <v>3</v>
      </c>
      <c r="I287" s="122"/>
      <c r="J287" s="123">
        <f>ROUND(I287*H287,2)</f>
        <v>0</v>
      </c>
      <c r="K287" s="119" t="s">
        <v>146</v>
      </c>
      <c r="L287" s="27"/>
      <c r="M287" s="329" t="s">
        <v>20</v>
      </c>
      <c r="N287" s="124" t="s">
        <v>46</v>
      </c>
      <c r="O287" s="55"/>
      <c r="P287" s="125">
        <f>O287*H287</f>
        <v>0</v>
      </c>
      <c r="Q287" s="125">
        <v>0</v>
      </c>
      <c r="R287" s="125">
        <f>Q287*H287</f>
        <v>0</v>
      </c>
      <c r="S287" s="125">
        <v>0</v>
      </c>
      <c r="T287" s="126">
        <f>S287*H287</f>
        <v>0</v>
      </c>
      <c r="U287" s="251"/>
      <c r="V287" s="251"/>
      <c r="W287" s="251"/>
      <c r="X287" s="251"/>
      <c r="Y287" s="251"/>
      <c r="Z287" s="251"/>
      <c r="AA287" s="251"/>
      <c r="AB287" s="251"/>
      <c r="AC287" s="251"/>
      <c r="AD287" s="251"/>
      <c r="AE287" s="251"/>
      <c r="AR287" s="330" t="s">
        <v>136</v>
      </c>
      <c r="AT287" s="330" t="s">
        <v>131</v>
      </c>
      <c r="AU287" s="330" t="s">
        <v>22</v>
      </c>
      <c r="AY287" s="304" t="s">
        <v>130</v>
      </c>
      <c r="BE287" s="331">
        <f>IF(N287="základní",J287,0)</f>
        <v>0</v>
      </c>
      <c r="BF287" s="331">
        <f>IF(N287="snížená",J287,0)</f>
        <v>0</v>
      </c>
      <c r="BG287" s="331">
        <f>IF(N287="zákl. přenesená",J287,0)</f>
        <v>0</v>
      </c>
      <c r="BH287" s="331">
        <f>IF(N287="sníž. přenesená",J287,0)</f>
        <v>0</v>
      </c>
      <c r="BI287" s="331">
        <f>IF(N287="nulová",J287,0)</f>
        <v>0</v>
      </c>
      <c r="BJ287" s="304" t="s">
        <v>22</v>
      </c>
      <c r="BK287" s="331">
        <f>ROUND(I287*H287,2)</f>
        <v>0</v>
      </c>
      <c r="BL287" s="304" t="s">
        <v>136</v>
      </c>
      <c r="BM287" s="330" t="s">
        <v>505</v>
      </c>
    </row>
    <row r="288" spans="1:47" s="307" customFormat="1" ht="12">
      <c r="A288" s="251"/>
      <c r="B288" s="27"/>
      <c r="C288" s="251"/>
      <c r="D288" s="127" t="s">
        <v>137</v>
      </c>
      <c r="E288" s="251"/>
      <c r="F288" s="128" t="s">
        <v>501</v>
      </c>
      <c r="G288" s="251"/>
      <c r="H288" s="251"/>
      <c r="I288" s="251"/>
      <c r="J288" s="251"/>
      <c r="K288" s="251"/>
      <c r="L288" s="27"/>
      <c r="M288" s="129"/>
      <c r="N288" s="130"/>
      <c r="O288" s="55"/>
      <c r="P288" s="55"/>
      <c r="Q288" s="55"/>
      <c r="R288" s="55"/>
      <c r="S288" s="55"/>
      <c r="T288" s="56"/>
      <c r="U288" s="251"/>
      <c r="V288" s="251"/>
      <c r="W288" s="251"/>
      <c r="X288" s="251"/>
      <c r="Y288" s="251"/>
      <c r="Z288" s="251"/>
      <c r="AA288" s="251"/>
      <c r="AB288" s="251"/>
      <c r="AC288" s="251"/>
      <c r="AD288" s="251"/>
      <c r="AE288" s="251"/>
      <c r="AT288" s="304" t="s">
        <v>137</v>
      </c>
      <c r="AU288" s="304" t="s">
        <v>22</v>
      </c>
    </row>
    <row r="289" spans="1:65" s="307" customFormat="1" ht="16.5" customHeight="1">
      <c r="A289" s="251"/>
      <c r="B289" s="27"/>
      <c r="C289" s="117" t="s">
        <v>506</v>
      </c>
      <c r="D289" s="117" t="s">
        <v>131</v>
      </c>
      <c r="E289" s="118" t="s">
        <v>1759</v>
      </c>
      <c r="F289" s="119" t="s">
        <v>504</v>
      </c>
      <c r="G289" s="120" t="s">
        <v>201</v>
      </c>
      <c r="H289" s="121">
        <v>18</v>
      </c>
      <c r="I289" s="122"/>
      <c r="J289" s="123">
        <f>ROUND(I289*H289,2)</f>
        <v>0</v>
      </c>
      <c r="K289" s="119" t="s">
        <v>146</v>
      </c>
      <c r="L289" s="27"/>
      <c r="M289" s="329" t="s">
        <v>20</v>
      </c>
      <c r="N289" s="124" t="s">
        <v>46</v>
      </c>
      <c r="O289" s="55"/>
      <c r="P289" s="125">
        <f>O289*H289</f>
        <v>0</v>
      </c>
      <c r="Q289" s="125">
        <v>0</v>
      </c>
      <c r="R289" s="125">
        <f>Q289*H289</f>
        <v>0</v>
      </c>
      <c r="S289" s="125">
        <v>0</v>
      </c>
      <c r="T289" s="126">
        <f>S289*H289</f>
        <v>0</v>
      </c>
      <c r="U289" s="251"/>
      <c r="V289" s="251"/>
      <c r="W289" s="251"/>
      <c r="X289" s="251"/>
      <c r="Y289" s="251"/>
      <c r="Z289" s="251"/>
      <c r="AA289" s="251"/>
      <c r="AB289" s="251"/>
      <c r="AC289" s="251"/>
      <c r="AD289" s="251"/>
      <c r="AE289" s="251"/>
      <c r="AR289" s="330" t="s">
        <v>136</v>
      </c>
      <c r="AT289" s="330" t="s">
        <v>131</v>
      </c>
      <c r="AU289" s="330" t="s">
        <v>22</v>
      </c>
      <c r="AY289" s="304" t="s">
        <v>130</v>
      </c>
      <c r="BE289" s="331">
        <f>IF(N289="základní",J289,0)</f>
        <v>0</v>
      </c>
      <c r="BF289" s="331">
        <f>IF(N289="snížená",J289,0)</f>
        <v>0</v>
      </c>
      <c r="BG289" s="331">
        <f>IF(N289="zákl. přenesená",J289,0)</f>
        <v>0</v>
      </c>
      <c r="BH289" s="331">
        <f>IF(N289="sníž. přenesená",J289,0)</f>
        <v>0</v>
      </c>
      <c r="BI289" s="331">
        <f>IF(N289="nulová",J289,0)</f>
        <v>0</v>
      </c>
      <c r="BJ289" s="304" t="s">
        <v>22</v>
      </c>
      <c r="BK289" s="331">
        <f>ROUND(I289*H289,2)</f>
        <v>0</v>
      </c>
      <c r="BL289" s="304" t="s">
        <v>136</v>
      </c>
      <c r="BM289" s="330" t="s">
        <v>509</v>
      </c>
    </row>
    <row r="290" spans="1:47" s="307" customFormat="1" ht="12">
      <c r="A290" s="251"/>
      <c r="B290" s="27"/>
      <c r="C290" s="251"/>
      <c r="D290" s="127" t="s">
        <v>137</v>
      </c>
      <c r="E290" s="251"/>
      <c r="F290" s="128" t="s">
        <v>504</v>
      </c>
      <c r="G290" s="251"/>
      <c r="H290" s="251"/>
      <c r="I290" s="251"/>
      <c r="J290" s="251"/>
      <c r="K290" s="251"/>
      <c r="L290" s="27"/>
      <c r="M290" s="129"/>
      <c r="N290" s="130"/>
      <c r="O290" s="55"/>
      <c r="P290" s="55"/>
      <c r="Q290" s="55"/>
      <c r="R290" s="55"/>
      <c r="S290" s="55"/>
      <c r="T290" s="56"/>
      <c r="U290" s="251"/>
      <c r="V290" s="251"/>
      <c r="W290" s="251"/>
      <c r="X290" s="251"/>
      <c r="Y290" s="251"/>
      <c r="Z290" s="251"/>
      <c r="AA290" s="251"/>
      <c r="AB290" s="251"/>
      <c r="AC290" s="251"/>
      <c r="AD290" s="251"/>
      <c r="AE290" s="251"/>
      <c r="AT290" s="304" t="s">
        <v>137</v>
      </c>
      <c r="AU290" s="304" t="s">
        <v>22</v>
      </c>
    </row>
    <row r="291" spans="1:65" s="307" customFormat="1" ht="16.5" customHeight="1">
      <c r="A291" s="251"/>
      <c r="B291" s="27"/>
      <c r="C291" s="117" t="s">
        <v>192</v>
      </c>
      <c r="D291" s="117" t="s">
        <v>131</v>
      </c>
      <c r="E291" s="118" t="s">
        <v>1760</v>
      </c>
      <c r="F291" s="119" t="s">
        <v>1761</v>
      </c>
      <c r="G291" s="120" t="s">
        <v>201</v>
      </c>
      <c r="H291" s="121">
        <v>58</v>
      </c>
      <c r="I291" s="122"/>
      <c r="J291" s="123">
        <f>ROUND(I291*H291,2)</f>
        <v>0</v>
      </c>
      <c r="K291" s="119" t="s">
        <v>146</v>
      </c>
      <c r="L291" s="27"/>
      <c r="M291" s="329" t="s">
        <v>20</v>
      </c>
      <c r="N291" s="124" t="s">
        <v>46</v>
      </c>
      <c r="O291" s="55"/>
      <c r="P291" s="125">
        <f>O291*H291</f>
        <v>0</v>
      </c>
      <c r="Q291" s="125">
        <v>0</v>
      </c>
      <c r="R291" s="125">
        <f>Q291*H291</f>
        <v>0</v>
      </c>
      <c r="S291" s="125">
        <v>0</v>
      </c>
      <c r="T291" s="126">
        <f>S291*H291</f>
        <v>0</v>
      </c>
      <c r="U291" s="251"/>
      <c r="V291" s="251"/>
      <c r="W291" s="251"/>
      <c r="X291" s="251"/>
      <c r="Y291" s="251"/>
      <c r="Z291" s="251"/>
      <c r="AA291" s="251"/>
      <c r="AB291" s="251"/>
      <c r="AC291" s="251"/>
      <c r="AD291" s="251"/>
      <c r="AE291" s="251"/>
      <c r="AR291" s="330" t="s">
        <v>136</v>
      </c>
      <c r="AT291" s="330" t="s">
        <v>131</v>
      </c>
      <c r="AU291" s="330" t="s">
        <v>22</v>
      </c>
      <c r="AY291" s="304" t="s">
        <v>130</v>
      </c>
      <c r="BE291" s="331">
        <f>IF(N291="základní",J291,0)</f>
        <v>0</v>
      </c>
      <c r="BF291" s="331">
        <f>IF(N291="snížená",J291,0)</f>
        <v>0</v>
      </c>
      <c r="BG291" s="331">
        <f>IF(N291="zákl. přenesená",J291,0)</f>
        <v>0</v>
      </c>
      <c r="BH291" s="331">
        <f>IF(N291="sníž. přenesená",J291,0)</f>
        <v>0</v>
      </c>
      <c r="BI291" s="331">
        <f>IF(N291="nulová",J291,0)</f>
        <v>0</v>
      </c>
      <c r="BJ291" s="304" t="s">
        <v>22</v>
      </c>
      <c r="BK291" s="331">
        <f>ROUND(I291*H291,2)</f>
        <v>0</v>
      </c>
      <c r="BL291" s="304" t="s">
        <v>136</v>
      </c>
      <c r="BM291" s="330" t="s">
        <v>512</v>
      </c>
    </row>
    <row r="292" spans="1:47" s="307" customFormat="1" ht="12">
      <c r="A292" s="251"/>
      <c r="B292" s="27"/>
      <c r="C292" s="251"/>
      <c r="D292" s="127" t="s">
        <v>137</v>
      </c>
      <c r="E292" s="251"/>
      <c r="F292" s="128" t="s">
        <v>1761</v>
      </c>
      <c r="G292" s="251"/>
      <c r="H292" s="251"/>
      <c r="I292" s="251"/>
      <c r="J292" s="251"/>
      <c r="K292" s="251"/>
      <c r="L292" s="27"/>
      <c r="M292" s="129"/>
      <c r="N292" s="130"/>
      <c r="O292" s="55"/>
      <c r="P292" s="55"/>
      <c r="Q292" s="55"/>
      <c r="R292" s="55"/>
      <c r="S292" s="55"/>
      <c r="T292" s="56"/>
      <c r="U292" s="251"/>
      <c r="V292" s="251"/>
      <c r="W292" s="251"/>
      <c r="X292" s="251"/>
      <c r="Y292" s="251"/>
      <c r="Z292" s="251"/>
      <c r="AA292" s="251"/>
      <c r="AB292" s="251"/>
      <c r="AC292" s="251"/>
      <c r="AD292" s="251"/>
      <c r="AE292" s="251"/>
      <c r="AT292" s="304" t="s">
        <v>137</v>
      </c>
      <c r="AU292" s="304" t="s">
        <v>22</v>
      </c>
    </row>
    <row r="293" spans="1:65" s="307" customFormat="1" ht="16.5" customHeight="1">
      <c r="A293" s="251"/>
      <c r="B293" s="27"/>
      <c r="C293" s="117" t="s">
        <v>513</v>
      </c>
      <c r="D293" s="117" t="s">
        <v>131</v>
      </c>
      <c r="E293" s="118" t="s">
        <v>1762</v>
      </c>
      <c r="F293" s="119" t="s">
        <v>1763</v>
      </c>
      <c r="G293" s="120" t="s">
        <v>201</v>
      </c>
      <c r="H293" s="121">
        <v>1</v>
      </c>
      <c r="I293" s="122"/>
      <c r="J293" s="123">
        <f>ROUND(I293*H293,2)</f>
        <v>0</v>
      </c>
      <c r="K293" s="119" t="s">
        <v>146</v>
      </c>
      <c r="L293" s="27"/>
      <c r="M293" s="329" t="s">
        <v>20</v>
      </c>
      <c r="N293" s="124" t="s">
        <v>46</v>
      </c>
      <c r="O293" s="55"/>
      <c r="P293" s="125">
        <f>O293*H293</f>
        <v>0</v>
      </c>
      <c r="Q293" s="125">
        <v>0</v>
      </c>
      <c r="R293" s="125">
        <f>Q293*H293</f>
        <v>0</v>
      </c>
      <c r="S293" s="125">
        <v>0</v>
      </c>
      <c r="T293" s="126">
        <f>S293*H293</f>
        <v>0</v>
      </c>
      <c r="U293" s="251"/>
      <c r="V293" s="251"/>
      <c r="W293" s="251"/>
      <c r="X293" s="251"/>
      <c r="Y293" s="251"/>
      <c r="Z293" s="251"/>
      <c r="AA293" s="251"/>
      <c r="AB293" s="251"/>
      <c r="AC293" s="251"/>
      <c r="AD293" s="251"/>
      <c r="AE293" s="251"/>
      <c r="AR293" s="330" t="s">
        <v>136</v>
      </c>
      <c r="AT293" s="330" t="s">
        <v>131</v>
      </c>
      <c r="AU293" s="330" t="s">
        <v>22</v>
      </c>
      <c r="AY293" s="304" t="s">
        <v>130</v>
      </c>
      <c r="BE293" s="331">
        <f>IF(N293="základní",J293,0)</f>
        <v>0</v>
      </c>
      <c r="BF293" s="331">
        <f>IF(N293="snížená",J293,0)</f>
        <v>0</v>
      </c>
      <c r="BG293" s="331">
        <f>IF(N293="zákl. přenesená",J293,0)</f>
        <v>0</v>
      </c>
      <c r="BH293" s="331">
        <f>IF(N293="sníž. přenesená",J293,0)</f>
        <v>0</v>
      </c>
      <c r="BI293" s="331">
        <f>IF(N293="nulová",J293,0)</f>
        <v>0</v>
      </c>
      <c r="BJ293" s="304" t="s">
        <v>22</v>
      </c>
      <c r="BK293" s="331">
        <f>ROUND(I293*H293,2)</f>
        <v>0</v>
      </c>
      <c r="BL293" s="304" t="s">
        <v>136</v>
      </c>
      <c r="BM293" s="330" t="s">
        <v>516</v>
      </c>
    </row>
    <row r="294" spans="1:47" s="307" customFormat="1" ht="12">
      <c r="A294" s="251"/>
      <c r="B294" s="27"/>
      <c r="C294" s="251"/>
      <c r="D294" s="127" t="s">
        <v>137</v>
      </c>
      <c r="E294" s="251"/>
      <c r="F294" s="128" t="s">
        <v>1763</v>
      </c>
      <c r="G294" s="251"/>
      <c r="H294" s="251"/>
      <c r="I294" s="251"/>
      <c r="J294" s="251"/>
      <c r="K294" s="251"/>
      <c r="L294" s="27"/>
      <c r="M294" s="129"/>
      <c r="N294" s="130"/>
      <c r="O294" s="55"/>
      <c r="P294" s="55"/>
      <c r="Q294" s="55"/>
      <c r="R294" s="55"/>
      <c r="S294" s="55"/>
      <c r="T294" s="56"/>
      <c r="U294" s="251"/>
      <c r="V294" s="251"/>
      <c r="W294" s="251"/>
      <c r="X294" s="251"/>
      <c r="Y294" s="251"/>
      <c r="Z294" s="251"/>
      <c r="AA294" s="251"/>
      <c r="AB294" s="251"/>
      <c r="AC294" s="251"/>
      <c r="AD294" s="251"/>
      <c r="AE294" s="251"/>
      <c r="AT294" s="304" t="s">
        <v>137</v>
      </c>
      <c r="AU294" s="304" t="s">
        <v>22</v>
      </c>
    </row>
    <row r="295" spans="1:65" s="307" customFormat="1" ht="16.5" customHeight="1">
      <c r="A295" s="251"/>
      <c r="B295" s="27"/>
      <c r="C295" s="117" t="s">
        <v>197</v>
      </c>
      <c r="D295" s="117" t="s">
        <v>131</v>
      </c>
      <c r="E295" s="118" t="s">
        <v>1764</v>
      </c>
      <c r="F295" s="119" t="s">
        <v>1765</v>
      </c>
      <c r="G295" s="120" t="s">
        <v>201</v>
      </c>
      <c r="H295" s="121">
        <v>1</v>
      </c>
      <c r="I295" s="122"/>
      <c r="J295" s="123">
        <f>ROUND(I295*H295,2)</f>
        <v>0</v>
      </c>
      <c r="K295" s="119" t="s">
        <v>146</v>
      </c>
      <c r="L295" s="27"/>
      <c r="M295" s="329" t="s">
        <v>20</v>
      </c>
      <c r="N295" s="124" t="s">
        <v>46</v>
      </c>
      <c r="O295" s="55"/>
      <c r="P295" s="125">
        <f>O295*H295</f>
        <v>0</v>
      </c>
      <c r="Q295" s="125">
        <v>0</v>
      </c>
      <c r="R295" s="125">
        <f>Q295*H295</f>
        <v>0</v>
      </c>
      <c r="S295" s="125">
        <v>0</v>
      </c>
      <c r="T295" s="126">
        <f>S295*H295</f>
        <v>0</v>
      </c>
      <c r="U295" s="251"/>
      <c r="V295" s="251"/>
      <c r="W295" s="251"/>
      <c r="X295" s="251"/>
      <c r="Y295" s="251"/>
      <c r="Z295" s="251"/>
      <c r="AA295" s="251"/>
      <c r="AB295" s="251"/>
      <c r="AC295" s="251"/>
      <c r="AD295" s="251"/>
      <c r="AE295" s="251"/>
      <c r="AR295" s="330" t="s">
        <v>136</v>
      </c>
      <c r="AT295" s="330" t="s">
        <v>131</v>
      </c>
      <c r="AU295" s="330" t="s">
        <v>22</v>
      </c>
      <c r="AY295" s="304" t="s">
        <v>130</v>
      </c>
      <c r="BE295" s="331">
        <f>IF(N295="základní",J295,0)</f>
        <v>0</v>
      </c>
      <c r="BF295" s="331">
        <f>IF(N295="snížená",J295,0)</f>
        <v>0</v>
      </c>
      <c r="BG295" s="331">
        <f>IF(N295="zákl. přenesená",J295,0)</f>
        <v>0</v>
      </c>
      <c r="BH295" s="331">
        <f>IF(N295="sníž. přenesená",J295,0)</f>
        <v>0</v>
      </c>
      <c r="BI295" s="331">
        <f>IF(N295="nulová",J295,0)</f>
        <v>0</v>
      </c>
      <c r="BJ295" s="304" t="s">
        <v>22</v>
      </c>
      <c r="BK295" s="331">
        <f>ROUND(I295*H295,2)</f>
        <v>0</v>
      </c>
      <c r="BL295" s="304" t="s">
        <v>136</v>
      </c>
      <c r="BM295" s="330" t="s">
        <v>519</v>
      </c>
    </row>
    <row r="296" spans="1:47" s="307" customFormat="1" ht="12">
      <c r="A296" s="251"/>
      <c r="B296" s="27"/>
      <c r="C296" s="251"/>
      <c r="D296" s="127" t="s">
        <v>137</v>
      </c>
      <c r="E296" s="251"/>
      <c r="F296" s="128" t="s">
        <v>1765</v>
      </c>
      <c r="G296" s="251"/>
      <c r="H296" s="251"/>
      <c r="I296" s="251"/>
      <c r="J296" s="251"/>
      <c r="K296" s="251"/>
      <c r="L296" s="27"/>
      <c r="M296" s="129"/>
      <c r="N296" s="130"/>
      <c r="O296" s="55"/>
      <c r="P296" s="55"/>
      <c r="Q296" s="55"/>
      <c r="R296" s="55"/>
      <c r="S296" s="55"/>
      <c r="T296" s="56"/>
      <c r="U296" s="251"/>
      <c r="V296" s="251"/>
      <c r="W296" s="251"/>
      <c r="X296" s="251"/>
      <c r="Y296" s="251"/>
      <c r="Z296" s="251"/>
      <c r="AA296" s="251"/>
      <c r="AB296" s="251"/>
      <c r="AC296" s="251"/>
      <c r="AD296" s="251"/>
      <c r="AE296" s="251"/>
      <c r="AT296" s="304" t="s">
        <v>137</v>
      </c>
      <c r="AU296" s="304" t="s">
        <v>22</v>
      </c>
    </row>
    <row r="297" spans="1:65" s="307" customFormat="1" ht="16.5" customHeight="1">
      <c r="A297" s="251"/>
      <c r="B297" s="27"/>
      <c r="C297" s="117" t="s">
        <v>520</v>
      </c>
      <c r="D297" s="117" t="s">
        <v>131</v>
      </c>
      <c r="E297" s="118" t="s">
        <v>1766</v>
      </c>
      <c r="F297" s="119" t="s">
        <v>1767</v>
      </c>
      <c r="G297" s="120" t="s">
        <v>201</v>
      </c>
      <c r="H297" s="121">
        <v>1</v>
      </c>
      <c r="I297" s="122"/>
      <c r="J297" s="123">
        <f>ROUND(I297*H297,2)</f>
        <v>0</v>
      </c>
      <c r="K297" s="119" t="s">
        <v>146</v>
      </c>
      <c r="L297" s="27"/>
      <c r="M297" s="329" t="s">
        <v>20</v>
      </c>
      <c r="N297" s="124" t="s">
        <v>46</v>
      </c>
      <c r="O297" s="55"/>
      <c r="P297" s="125">
        <f>O297*H297</f>
        <v>0</v>
      </c>
      <c r="Q297" s="125">
        <v>0</v>
      </c>
      <c r="R297" s="125">
        <f>Q297*H297</f>
        <v>0</v>
      </c>
      <c r="S297" s="125">
        <v>0</v>
      </c>
      <c r="T297" s="126">
        <f>S297*H297</f>
        <v>0</v>
      </c>
      <c r="U297" s="251"/>
      <c r="V297" s="251"/>
      <c r="W297" s="251"/>
      <c r="X297" s="251"/>
      <c r="Y297" s="251"/>
      <c r="Z297" s="251"/>
      <c r="AA297" s="251"/>
      <c r="AB297" s="251"/>
      <c r="AC297" s="251"/>
      <c r="AD297" s="251"/>
      <c r="AE297" s="251"/>
      <c r="AR297" s="330" t="s">
        <v>136</v>
      </c>
      <c r="AT297" s="330" t="s">
        <v>131</v>
      </c>
      <c r="AU297" s="330" t="s">
        <v>22</v>
      </c>
      <c r="AY297" s="304" t="s">
        <v>130</v>
      </c>
      <c r="BE297" s="331">
        <f>IF(N297="základní",J297,0)</f>
        <v>0</v>
      </c>
      <c r="BF297" s="331">
        <f>IF(N297="snížená",J297,0)</f>
        <v>0</v>
      </c>
      <c r="BG297" s="331">
        <f>IF(N297="zákl. přenesená",J297,0)</f>
        <v>0</v>
      </c>
      <c r="BH297" s="331">
        <f>IF(N297="sníž. přenesená",J297,0)</f>
        <v>0</v>
      </c>
      <c r="BI297" s="331">
        <f>IF(N297="nulová",J297,0)</f>
        <v>0</v>
      </c>
      <c r="BJ297" s="304" t="s">
        <v>22</v>
      </c>
      <c r="BK297" s="331">
        <f>ROUND(I297*H297,2)</f>
        <v>0</v>
      </c>
      <c r="BL297" s="304" t="s">
        <v>136</v>
      </c>
      <c r="BM297" s="330" t="s">
        <v>523</v>
      </c>
    </row>
    <row r="298" spans="1:47" s="307" customFormat="1" ht="12">
      <c r="A298" s="251"/>
      <c r="B298" s="27"/>
      <c r="C298" s="251"/>
      <c r="D298" s="127" t="s">
        <v>137</v>
      </c>
      <c r="E298" s="251"/>
      <c r="F298" s="128" t="s">
        <v>1767</v>
      </c>
      <c r="G298" s="251"/>
      <c r="H298" s="251"/>
      <c r="I298" s="251"/>
      <c r="J298" s="251"/>
      <c r="K298" s="251"/>
      <c r="L298" s="27"/>
      <c r="M298" s="129"/>
      <c r="N298" s="130"/>
      <c r="O298" s="55"/>
      <c r="P298" s="55"/>
      <c r="Q298" s="55"/>
      <c r="R298" s="55"/>
      <c r="S298" s="55"/>
      <c r="T298" s="56"/>
      <c r="U298" s="251"/>
      <c r="V298" s="251"/>
      <c r="W298" s="251"/>
      <c r="X298" s="251"/>
      <c r="Y298" s="251"/>
      <c r="Z298" s="251"/>
      <c r="AA298" s="251"/>
      <c r="AB298" s="251"/>
      <c r="AC298" s="251"/>
      <c r="AD298" s="251"/>
      <c r="AE298" s="251"/>
      <c r="AT298" s="304" t="s">
        <v>137</v>
      </c>
      <c r="AU298" s="304" t="s">
        <v>22</v>
      </c>
    </row>
    <row r="299" spans="1:65" s="307" customFormat="1" ht="16.5" customHeight="1">
      <c r="A299" s="251"/>
      <c r="B299" s="27"/>
      <c r="C299" s="117" t="s">
        <v>352</v>
      </c>
      <c r="D299" s="117" t="s">
        <v>131</v>
      </c>
      <c r="E299" s="118" t="s">
        <v>1768</v>
      </c>
      <c r="F299" s="119" t="s">
        <v>1769</v>
      </c>
      <c r="G299" s="120" t="s">
        <v>201</v>
      </c>
      <c r="H299" s="121">
        <v>7</v>
      </c>
      <c r="I299" s="122"/>
      <c r="J299" s="123">
        <f>ROUND(I299*H299,2)</f>
        <v>0</v>
      </c>
      <c r="K299" s="119" t="s">
        <v>146</v>
      </c>
      <c r="L299" s="27"/>
      <c r="M299" s="329" t="s">
        <v>20</v>
      </c>
      <c r="N299" s="124" t="s">
        <v>46</v>
      </c>
      <c r="O299" s="55"/>
      <c r="P299" s="125">
        <f>O299*H299</f>
        <v>0</v>
      </c>
      <c r="Q299" s="125">
        <v>0</v>
      </c>
      <c r="R299" s="125">
        <f>Q299*H299</f>
        <v>0</v>
      </c>
      <c r="S299" s="125">
        <v>0</v>
      </c>
      <c r="T299" s="126">
        <f>S299*H299</f>
        <v>0</v>
      </c>
      <c r="U299" s="251"/>
      <c r="V299" s="251"/>
      <c r="W299" s="251"/>
      <c r="X299" s="251"/>
      <c r="Y299" s="251"/>
      <c r="Z299" s="251"/>
      <c r="AA299" s="251"/>
      <c r="AB299" s="251"/>
      <c r="AC299" s="251"/>
      <c r="AD299" s="251"/>
      <c r="AE299" s="251"/>
      <c r="AR299" s="330" t="s">
        <v>136</v>
      </c>
      <c r="AT299" s="330" t="s">
        <v>131</v>
      </c>
      <c r="AU299" s="330" t="s">
        <v>22</v>
      </c>
      <c r="AY299" s="304" t="s">
        <v>130</v>
      </c>
      <c r="BE299" s="331">
        <f>IF(N299="základní",J299,0)</f>
        <v>0</v>
      </c>
      <c r="BF299" s="331">
        <f>IF(N299="snížená",J299,0)</f>
        <v>0</v>
      </c>
      <c r="BG299" s="331">
        <f>IF(N299="zákl. přenesená",J299,0)</f>
        <v>0</v>
      </c>
      <c r="BH299" s="331">
        <f>IF(N299="sníž. přenesená",J299,0)</f>
        <v>0</v>
      </c>
      <c r="BI299" s="331">
        <f>IF(N299="nulová",J299,0)</f>
        <v>0</v>
      </c>
      <c r="BJ299" s="304" t="s">
        <v>22</v>
      </c>
      <c r="BK299" s="331">
        <f>ROUND(I299*H299,2)</f>
        <v>0</v>
      </c>
      <c r="BL299" s="304" t="s">
        <v>136</v>
      </c>
      <c r="BM299" s="330" t="s">
        <v>526</v>
      </c>
    </row>
    <row r="300" spans="1:47" s="307" customFormat="1" ht="12">
      <c r="A300" s="251"/>
      <c r="B300" s="27"/>
      <c r="C300" s="251"/>
      <c r="D300" s="127" t="s">
        <v>137</v>
      </c>
      <c r="E300" s="251"/>
      <c r="F300" s="128" t="s">
        <v>1769</v>
      </c>
      <c r="G300" s="251"/>
      <c r="H300" s="251"/>
      <c r="I300" s="251"/>
      <c r="J300" s="251"/>
      <c r="K300" s="251"/>
      <c r="L300" s="27"/>
      <c r="M300" s="129"/>
      <c r="N300" s="130"/>
      <c r="O300" s="55"/>
      <c r="P300" s="55"/>
      <c r="Q300" s="55"/>
      <c r="R300" s="55"/>
      <c r="S300" s="55"/>
      <c r="T300" s="56"/>
      <c r="U300" s="251"/>
      <c r="V300" s="251"/>
      <c r="W300" s="251"/>
      <c r="X300" s="251"/>
      <c r="Y300" s="251"/>
      <c r="Z300" s="251"/>
      <c r="AA300" s="251"/>
      <c r="AB300" s="251"/>
      <c r="AC300" s="251"/>
      <c r="AD300" s="251"/>
      <c r="AE300" s="251"/>
      <c r="AT300" s="304" t="s">
        <v>137</v>
      </c>
      <c r="AU300" s="304" t="s">
        <v>22</v>
      </c>
    </row>
    <row r="301" spans="1:65" s="307" customFormat="1" ht="16.5" customHeight="1">
      <c r="A301" s="251"/>
      <c r="B301" s="27"/>
      <c r="C301" s="117" t="s">
        <v>527</v>
      </c>
      <c r="D301" s="117" t="s">
        <v>131</v>
      </c>
      <c r="E301" s="118" t="s">
        <v>1770</v>
      </c>
      <c r="F301" s="119" t="s">
        <v>1771</v>
      </c>
      <c r="G301" s="120" t="s">
        <v>201</v>
      </c>
      <c r="H301" s="121">
        <v>3</v>
      </c>
      <c r="I301" s="122"/>
      <c r="J301" s="123">
        <f>ROUND(I301*H301,2)</f>
        <v>0</v>
      </c>
      <c r="K301" s="119" t="s">
        <v>146</v>
      </c>
      <c r="L301" s="27"/>
      <c r="M301" s="329" t="s">
        <v>20</v>
      </c>
      <c r="N301" s="124" t="s">
        <v>46</v>
      </c>
      <c r="O301" s="55"/>
      <c r="P301" s="125">
        <f>O301*H301</f>
        <v>0</v>
      </c>
      <c r="Q301" s="125">
        <v>0</v>
      </c>
      <c r="R301" s="125">
        <f>Q301*H301</f>
        <v>0</v>
      </c>
      <c r="S301" s="125">
        <v>0</v>
      </c>
      <c r="T301" s="126">
        <f>S301*H301</f>
        <v>0</v>
      </c>
      <c r="U301" s="251"/>
      <c r="V301" s="251"/>
      <c r="W301" s="251"/>
      <c r="X301" s="251"/>
      <c r="Y301" s="251"/>
      <c r="Z301" s="251"/>
      <c r="AA301" s="251"/>
      <c r="AB301" s="251"/>
      <c r="AC301" s="251"/>
      <c r="AD301" s="251"/>
      <c r="AE301" s="251"/>
      <c r="AR301" s="330" t="s">
        <v>136</v>
      </c>
      <c r="AT301" s="330" t="s">
        <v>131</v>
      </c>
      <c r="AU301" s="330" t="s">
        <v>22</v>
      </c>
      <c r="AY301" s="304" t="s">
        <v>130</v>
      </c>
      <c r="BE301" s="331">
        <f>IF(N301="základní",J301,0)</f>
        <v>0</v>
      </c>
      <c r="BF301" s="331">
        <f>IF(N301="snížená",J301,0)</f>
        <v>0</v>
      </c>
      <c r="BG301" s="331">
        <f>IF(N301="zákl. přenesená",J301,0)</f>
        <v>0</v>
      </c>
      <c r="BH301" s="331">
        <f>IF(N301="sníž. přenesená",J301,0)</f>
        <v>0</v>
      </c>
      <c r="BI301" s="331">
        <f>IF(N301="nulová",J301,0)</f>
        <v>0</v>
      </c>
      <c r="BJ301" s="304" t="s">
        <v>22</v>
      </c>
      <c r="BK301" s="331">
        <f>ROUND(I301*H301,2)</f>
        <v>0</v>
      </c>
      <c r="BL301" s="304" t="s">
        <v>136</v>
      </c>
      <c r="BM301" s="330" t="s">
        <v>531</v>
      </c>
    </row>
    <row r="302" spans="1:47" s="307" customFormat="1" ht="12">
      <c r="A302" s="251"/>
      <c r="B302" s="27"/>
      <c r="C302" s="251"/>
      <c r="D302" s="127" t="s">
        <v>137</v>
      </c>
      <c r="E302" s="251"/>
      <c r="F302" s="128" t="s">
        <v>1771</v>
      </c>
      <c r="G302" s="251"/>
      <c r="H302" s="251"/>
      <c r="I302" s="251"/>
      <c r="J302" s="251"/>
      <c r="K302" s="251"/>
      <c r="L302" s="27"/>
      <c r="M302" s="129"/>
      <c r="N302" s="130"/>
      <c r="O302" s="55"/>
      <c r="P302" s="55"/>
      <c r="Q302" s="55"/>
      <c r="R302" s="55"/>
      <c r="S302" s="55"/>
      <c r="T302" s="56"/>
      <c r="U302" s="251"/>
      <c r="V302" s="251"/>
      <c r="W302" s="251"/>
      <c r="X302" s="251"/>
      <c r="Y302" s="251"/>
      <c r="Z302" s="251"/>
      <c r="AA302" s="251"/>
      <c r="AB302" s="251"/>
      <c r="AC302" s="251"/>
      <c r="AD302" s="251"/>
      <c r="AE302" s="251"/>
      <c r="AT302" s="304" t="s">
        <v>137</v>
      </c>
      <c r="AU302" s="304" t="s">
        <v>22</v>
      </c>
    </row>
    <row r="303" spans="1:65" s="307" customFormat="1" ht="16.5" customHeight="1">
      <c r="A303" s="251"/>
      <c r="B303" s="27"/>
      <c r="C303" s="117" t="s">
        <v>28</v>
      </c>
      <c r="D303" s="117" t="s">
        <v>131</v>
      </c>
      <c r="E303" s="118" t="s">
        <v>1772</v>
      </c>
      <c r="F303" s="119" t="s">
        <v>1773</v>
      </c>
      <c r="G303" s="120" t="s">
        <v>201</v>
      </c>
      <c r="H303" s="121">
        <v>2</v>
      </c>
      <c r="I303" s="122"/>
      <c r="J303" s="123">
        <f>ROUND(I303*H303,2)</f>
        <v>0</v>
      </c>
      <c r="K303" s="119" t="s">
        <v>146</v>
      </c>
      <c r="L303" s="27"/>
      <c r="M303" s="329" t="s">
        <v>20</v>
      </c>
      <c r="N303" s="124" t="s">
        <v>46</v>
      </c>
      <c r="O303" s="55"/>
      <c r="P303" s="125">
        <f>O303*H303</f>
        <v>0</v>
      </c>
      <c r="Q303" s="125">
        <v>0</v>
      </c>
      <c r="R303" s="125">
        <f>Q303*H303</f>
        <v>0</v>
      </c>
      <c r="S303" s="125">
        <v>0</v>
      </c>
      <c r="T303" s="126">
        <f>S303*H303</f>
        <v>0</v>
      </c>
      <c r="U303" s="251"/>
      <c r="V303" s="251"/>
      <c r="W303" s="251"/>
      <c r="X303" s="251"/>
      <c r="Y303" s="251"/>
      <c r="Z303" s="251"/>
      <c r="AA303" s="251"/>
      <c r="AB303" s="251"/>
      <c r="AC303" s="251"/>
      <c r="AD303" s="251"/>
      <c r="AE303" s="251"/>
      <c r="AR303" s="330" t="s">
        <v>136</v>
      </c>
      <c r="AT303" s="330" t="s">
        <v>131</v>
      </c>
      <c r="AU303" s="330" t="s">
        <v>22</v>
      </c>
      <c r="AY303" s="304" t="s">
        <v>130</v>
      </c>
      <c r="BE303" s="331">
        <f>IF(N303="základní",J303,0)</f>
        <v>0</v>
      </c>
      <c r="BF303" s="331">
        <f>IF(N303="snížená",J303,0)</f>
        <v>0</v>
      </c>
      <c r="BG303" s="331">
        <f>IF(N303="zákl. přenesená",J303,0)</f>
        <v>0</v>
      </c>
      <c r="BH303" s="331">
        <f>IF(N303="sníž. přenesená",J303,0)</f>
        <v>0</v>
      </c>
      <c r="BI303" s="331">
        <f>IF(N303="nulová",J303,0)</f>
        <v>0</v>
      </c>
      <c r="BJ303" s="304" t="s">
        <v>22</v>
      </c>
      <c r="BK303" s="331">
        <f>ROUND(I303*H303,2)</f>
        <v>0</v>
      </c>
      <c r="BL303" s="304" t="s">
        <v>136</v>
      </c>
      <c r="BM303" s="330" t="s">
        <v>533</v>
      </c>
    </row>
    <row r="304" spans="1:47" s="307" customFormat="1" ht="12">
      <c r="A304" s="251"/>
      <c r="B304" s="27"/>
      <c r="C304" s="251"/>
      <c r="D304" s="127" t="s">
        <v>137</v>
      </c>
      <c r="E304" s="251"/>
      <c r="F304" s="128" t="s">
        <v>1773</v>
      </c>
      <c r="G304" s="251"/>
      <c r="H304" s="251"/>
      <c r="I304" s="251"/>
      <c r="J304" s="251"/>
      <c r="K304" s="251"/>
      <c r="L304" s="27"/>
      <c r="M304" s="129"/>
      <c r="N304" s="130"/>
      <c r="O304" s="55"/>
      <c r="P304" s="55"/>
      <c r="Q304" s="55"/>
      <c r="R304" s="55"/>
      <c r="S304" s="55"/>
      <c r="T304" s="56"/>
      <c r="U304" s="251"/>
      <c r="V304" s="251"/>
      <c r="W304" s="251"/>
      <c r="X304" s="251"/>
      <c r="Y304" s="251"/>
      <c r="Z304" s="251"/>
      <c r="AA304" s="251"/>
      <c r="AB304" s="251"/>
      <c r="AC304" s="251"/>
      <c r="AD304" s="251"/>
      <c r="AE304" s="251"/>
      <c r="AT304" s="304" t="s">
        <v>137</v>
      </c>
      <c r="AU304" s="304" t="s">
        <v>22</v>
      </c>
    </row>
    <row r="305" spans="1:65" s="307" customFormat="1" ht="16.5" customHeight="1">
      <c r="A305" s="251"/>
      <c r="B305" s="27"/>
      <c r="C305" s="117" t="s">
        <v>536</v>
      </c>
      <c r="D305" s="117" t="s">
        <v>131</v>
      </c>
      <c r="E305" s="118" t="s">
        <v>1774</v>
      </c>
      <c r="F305" s="119" t="s">
        <v>1775</v>
      </c>
      <c r="G305" s="120" t="s">
        <v>201</v>
      </c>
      <c r="H305" s="121">
        <v>7</v>
      </c>
      <c r="I305" s="122"/>
      <c r="J305" s="123">
        <f>ROUND(I305*H305,2)</f>
        <v>0</v>
      </c>
      <c r="K305" s="119" t="s">
        <v>146</v>
      </c>
      <c r="L305" s="27"/>
      <c r="M305" s="329" t="s">
        <v>20</v>
      </c>
      <c r="N305" s="124" t="s">
        <v>46</v>
      </c>
      <c r="O305" s="55"/>
      <c r="P305" s="125">
        <f>O305*H305</f>
        <v>0</v>
      </c>
      <c r="Q305" s="125">
        <v>0</v>
      </c>
      <c r="R305" s="125">
        <f>Q305*H305</f>
        <v>0</v>
      </c>
      <c r="S305" s="125">
        <v>0</v>
      </c>
      <c r="T305" s="126">
        <f>S305*H305</f>
        <v>0</v>
      </c>
      <c r="U305" s="251"/>
      <c r="V305" s="251"/>
      <c r="W305" s="251"/>
      <c r="X305" s="251"/>
      <c r="Y305" s="251"/>
      <c r="Z305" s="251"/>
      <c r="AA305" s="251"/>
      <c r="AB305" s="251"/>
      <c r="AC305" s="251"/>
      <c r="AD305" s="251"/>
      <c r="AE305" s="251"/>
      <c r="AR305" s="330" t="s">
        <v>136</v>
      </c>
      <c r="AT305" s="330" t="s">
        <v>131</v>
      </c>
      <c r="AU305" s="330" t="s">
        <v>22</v>
      </c>
      <c r="AY305" s="304" t="s">
        <v>130</v>
      </c>
      <c r="BE305" s="331">
        <f>IF(N305="základní",J305,0)</f>
        <v>0</v>
      </c>
      <c r="BF305" s="331">
        <f>IF(N305="snížená",J305,0)</f>
        <v>0</v>
      </c>
      <c r="BG305" s="331">
        <f>IF(N305="zákl. přenesená",J305,0)</f>
        <v>0</v>
      </c>
      <c r="BH305" s="331">
        <f>IF(N305="sníž. přenesená",J305,0)</f>
        <v>0</v>
      </c>
      <c r="BI305" s="331">
        <f>IF(N305="nulová",J305,0)</f>
        <v>0</v>
      </c>
      <c r="BJ305" s="304" t="s">
        <v>22</v>
      </c>
      <c r="BK305" s="331">
        <f>ROUND(I305*H305,2)</f>
        <v>0</v>
      </c>
      <c r="BL305" s="304" t="s">
        <v>136</v>
      </c>
      <c r="BM305" s="330" t="s">
        <v>537</v>
      </c>
    </row>
    <row r="306" spans="1:47" s="307" customFormat="1" ht="12">
      <c r="A306" s="251"/>
      <c r="B306" s="27"/>
      <c r="C306" s="251"/>
      <c r="D306" s="127" t="s">
        <v>137</v>
      </c>
      <c r="E306" s="251"/>
      <c r="F306" s="128" t="s">
        <v>1775</v>
      </c>
      <c r="G306" s="251"/>
      <c r="H306" s="251"/>
      <c r="I306" s="251"/>
      <c r="J306" s="251"/>
      <c r="K306" s="251"/>
      <c r="L306" s="27"/>
      <c r="M306" s="129"/>
      <c r="N306" s="130"/>
      <c r="O306" s="55"/>
      <c r="P306" s="55"/>
      <c r="Q306" s="55"/>
      <c r="R306" s="55"/>
      <c r="S306" s="55"/>
      <c r="T306" s="56"/>
      <c r="U306" s="251"/>
      <c r="V306" s="251"/>
      <c r="W306" s="251"/>
      <c r="X306" s="251"/>
      <c r="Y306" s="251"/>
      <c r="Z306" s="251"/>
      <c r="AA306" s="251"/>
      <c r="AB306" s="251"/>
      <c r="AC306" s="251"/>
      <c r="AD306" s="251"/>
      <c r="AE306" s="251"/>
      <c r="AT306" s="304" t="s">
        <v>137</v>
      </c>
      <c r="AU306" s="304" t="s">
        <v>22</v>
      </c>
    </row>
    <row r="307" spans="1:65" s="307" customFormat="1" ht="16.5" customHeight="1">
      <c r="A307" s="251"/>
      <c r="B307" s="27"/>
      <c r="C307" s="117" t="s">
        <v>358</v>
      </c>
      <c r="D307" s="117" t="s">
        <v>131</v>
      </c>
      <c r="E307" s="118" t="s">
        <v>1776</v>
      </c>
      <c r="F307" s="119" t="s">
        <v>1777</v>
      </c>
      <c r="G307" s="120" t="s">
        <v>201</v>
      </c>
      <c r="H307" s="121">
        <v>17</v>
      </c>
      <c r="I307" s="122"/>
      <c r="J307" s="123">
        <f>ROUND(I307*H307,2)</f>
        <v>0</v>
      </c>
      <c r="K307" s="119" t="s">
        <v>146</v>
      </c>
      <c r="L307" s="27"/>
      <c r="M307" s="329" t="s">
        <v>20</v>
      </c>
      <c r="N307" s="124" t="s">
        <v>46</v>
      </c>
      <c r="O307" s="55"/>
      <c r="P307" s="125">
        <f>O307*H307</f>
        <v>0</v>
      </c>
      <c r="Q307" s="125">
        <v>0</v>
      </c>
      <c r="R307" s="125">
        <f>Q307*H307</f>
        <v>0</v>
      </c>
      <c r="S307" s="125">
        <v>0</v>
      </c>
      <c r="T307" s="126">
        <f>S307*H307</f>
        <v>0</v>
      </c>
      <c r="U307" s="251"/>
      <c r="V307" s="251"/>
      <c r="W307" s="251"/>
      <c r="X307" s="251"/>
      <c r="Y307" s="251"/>
      <c r="Z307" s="251"/>
      <c r="AA307" s="251"/>
      <c r="AB307" s="251"/>
      <c r="AC307" s="251"/>
      <c r="AD307" s="251"/>
      <c r="AE307" s="251"/>
      <c r="AR307" s="330" t="s">
        <v>136</v>
      </c>
      <c r="AT307" s="330" t="s">
        <v>131</v>
      </c>
      <c r="AU307" s="330" t="s">
        <v>22</v>
      </c>
      <c r="AY307" s="304" t="s">
        <v>130</v>
      </c>
      <c r="BE307" s="331">
        <f>IF(N307="základní",J307,0)</f>
        <v>0</v>
      </c>
      <c r="BF307" s="331">
        <f>IF(N307="snížená",J307,0)</f>
        <v>0</v>
      </c>
      <c r="BG307" s="331">
        <f>IF(N307="zákl. přenesená",J307,0)</f>
        <v>0</v>
      </c>
      <c r="BH307" s="331">
        <f>IF(N307="sníž. přenesená",J307,0)</f>
        <v>0</v>
      </c>
      <c r="BI307" s="331">
        <f>IF(N307="nulová",J307,0)</f>
        <v>0</v>
      </c>
      <c r="BJ307" s="304" t="s">
        <v>22</v>
      </c>
      <c r="BK307" s="331">
        <f>ROUND(I307*H307,2)</f>
        <v>0</v>
      </c>
      <c r="BL307" s="304" t="s">
        <v>136</v>
      </c>
      <c r="BM307" s="330" t="s">
        <v>538</v>
      </c>
    </row>
    <row r="308" spans="1:47" s="307" customFormat="1" ht="12">
      <c r="A308" s="251"/>
      <c r="B308" s="27"/>
      <c r="C308" s="251"/>
      <c r="D308" s="127" t="s">
        <v>137</v>
      </c>
      <c r="E308" s="251"/>
      <c r="F308" s="128" t="s">
        <v>1777</v>
      </c>
      <c r="G308" s="251"/>
      <c r="H308" s="251"/>
      <c r="I308" s="251"/>
      <c r="J308" s="251"/>
      <c r="K308" s="251"/>
      <c r="L308" s="27"/>
      <c r="M308" s="129"/>
      <c r="N308" s="130"/>
      <c r="O308" s="55"/>
      <c r="P308" s="55"/>
      <c r="Q308" s="55"/>
      <c r="R308" s="55"/>
      <c r="S308" s="55"/>
      <c r="T308" s="56"/>
      <c r="U308" s="251"/>
      <c r="V308" s="251"/>
      <c r="W308" s="251"/>
      <c r="X308" s="251"/>
      <c r="Y308" s="251"/>
      <c r="Z308" s="251"/>
      <c r="AA308" s="251"/>
      <c r="AB308" s="251"/>
      <c r="AC308" s="251"/>
      <c r="AD308" s="251"/>
      <c r="AE308" s="251"/>
      <c r="AT308" s="304" t="s">
        <v>137</v>
      </c>
      <c r="AU308" s="304" t="s">
        <v>22</v>
      </c>
    </row>
    <row r="309" spans="1:65" s="307" customFormat="1" ht="16.5" customHeight="1">
      <c r="A309" s="251"/>
      <c r="B309" s="27"/>
      <c r="C309" s="117" t="s">
        <v>539</v>
      </c>
      <c r="D309" s="117" t="s">
        <v>131</v>
      </c>
      <c r="E309" s="118" t="s">
        <v>1778</v>
      </c>
      <c r="F309" s="119" t="s">
        <v>1779</v>
      </c>
      <c r="G309" s="120" t="s">
        <v>201</v>
      </c>
      <c r="H309" s="121">
        <v>5</v>
      </c>
      <c r="I309" s="122"/>
      <c r="J309" s="123">
        <f>ROUND(I309*H309,2)</f>
        <v>0</v>
      </c>
      <c r="K309" s="119" t="s">
        <v>146</v>
      </c>
      <c r="L309" s="27"/>
      <c r="M309" s="329" t="s">
        <v>20</v>
      </c>
      <c r="N309" s="124" t="s">
        <v>46</v>
      </c>
      <c r="O309" s="55"/>
      <c r="P309" s="125">
        <f>O309*H309</f>
        <v>0</v>
      </c>
      <c r="Q309" s="125">
        <v>0</v>
      </c>
      <c r="R309" s="125">
        <f>Q309*H309</f>
        <v>0</v>
      </c>
      <c r="S309" s="125">
        <v>0</v>
      </c>
      <c r="T309" s="126">
        <f>S309*H309</f>
        <v>0</v>
      </c>
      <c r="U309" s="251"/>
      <c r="V309" s="251"/>
      <c r="W309" s="251"/>
      <c r="X309" s="251"/>
      <c r="Y309" s="251"/>
      <c r="Z309" s="251"/>
      <c r="AA309" s="251"/>
      <c r="AB309" s="251"/>
      <c r="AC309" s="251"/>
      <c r="AD309" s="251"/>
      <c r="AE309" s="251"/>
      <c r="AR309" s="330" t="s">
        <v>136</v>
      </c>
      <c r="AT309" s="330" t="s">
        <v>131</v>
      </c>
      <c r="AU309" s="330" t="s">
        <v>22</v>
      </c>
      <c r="AY309" s="304" t="s">
        <v>130</v>
      </c>
      <c r="BE309" s="331">
        <f>IF(N309="základní",J309,0)</f>
        <v>0</v>
      </c>
      <c r="BF309" s="331">
        <f>IF(N309="snížená",J309,0)</f>
        <v>0</v>
      </c>
      <c r="BG309" s="331">
        <f>IF(N309="zákl. přenesená",J309,0)</f>
        <v>0</v>
      </c>
      <c r="BH309" s="331">
        <f>IF(N309="sníž. přenesená",J309,0)</f>
        <v>0</v>
      </c>
      <c r="BI309" s="331">
        <f>IF(N309="nulová",J309,0)</f>
        <v>0</v>
      </c>
      <c r="BJ309" s="304" t="s">
        <v>22</v>
      </c>
      <c r="BK309" s="331">
        <f>ROUND(I309*H309,2)</f>
        <v>0</v>
      </c>
      <c r="BL309" s="304" t="s">
        <v>136</v>
      </c>
      <c r="BM309" s="330" t="s">
        <v>540</v>
      </c>
    </row>
    <row r="310" spans="1:47" s="307" customFormat="1" ht="12">
      <c r="A310" s="251"/>
      <c r="B310" s="27"/>
      <c r="C310" s="251"/>
      <c r="D310" s="127" t="s">
        <v>137</v>
      </c>
      <c r="E310" s="251"/>
      <c r="F310" s="128" t="s">
        <v>1779</v>
      </c>
      <c r="G310" s="251"/>
      <c r="H310" s="251"/>
      <c r="I310" s="251"/>
      <c r="J310" s="251"/>
      <c r="K310" s="251"/>
      <c r="L310" s="27"/>
      <c r="M310" s="129"/>
      <c r="N310" s="130"/>
      <c r="O310" s="55"/>
      <c r="P310" s="55"/>
      <c r="Q310" s="55"/>
      <c r="R310" s="55"/>
      <c r="S310" s="55"/>
      <c r="T310" s="56"/>
      <c r="U310" s="251"/>
      <c r="V310" s="251"/>
      <c r="W310" s="251"/>
      <c r="X310" s="251"/>
      <c r="Y310" s="251"/>
      <c r="Z310" s="251"/>
      <c r="AA310" s="251"/>
      <c r="AB310" s="251"/>
      <c r="AC310" s="251"/>
      <c r="AD310" s="251"/>
      <c r="AE310" s="251"/>
      <c r="AT310" s="304" t="s">
        <v>137</v>
      </c>
      <c r="AU310" s="304" t="s">
        <v>22</v>
      </c>
    </row>
    <row r="311" spans="1:65" s="307" customFormat="1" ht="16.5" customHeight="1">
      <c r="A311" s="251"/>
      <c r="B311" s="27"/>
      <c r="C311" s="117" t="s">
        <v>361</v>
      </c>
      <c r="D311" s="117" t="s">
        <v>131</v>
      </c>
      <c r="E311" s="118" t="s">
        <v>1780</v>
      </c>
      <c r="F311" s="119" t="s">
        <v>1781</v>
      </c>
      <c r="G311" s="120" t="s">
        <v>201</v>
      </c>
      <c r="H311" s="121">
        <v>1</v>
      </c>
      <c r="I311" s="122"/>
      <c r="J311" s="123">
        <f>ROUND(I311*H311,2)</f>
        <v>0</v>
      </c>
      <c r="K311" s="119" t="s">
        <v>146</v>
      </c>
      <c r="L311" s="27"/>
      <c r="M311" s="329" t="s">
        <v>20</v>
      </c>
      <c r="N311" s="124" t="s">
        <v>46</v>
      </c>
      <c r="O311" s="55"/>
      <c r="P311" s="125">
        <f>O311*H311</f>
        <v>0</v>
      </c>
      <c r="Q311" s="125">
        <v>0</v>
      </c>
      <c r="R311" s="125">
        <f>Q311*H311</f>
        <v>0</v>
      </c>
      <c r="S311" s="125">
        <v>0</v>
      </c>
      <c r="T311" s="126">
        <f>S311*H311</f>
        <v>0</v>
      </c>
      <c r="U311" s="251"/>
      <c r="V311" s="251"/>
      <c r="W311" s="251"/>
      <c r="X311" s="251"/>
      <c r="Y311" s="251"/>
      <c r="Z311" s="251"/>
      <c r="AA311" s="251"/>
      <c r="AB311" s="251"/>
      <c r="AC311" s="251"/>
      <c r="AD311" s="251"/>
      <c r="AE311" s="251"/>
      <c r="AR311" s="330" t="s">
        <v>136</v>
      </c>
      <c r="AT311" s="330" t="s">
        <v>131</v>
      </c>
      <c r="AU311" s="330" t="s">
        <v>22</v>
      </c>
      <c r="AY311" s="304" t="s">
        <v>130</v>
      </c>
      <c r="BE311" s="331">
        <f>IF(N311="základní",J311,0)</f>
        <v>0</v>
      </c>
      <c r="BF311" s="331">
        <f>IF(N311="snížená",J311,0)</f>
        <v>0</v>
      </c>
      <c r="BG311" s="331">
        <f>IF(N311="zákl. přenesená",J311,0)</f>
        <v>0</v>
      </c>
      <c r="BH311" s="331">
        <f>IF(N311="sníž. přenesená",J311,0)</f>
        <v>0</v>
      </c>
      <c r="BI311" s="331">
        <f>IF(N311="nulová",J311,0)</f>
        <v>0</v>
      </c>
      <c r="BJ311" s="304" t="s">
        <v>22</v>
      </c>
      <c r="BK311" s="331">
        <f>ROUND(I311*H311,2)</f>
        <v>0</v>
      </c>
      <c r="BL311" s="304" t="s">
        <v>136</v>
      </c>
      <c r="BM311" s="330" t="s">
        <v>541</v>
      </c>
    </row>
    <row r="312" spans="1:47" s="307" customFormat="1" ht="12">
      <c r="A312" s="251"/>
      <c r="B312" s="27"/>
      <c r="C312" s="251"/>
      <c r="D312" s="127" t="s">
        <v>137</v>
      </c>
      <c r="E312" s="251"/>
      <c r="F312" s="128" t="s">
        <v>1781</v>
      </c>
      <c r="G312" s="251"/>
      <c r="H312" s="251"/>
      <c r="I312" s="251"/>
      <c r="J312" s="251"/>
      <c r="K312" s="251"/>
      <c r="L312" s="27"/>
      <c r="M312" s="129"/>
      <c r="N312" s="130"/>
      <c r="O312" s="55"/>
      <c r="P312" s="55"/>
      <c r="Q312" s="55"/>
      <c r="R312" s="55"/>
      <c r="S312" s="55"/>
      <c r="T312" s="56"/>
      <c r="U312" s="251"/>
      <c r="V312" s="251"/>
      <c r="W312" s="251"/>
      <c r="X312" s="251"/>
      <c r="Y312" s="251"/>
      <c r="Z312" s="251"/>
      <c r="AA312" s="251"/>
      <c r="AB312" s="251"/>
      <c r="AC312" s="251"/>
      <c r="AD312" s="251"/>
      <c r="AE312" s="251"/>
      <c r="AT312" s="304" t="s">
        <v>137</v>
      </c>
      <c r="AU312" s="304" t="s">
        <v>22</v>
      </c>
    </row>
    <row r="313" spans="1:65" s="307" customFormat="1" ht="16.5" customHeight="1">
      <c r="A313" s="251"/>
      <c r="B313" s="27"/>
      <c r="C313" s="117" t="s">
        <v>542</v>
      </c>
      <c r="D313" s="117" t="s">
        <v>131</v>
      </c>
      <c r="E313" s="118" t="s">
        <v>1782</v>
      </c>
      <c r="F313" s="119" t="s">
        <v>1783</v>
      </c>
      <c r="G313" s="120" t="s">
        <v>201</v>
      </c>
      <c r="H313" s="121">
        <v>4</v>
      </c>
      <c r="I313" s="122"/>
      <c r="J313" s="123">
        <f>ROUND(I313*H313,2)</f>
        <v>0</v>
      </c>
      <c r="K313" s="119" t="s">
        <v>146</v>
      </c>
      <c r="L313" s="27"/>
      <c r="M313" s="329" t="s">
        <v>20</v>
      </c>
      <c r="N313" s="124" t="s">
        <v>46</v>
      </c>
      <c r="O313" s="55"/>
      <c r="P313" s="125">
        <f>O313*H313</f>
        <v>0</v>
      </c>
      <c r="Q313" s="125">
        <v>0</v>
      </c>
      <c r="R313" s="125">
        <f>Q313*H313</f>
        <v>0</v>
      </c>
      <c r="S313" s="125">
        <v>0</v>
      </c>
      <c r="T313" s="126">
        <f>S313*H313</f>
        <v>0</v>
      </c>
      <c r="U313" s="251"/>
      <c r="V313" s="251"/>
      <c r="W313" s="251"/>
      <c r="X313" s="251"/>
      <c r="Y313" s="251"/>
      <c r="Z313" s="251"/>
      <c r="AA313" s="251"/>
      <c r="AB313" s="251"/>
      <c r="AC313" s="251"/>
      <c r="AD313" s="251"/>
      <c r="AE313" s="251"/>
      <c r="AR313" s="330" t="s">
        <v>136</v>
      </c>
      <c r="AT313" s="330" t="s">
        <v>131</v>
      </c>
      <c r="AU313" s="330" t="s">
        <v>22</v>
      </c>
      <c r="AY313" s="304" t="s">
        <v>130</v>
      </c>
      <c r="BE313" s="331">
        <f>IF(N313="základní",J313,0)</f>
        <v>0</v>
      </c>
      <c r="BF313" s="331">
        <f>IF(N313="snížená",J313,0)</f>
        <v>0</v>
      </c>
      <c r="BG313" s="331">
        <f>IF(N313="zákl. přenesená",J313,0)</f>
        <v>0</v>
      </c>
      <c r="BH313" s="331">
        <f>IF(N313="sníž. přenesená",J313,0)</f>
        <v>0</v>
      </c>
      <c r="BI313" s="331">
        <f>IF(N313="nulová",J313,0)</f>
        <v>0</v>
      </c>
      <c r="BJ313" s="304" t="s">
        <v>22</v>
      </c>
      <c r="BK313" s="331">
        <f>ROUND(I313*H313,2)</f>
        <v>0</v>
      </c>
      <c r="BL313" s="304" t="s">
        <v>136</v>
      </c>
      <c r="BM313" s="330" t="s">
        <v>543</v>
      </c>
    </row>
    <row r="314" spans="1:47" s="307" customFormat="1" ht="12">
      <c r="A314" s="251"/>
      <c r="B314" s="27"/>
      <c r="C314" s="251"/>
      <c r="D314" s="127" t="s">
        <v>137</v>
      </c>
      <c r="E314" s="251"/>
      <c r="F314" s="128" t="s">
        <v>1783</v>
      </c>
      <c r="G314" s="251"/>
      <c r="H314" s="251"/>
      <c r="I314" s="251"/>
      <c r="J314" s="251"/>
      <c r="K314" s="251"/>
      <c r="L314" s="27"/>
      <c r="M314" s="129"/>
      <c r="N314" s="130"/>
      <c r="O314" s="55"/>
      <c r="P314" s="55"/>
      <c r="Q314" s="55"/>
      <c r="R314" s="55"/>
      <c r="S314" s="55"/>
      <c r="T314" s="56"/>
      <c r="U314" s="251"/>
      <c r="V314" s="251"/>
      <c r="W314" s="251"/>
      <c r="X314" s="251"/>
      <c r="Y314" s="251"/>
      <c r="Z314" s="251"/>
      <c r="AA314" s="251"/>
      <c r="AB314" s="251"/>
      <c r="AC314" s="251"/>
      <c r="AD314" s="251"/>
      <c r="AE314" s="251"/>
      <c r="AT314" s="304" t="s">
        <v>137</v>
      </c>
      <c r="AU314" s="304" t="s">
        <v>22</v>
      </c>
    </row>
    <row r="315" spans="1:65" s="307" customFormat="1" ht="16.5" customHeight="1">
      <c r="A315" s="251"/>
      <c r="B315" s="27"/>
      <c r="C315" s="117" t="s">
        <v>365</v>
      </c>
      <c r="D315" s="117" t="s">
        <v>131</v>
      </c>
      <c r="E315" s="118" t="s">
        <v>1784</v>
      </c>
      <c r="F315" s="119" t="s">
        <v>1785</v>
      </c>
      <c r="G315" s="120" t="s">
        <v>201</v>
      </c>
      <c r="H315" s="121">
        <v>1</v>
      </c>
      <c r="I315" s="122"/>
      <c r="J315" s="123">
        <f>ROUND(I315*H315,2)</f>
        <v>0</v>
      </c>
      <c r="K315" s="119" t="s">
        <v>146</v>
      </c>
      <c r="L315" s="27"/>
      <c r="M315" s="329" t="s">
        <v>20</v>
      </c>
      <c r="N315" s="124" t="s">
        <v>46</v>
      </c>
      <c r="O315" s="55"/>
      <c r="P315" s="125">
        <f>O315*H315</f>
        <v>0</v>
      </c>
      <c r="Q315" s="125">
        <v>0</v>
      </c>
      <c r="R315" s="125">
        <f>Q315*H315</f>
        <v>0</v>
      </c>
      <c r="S315" s="125">
        <v>0</v>
      </c>
      <c r="T315" s="126">
        <f>S315*H315</f>
        <v>0</v>
      </c>
      <c r="U315" s="251"/>
      <c r="V315" s="251"/>
      <c r="W315" s="251"/>
      <c r="X315" s="251"/>
      <c r="Y315" s="251"/>
      <c r="Z315" s="251"/>
      <c r="AA315" s="251"/>
      <c r="AB315" s="251"/>
      <c r="AC315" s="251"/>
      <c r="AD315" s="251"/>
      <c r="AE315" s="251"/>
      <c r="AR315" s="330" t="s">
        <v>136</v>
      </c>
      <c r="AT315" s="330" t="s">
        <v>131</v>
      </c>
      <c r="AU315" s="330" t="s">
        <v>22</v>
      </c>
      <c r="AY315" s="304" t="s">
        <v>130</v>
      </c>
      <c r="BE315" s="331">
        <f>IF(N315="základní",J315,0)</f>
        <v>0</v>
      </c>
      <c r="BF315" s="331">
        <f>IF(N315="snížená",J315,0)</f>
        <v>0</v>
      </c>
      <c r="BG315" s="331">
        <f>IF(N315="zákl. přenesená",J315,0)</f>
        <v>0</v>
      </c>
      <c r="BH315" s="331">
        <f>IF(N315="sníž. přenesená",J315,0)</f>
        <v>0</v>
      </c>
      <c r="BI315" s="331">
        <f>IF(N315="nulová",J315,0)</f>
        <v>0</v>
      </c>
      <c r="BJ315" s="304" t="s">
        <v>22</v>
      </c>
      <c r="BK315" s="331">
        <f>ROUND(I315*H315,2)</f>
        <v>0</v>
      </c>
      <c r="BL315" s="304" t="s">
        <v>136</v>
      </c>
      <c r="BM315" s="330" t="s">
        <v>546</v>
      </c>
    </row>
    <row r="316" spans="1:47" s="307" customFormat="1" ht="12">
      <c r="A316" s="251"/>
      <c r="B316" s="27"/>
      <c r="C316" s="251"/>
      <c r="D316" s="127" t="s">
        <v>137</v>
      </c>
      <c r="E316" s="251"/>
      <c r="F316" s="128" t="s">
        <v>1785</v>
      </c>
      <c r="G316" s="251"/>
      <c r="H316" s="251"/>
      <c r="I316" s="251"/>
      <c r="J316" s="251"/>
      <c r="K316" s="251"/>
      <c r="L316" s="27"/>
      <c r="M316" s="129"/>
      <c r="N316" s="130"/>
      <c r="O316" s="55"/>
      <c r="P316" s="55"/>
      <c r="Q316" s="55"/>
      <c r="R316" s="55"/>
      <c r="S316" s="55"/>
      <c r="T316" s="56"/>
      <c r="U316" s="251"/>
      <c r="V316" s="251"/>
      <c r="W316" s="251"/>
      <c r="X316" s="251"/>
      <c r="Y316" s="251"/>
      <c r="Z316" s="251"/>
      <c r="AA316" s="251"/>
      <c r="AB316" s="251"/>
      <c r="AC316" s="251"/>
      <c r="AD316" s="251"/>
      <c r="AE316" s="251"/>
      <c r="AT316" s="304" t="s">
        <v>137</v>
      </c>
      <c r="AU316" s="304" t="s">
        <v>22</v>
      </c>
    </row>
    <row r="317" spans="1:65" s="307" customFormat="1" ht="16.5" customHeight="1">
      <c r="A317" s="251"/>
      <c r="B317" s="27"/>
      <c r="C317" s="117" t="s">
        <v>547</v>
      </c>
      <c r="D317" s="117" t="s">
        <v>131</v>
      </c>
      <c r="E317" s="118" t="s">
        <v>1786</v>
      </c>
      <c r="F317" s="119" t="s">
        <v>1787</v>
      </c>
      <c r="G317" s="120" t="s">
        <v>162</v>
      </c>
      <c r="H317" s="121">
        <v>8</v>
      </c>
      <c r="I317" s="122"/>
      <c r="J317" s="123">
        <f>ROUND(I317*H317,2)</f>
        <v>0</v>
      </c>
      <c r="K317" s="119" t="s">
        <v>146</v>
      </c>
      <c r="L317" s="27"/>
      <c r="M317" s="329" t="s">
        <v>20</v>
      </c>
      <c r="N317" s="124" t="s">
        <v>46</v>
      </c>
      <c r="O317" s="55"/>
      <c r="P317" s="125">
        <f>O317*H317</f>
        <v>0</v>
      </c>
      <c r="Q317" s="125">
        <v>0</v>
      </c>
      <c r="R317" s="125">
        <f>Q317*H317</f>
        <v>0</v>
      </c>
      <c r="S317" s="125">
        <v>0</v>
      </c>
      <c r="T317" s="126">
        <f>S317*H317</f>
        <v>0</v>
      </c>
      <c r="U317" s="251"/>
      <c r="V317" s="251"/>
      <c r="W317" s="251"/>
      <c r="X317" s="251"/>
      <c r="Y317" s="251"/>
      <c r="Z317" s="251"/>
      <c r="AA317" s="251"/>
      <c r="AB317" s="251"/>
      <c r="AC317" s="251"/>
      <c r="AD317" s="251"/>
      <c r="AE317" s="251"/>
      <c r="AR317" s="330" t="s">
        <v>136</v>
      </c>
      <c r="AT317" s="330" t="s">
        <v>131</v>
      </c>
      <c r="AU317" s="330" t="s">
        <v>22</v>
      </c>
      <c r="AY317" s="304" t="s">
        <v>130</v>
      </c>
      <c r="BE317" s="331">
        <f>IF(N317="základní",J317,0)</f>
        <v>0</v>
      </c>
      <c r="BF317" s="331">
        <f>IF(N317="snížená",J317,0)</f>
        <v>0</v>
      </c>
      <c r="BG317" s="331">
        <f>IF(N317="zákl. přenesená",J317,0)</f>
        <v>0</v>
      </c>
      <c r="BH317" s="331">
        <f>IF(N317="sníž. přenesená",J317,0)</f>
        <v>0</v>
      </c>
      <c r="BI317" s="331">
        <f>IF(N317="nulová",J317,0)</f>
        <v>0</v>
      </c>
      <c r="BJ317" s="304" t="s">
        <v>22</v>
      </c>
      <c r="BK317" s="331">
        <f>ROUND(I317*H317,2)</f>
        <v>0</v>
      </c>
      <c r="BL317" s="304" t="s">
        <v>136</v>
      </c>
      <c r="BM317" s="330" t="s">
        <v>548</v>
      </c>
    </row>
    <row r="318" spans="1:47" s="307" customFormat="1" ht="12">
      <c r="A318" s="251"/>
      <c r="B318" s="27"/>
      <c r="C318" s="251"/>
      <c r="D318" s="127" t="s">
        <v>137</v>
      </c>
      <c r="E318" s="251"/>
      <c r="F318" s="128" t="s">
        <v>1787</v>
      </c>
      <c r="G318" s="251"/>
      <c r="H318" s="251"/>
      <c r="I318" s="251"/>
      <c r="J318" s="251"/>
      <c r="K318" s="251"/>
      <c r="L318" s="27"/>
      <c r="M318" s="129"/>
      <c r="N318" s="130"/>
      <c r="O318" s="55"/>
      <c r="P318" s="55"/>
      <c r="Q318" s="55"/>
      <c r="R318" s="55"/>
      <c r="S318" s="55"/>
      <c r="T318" s="56"/>
      <c r="U318" s="251"/>
      <c r="V318" s="251"/>
      <c r="W318" s="251"/>
      <c r="X318" s="251"/>
      <c r="Y318" s="251"/>
      <c r="Z318" s="251"/>
      <c r="AA318" s="251"/>
      <c r="AB318" s="251"/>
      <c r="AC318" s="251"/>
      <c r="AD318" s="251"/>
      <c r="AE318" s="251"/>
      <c r="AT318" s="304" t="s">
        <v>137</v>
      </c>
      <c r="AU318" s="304" t="s">
        <v>22</v>
      </c>
    </row>
    <row r="319" spans="2:63" s="109" customFormat="1" ht="25.9" customHeight="1">
      <c r="B319" s="108"/>
      <c r="D319" s="110" t="s">
        <v>74</v>
      </c>
      <c r="E319" s="111" t="s">
        <v>1788</v>
      </c>
      <c r="F319" s="111" t="s">
        <v>1789</v>
      </c>
      <c r="J319" s="112">
        <f>BK319</f>
        <v>0</v>
      </c>
      <c r="L319" s="108"/>
      <c r="M319" s="113"/>
      <c r="N319" s="114"/>
      <c r="O319" s="114"/>
      <c r="P319" s="115">
        <f>SUM(P320:P343)</f>
        <v>0</v>
      </c>
      <c r="Q319" s="114"/>
      <c r="R319" s="115">
        <f>SUM(R320:R343)</f>
        <v>0</v>
      </c>
      <c r="S319" s="114"/>
      <c r="T319" s="116">
        <f>SUM(T320:T343)</f>
        <v>0</v>
      </c>
      <c r="AR319" s="110" t="s">
        <v>22</v>
      </c>
      <c r="AT319" s="327" t="s">
        <v>74</v>
      </c>
      <c r="AU319" s="327" t="s">
        <v>75</v>
      </c>
      <c r="AY319" s="110" t="s">
        <v>130</v>
      </c>
      <c r="BK319" s="328">
        <f>SUM(BK320:BK343)</f>
        <v>0</v>
      </c>
    </row>
    <row r="320" spans="1:65" s="307" customFormat="1" ht="16.5" customHeight="1">
      <c r="A320" s="251"/>
      <c r="B320" s="27"/>
      <c r="C320" s="117" t="s">
        <v>368</v>
      </c>
      <c r="D320" s="117" t="s">
        <v>131</v>
      </c>
      <c r="E320" s="118" t="s">
        <v>1790</v>
      </c>
      <c r="F320" s="119" t="s">
        <v>1791</v>
      </c>
      <c r="G320" s="120" t="s">
        <v>215</v>
      </c>
      <c r="H320" s="121">
        <v>2</v>
      </c>
      <c r="I320" s="122"/>
      <c r="J320" s="123">
        <f>ROUND(I320*H320,2)</f>
        <v>0</v>
      </c>
      <c r="K320" s="119" t="s">
        <v>146</v>
      </c>
      <c r="L320" s="27"/>
      <c r="M320" s="329" t="s">
        <v>20</v>
      </c>
      <c r="N320" s="124" t="s">
        <v>46</v>
      </c>
      <c r="O320" s="55"/>
      <c r="P320" s="125">
        <f>O320*H320</f>
        <v>0</v>
      </c>
      <c r="Q320" s="125">
        <v>0</v>
      </c>
      <c r="R320" s="125">
        <f>Q320*H320</f>
        <v>0</v>
      </c>
      <c r="S320" s="125">
        <v>0</v>
      </c>
      <c r="T320" s="126">
        <f>S320*H320</f>
        <v>0</v>
      </c>
      <c r="U320" s="251"/>
      <c r="V320" s="251"/>
      <c r="W320" s="251"/>
      <c r="X320" s="251"/>
      <c r="Y320" s="251"/>
      <c r="Z320" s="251"/>
      <c r="AA320" s="251"/>
      <c r="AB320" s="251"/>
      <c r="AC320" s="251"/>
      <c r="AD320" s="251"/>
      <c r="AE320" s="251"/>
      <c r="AR320" s="330" t="s">
        <v>136</v>
      </c>
      <c r="AT320" s="330" t="s">
        <v>131</v>
      </c>
      <c r="AU320" s="330" t="s">
        <v>22</v>
      </c>
      <c r="AY320" s="304" t="s">
        <v>130</v>
      </c>
      <c r="BE320" s="331">
        <f>IF(N320="základní",J320,0)</f>
        <v>0</v>
      </c>
      <c r="BF320" s="331">
        <f>IF(N320="snížená",J320,0)</f>
        <v>0</v>
      </c>
      <c r="BG320" s="331">
        <f>IF(N320="zákl. přenesená",J320,0)</f>
        <v>0</v>
      </c>
      <c r="BH320" s="331">
        <f>IF(N320="sníž. přenesená",J320,0)</f>
        <v>0</v>
      </c>
      <c r="BI320" s="331">
        <f>IF(N320="nulová",J320,0)</f>
        <v>0</v>
      </c>
      <c r="BJ320" s="304" t="s">
        <v>22</v>
      </c>
      <c r="BK320" s="331">
        <f>ROUND(I320*H320,2)</f>
        <v>0</v>
      </c>
      <c r="BL320" s="304" t="s">
        <v>136</v>
      </c>
      <c r="BM320" s="330" t="s">
        <v>549</v>
      </c>
    </row>
    <row r="321" spans="1:47" s="307" customFormat="1" ht="12">
      <c r="A321" s="251"/>
      <c r="B321" s="27"/>
      <c r="C321" s="251"/>
      <c r="D321" s="127" t="s">
        <v>137</v>
      </c>
      <c r="E321" s="251"/>
      <c r="F321" s="128" t="s">
        <v>1791</v>
      </c>
      <c r="G321" s="251"/>
      <c r="H321" s="251"/>
      <c r="I321" s="251"/>
      <c r="J321" s="251"/>
      <c r="K321" s="251"/>
      <c r="L321" s="27"/>
      <c r="M321" s="129"/>
      <c r="N321" s="130"/>
      <c r="O321" s="55"/>
      <c r="P321" s="55"/>
      <c r="Q321" s="55"/>
      <c r="R321" s="55"/>
      <c r="S321" s="55"/>
      <c r="T321" s="56"/>
      <c r="U321" s="251"/>
      <c r="V321" s="251"/>
      <c r="W321" s="251"/>
      <c r="X321" s="251"/>
      <c r="Y321" s="251"/>
      <c r="Z321" s="251"/>
      <c r="AA321" s="251"/>
      <c r="AB321" s="251"/>
      <c r="AC321" s="251"/>
      <c r="AD321" s="251"/>
      <c r="AE321" s="251"/>
      <c r="AT321" s="304" t="s">
        <v>137</v>
      </c>
      <c r="AU321" s="304" t="s">
        <v>22</v>
      </c>
    </row>
    <row r="322" spans="1:65" s="307" customFormat="1" ht="16.5" customHeight="1">
      <c r="A322" s="251"/>
      <c r="B322" s="27"/>
      <c r="C322" s="117" t="s">
        <v>550</v>
      </c>
      <c r="D322" s="117" t="s">
        <v>131</v>
      </c>
      <c r="E322" s="118" t="s">
        <v>1792</v>
      </c>
      <c r="F322" s="119" t="s">
        <v>1793</v>
      </c>
      <c r="G322" s="120" t="s">
        <v>201</v>
      </c>
      <c r="H322" s="121">
        <v>1</v>
      </c>
      <c r="I322" s="122"/>
      <c r="J322" s="123">
        <f>ROUND(I322*H322,2)</f>
        <v>0</v>
      </c>
      <c r="K322" s="119" t="s">
        <v>146</v>
      </c>
      <c r="L322" s="27"/>
      <c r="M322" s="329" t="s">
        <v>20</v>
      </c>
      <c r="N322" s="124" t="s">
        <v>46</v>
      </c>
      <c r="O322" s="55"/>
      <c r="P322" s="125">
        <f>O322*H322</f>
        <v>0</v>
      </c>
      <c r="Q322" s="125">
        <v>0</v>
      </c>
      <c r="R322" s="125">
        <f>Q322*H322</f>
        <v>0</v>
      </c>
      <c r="S322" s="125">
        <v>0</v>
      </c>
      <c r="T322" s="126">
        <f>S322*H322</f>
        <v>0</v>
      </c>
      <c r="U322" s="251"/>
      <c r="V322" s="251"/>
      <c r="W322" s="251"/>
      <c r="X322" s="251"/>
      <c r="Y322" s="251"/>
      <c r="Z322" s="251"/>
      <c r="AA322" s="251"/>
      <c r="AB322" s="251"/>
      <c r="AC322" s="251"/>
      <c r="AD322" s="251"/>
      <c r="AE322" s="251"/>
      <c r="AR322" s="330" t="s">
        <v>136</v>
      </c>
      <c r="AT322" s="330" t="s">
        <v>131</v>
      </c>
      <c r="AU322" s="330" t="s">
        <v>22</v>
      </c>
      <c r="AY322" s="304" t="s">
        <v>130</v>
      </c>
      <c r="BE322" s="331">
        <f>IF(N322="základní",J322,0)</f>
        <v>0</v>
      </c>
      <c r="BF322" s="331">
        <f>IF(N322="snížená",J322,0)</f>
        <v>0</v>
      </c>
      <c r="BG322" s="331">
        <f>IF(N322="zákl. přenesená",J322,0)</f>
        <v>0</v>
      </c>
      <c r="BH322" s="331">
        <f>IF(N322="sníž. přenesená",J322,0)</f>
        <v>0</v>
      </c>
      <c r="BI322" s="331">
        <f>IF(N322="nulová",J322,0)</f>
        <v>0</v>
      </c>
      <c r="BJ322" s="304" t="s">
        <v>22</v>
      </c>
      <c r="BK322" s="331">
        <f>ROUND(I322*H322,2)</f>
        <v>0</v>
      </c>
      <c r="BL322" s="304" t="s">
        <v>136</v>
      </c>
      <c r="BM322" s="330" t="s">
        <v>553</v>
      </c>
    </row>
    <row r="323" spans="1:47" s="307" customFormat="1" ht="19.5">
      <c r="A323" s="251"/>
      <c r="B323" s="27"/>
      <c r="C323" s="251"/>
      <c r="D323" s="127" t="s">
        <v>137</v>
      </c>
      <c r="E323" s="251"/>
      <c r="F323" s="128" t="s">
        <v>1756</v>
      </c>
      <c r="G323" s="251"/>
      <c r="H323" s="251"/>
      <c r="I323" s="251"/>
      <c r="J323" s="251"/>
      <c r="K323" s="251"/>
      <c r="L323" s="27"/>
      <c r="M323" s="129"/>
      <c r="N323" s="130"/>
      <c r="O323" s="55"/>
      <c r="P323" s="55"/>
      <c r="Q323" s="55"/>
      <c r="R323" s="55"/>
      <c r="S323" s="55"/>
      <c r="T323" s="56"/>
      <c r="U323" s="251"/>
      <c r="V323" s="251"/>
      <c r="W323" s="251"/>
      <c r="X323" s="251"/>
      <c r="Y323" s="251"/>
      <c r="Z323" s="251"/>
      <c r="AA323" s="251"/>
      <c r="AB323" s="251"/>
      <c r="AC323" s="251"/>
      <c r="AD323" s="251"/>
      <c r="AE323" s="251"/>
      <c r="AT323" s="304" t="s">
        <v>137</v>
      </c>
      <c r="AU323" s="304" t="s">
        <v>22</v>
      </c>
    </row>
    <row r="324" spans="1:65" s="307" customFormat="1" ht="16.5" customHeight="1">
      <c r="A324" s="251"/>
      <c r="B324" s="27"/>
      <c r="C324" s="117" t="s">
        <v>372</v>
      </c>
      <c r="D324" s="117" t="s">
        <v>131</v>
      </c>
      <c r="E324" s="118" t="s">
        <v>1794</v>
      </c>
      <c r="F324" s="119" t="s">
        <v>501</v>
      </c>
      <c r="G324" s="120" t="s">
        <v>201</v>
      </c>
      <c r="H324" s="121">
        <v>2</v>
      </c>
      <c r="I324" s="122"/>
      <c r="J324" s="123">
        <f>ROUND(I324*H324,2)</f>
        <v>0</v>
      </c>
      <c r="K324" s="119" t="s">
        <v>146</v>
      </c>
      <c r="L324" s="27"/>
      <c r="M324" s="329" t="s">
        <v>20</v>
      </c>
      <c r="N324" s="124" t="s">
        <v>46</v>
      </c>
      <c r="O324" s="55"/>
      <c r="P324" s="125">
        <f>O324*H324</f>
        <v>0</v>
      </c>
      <c r="Q324" s="125">
        <v>0</v>
      </c>
      <c r="R324" s="125">
        <f>Q324*H324</f>
        <v>0</v>
      </c>
      <c r="S324" s="125">
        <v>0</v>
      </c>
      <c r="T324" s="126">
        <f>S324*H324</f>
        <v>0</v>
      </c>
      <c r="U324" s="251"/>
      <c r="V324" s="251"/>
      <c r="W324" s="251"/>
      <c r="X324" s="251"/>
      <c r="Y324" s="251"/>
      <c r="Z324" s="251"/>
      <c r="AA324" s="251"/>
      <c r="AB324" s="251"/>
      <c r="AC324" s="251"/>
      <c r="AD324" s="251"/>
      <c r="AE324" s="251"/>
      <c r="AR324" s="330" t="s">
        <v>136</v>
      </c>
      <c r="AT324" s="330" t="s">
        <v>131</v>
      </c>
      <c r="AU324" s="330" t="s">
        <v>22</v>
      </c>
      <c r="AY324" s="304" t="s">
        <v>130</v>
      </c>
      <c r="BE324" s="331">
        <f>IF(N324="základní",J324,0)</f>
        <v>0</v>
      </c>
      <c r="BF324" s="331">
        <f>IF(N324="snížená",J324,0)</f>
        <v>0</v>
      </c>
      <c r="BG324" s="331">
        <f>IF(N324="zákl. přenesená",J324,0)</f>
        <v>0</v>
      </c>
      <c r="BH324" s="331">
        <f>IF(N324="sníž. přenesená",J324,0)</f>
        <v>0</v>
      </c>
      <c r="BI324" s="331">
        <f>IF(N324="nulová",J324,0)</f>
        <v>0</v>
      </c>
      <c r="BJ324" s="304" t="s">
        <v>22</v>
      </c>
      <c r="BK324" s="331">
        <f>ROUND(I324*H324,2)</f>
        <v>0</v>
      </c>
      <c r="BL324" s="304" t="s">
        <v>136</v>
      </c>
      <c r="BM324" s="330" t="s">
        <v>554</v>
      </c>
    </row>
    <row r="325" spans="1:47" s="307" customFormat="1" ht="12">
      <c r="A325" s="251"/>
      <c r="B325" s="27"/>
      <c r="C325" s="251"/>
      <c r="D325" s="127" t="s">
        <v>137</v>
      </c>
      <c r="E325" s="251"/>
      <c r="F325" s="128" t="s">
        <v>501</v>
      </c>
      <c r="G325" s="251"/>
      <c r="H325" s="251"/>
      <c r="I325" s="251"/>
      <c r="J325" s="251"/>
      <c r="K325" s="251"/>
      <c r="L325" s="27"/>
      <c r="M325" s="129"/>
      <c r="N325" s="130"/>
      <c r="O325" s="55"/>
      <c r="P325" s="55"/>
      <c r="Q325" s="55"/>
      <c r="R325" s="55"/>
      <c r="S325" s="55"/>
      <c r="T325" s="56"/>
      <c r="U325" s="251"/>
      <c r="V325" s="251"/>
      <c r="W325" s="251"/>
      <c r="X325" s="251"/>
      <c r="Y325" s="251"/>
      <c r="Z325" s="251"/>
      <c r="AA325" s="251"/>
      <c r="AB325" s="251"/>
      <c r="AC325" s="251"/>
      <c r="AD325" s="251"/>
      <c r="AE325" s="251"/>
      <c r="AT325" s="304" t="s">
        <v>137</v>
      </c>
      <c r="AU325" s="304" t="s">
        <v>22</v>
      </c>
    </row>
    <row r="326" spans="1:65" s="307" customFormat="1" ht="16.5" customHeight="1">
      <c r="A326" s="251"/>
      <c r="B326" s="27"/>
      <c r="C326" s="117" t="s">
        <v>555</v>
      </c>
      <c r="D326" s="117" t="s">
        <v>131</v>
      </c>
      <c r="E326" s="118" t="s">
        <v>1795</v>
      </c>
      <c r="F326" s="119" t="s">
        <v>1796</v>
      </c>
      <c r="G326" s="120" t="s">
        <v>201</v>
      </c>
      <c r="H326" s="121">
        <v>3</v>
      </c>
      <c r="I326" s="122"/>
      <c r="J326" s="123">
        <f>ROUND(I326*H326,2)</f>
        <v>0</v>
      </c>
      <c r="K326" s="119" t="s">
        <v>146</v>
      </c>
      <c r="L326" s="27"/>
      <c r="M326" s="329" t="s">
        <v>20</v>
      </c>
      <c r="N326" s="124" t="s">
        <v>46</v>
      </c>
      <c r="O326" s="55"/>
      <c r="P326" s="125">
        <f>O326*H326</f>
        <v>0</v>
      </c>
      <c r="Q326" s="125">
        <v>0</v>
      </c>
      <c r="R326" s="125">
        <f>Q326*H326</f>
        <v>0</v>
      </c>
      <c r="S326" s="125">
        <v>0</v>
      </c>
      <c r="T326" s="126">
        <f>S326*H326</f>
        <v>0</v>
      </c>
      <c r="U326" s="251"/>
      <c r="V326" s="251"/>
      <c r="W326" s="251"/>
      <c r="X326" s="251"/>
      <c r="Y326" s="251"/>
      <c r="Z326" s="251"/>
      <c r="AA326" s="251"/>
      <c r="AB326" s="251"/>
      <c r="AC326" s="251"/>
      <c r="AD326" s="251"/>
      <c r="AE326" s="251"/>
      <c r="AR326" s="330" t="s">
        <v>136</v>
      </c>
      <c r="AT326" s="330" t="s">
        <v>131</v>
      </c>
      <c r="AU326" s="330" t="s">
        <v>22</v>
      </c>
      <c r="AY326" s="304" t="s">
        <v>130</v>
      </c>
      <c r="BE326" s="331">
        <f>IF(N326="základní",J326,0)</f>
        <v>0</v>
      </c>
      <c r="BF326" s="331">
        <f>IF(N326="snížená",J326,0)</f>
        <v>0</v>
      </c>
      <c r="BG326" s="331">
        <f>IF(N326="zákl. přenesená",J326,0)</f>
        <v>0</v>
      </c>
      <c r="BH326" s="331">
        <f>IF(N326="sníž. přenesená",J326,0)</f>
        <v>0</v>
      </c>
      <c r="BI326" s="331">
        <f>IF(N326="nulová",J326,0)</f>
        <v>0</v>
      </c>
      <c r="BJ326" s="304" t="s">
        <v>22</v>
      </c>
      <c r="BK326" s="331">
        <f>ROUND(I326*H326,2)</f>
        <v>0</v>
      </c>
      <c r="BL326" s="304" t="s">
        <v>136</v>
      </c>
      <c r="BM326" s="330" t="s">
        <v>556</v>
      </c>
    </row>
    <row r="327" spans="1:47" s="307" customFormat="1" ht="12">
      <c r="A327" s="251"/>
      <c r="B327" s="27"/>
      <c r="C327" s="251"/>
      <c r="D327" s="127" t="s">
        <v>137</v>
      </c>
      <c r="E327" s="251"/>
      <c r="F327" s="128" t="s">
        <v>1796</v>
      </c>
      <c r="G327" s="251"/>
      <c r="H327" s="251"/>
      <c r="I327" s="251"/>
      <c r="J327" s="251"/>
      <c r="K327" s="251"/>
      <c r="L327" s="27"/>
      <c r="M327" s="129"/>
      <c r="N327" s="130"/>
      <c r="O327" s="55"/>
      <c r="P327" s="55"/>
      <c r="Q327" s="55"/>
      <c r="R327" s="55"/>
      <c r="S327" s="55"/>
      <c r="T327" s="56"/>
      <c r="U327" s="251"/>
      <c r="V327" s="251"/>
      <c r="W327" s="251"/>
      <c r="X327" s="251"/>
      <c r="Y327" s="251"/>
      <c r="Z327" s="251"/>
      <c r="AA327" s="251"/>
      <c r="AB327" s="251"/>
      <c r="AC327" s="251"/>
      <c r="AD327" s="251"/>
      <c r="AE327" s="251"/>
      <c r="AT327" s="304" t="s">
        <v>137</v>
      </c>
      <c r="AU327" s="304" t="s">
        <v>22</v>
      </c>
    </row>
    <row r="328" spans="1:65" s="307" customFormat="1" ht="16.5" customHeight="1">
      <c r="A328" s="251"/>
      <c r="B328" s="27"/>
      <c r="C328" s="117" t="s">
        <v>375</v>
      </c>
      <c r="D328" s="117" t="s">
        <v>131</v>
      </c>
      <c r="E328" s="118" t="s">
        <v>1797</v>
      </c>
      <c r="F328" s="119" t="s">
        <v>1761</v>
      </c>
      <c r="G328" s="120" t="s">
        <v>201</v>
      </c>
      <c r="H328" s="121">
        <v>12</v>
      </c>
      <c r="I328" s="122"/>
      <c r="J328" s="123">
        <f>ROUND(I328*H328,2)</f>
        <v>0</v>
      </c>
      <c r="K328" s="119" t="s">
        <v>146</v>
      </c>
      <c r="L328" s="27"/>
      <c r="M328" s="329" t="s">
        <v>20</v>
      </c>
      <c r="N328" s="124" t="s">
        <v>46</v>
      </c>
      <c r="O328" s="55"/>
      <c r="P328" s="125">
        <f>O328*H328</f>
        <v>0</v>
      </c>
      <c r="Q328" s="125">
        <v>0</v>
      </c>
      <c r="R328" s="125">
        <f>Q328*H328</f>
        <v>0</v>
      </c>
      <c r="S328" s="125">
        <v>0</v>
      </c>
      <c r="T328" s="126">
        <f>S328*H328</f>
        <v>0</v>
      </c>
      <c r="U328" s="251"/>
      <c r="V328" s="251"/>
      <c r="W328" s="251"/>
      <c r="X328" s="251"/>
      <c r="Y328" s="251"/>
      <c r="Z328" s="251"/>
      <c r="AA328" s="251"/>
      <c r="AB328" s="251"/>
      <c r="AC328" s="251"/>
      <c r="AD328" s="251"/>
      <c r="AE328" s="251"/>
      <c r="AR328" s="330" t="s">
        <v>136</v>
      </c>
      <c r="AT328" s="330" t="s">
        <v>131</v>
      </c>
      <c r="AU328" s="330" t="s">
        <v>22</v>
      </c>
      <c r="AY328" s="304" t="s">
        <v>130</v>
      </c>
      <c r="BE328" s="331">
        <f>IF(N328="základní",J328,0)</f>
        <v>0</v>
      </c>
      <c r="BF328" s="331">
        <f>IF(N328="snížená",J328,0)</f>
        <v>0</v>
      </c>
      <c r="BG328" s="331">
        <f>IF(N328="zákl. přenesená",J328,0)</f>
        <v>0</v>
      </c>
      <c r="BH328" s="331">
        <f>IF(N328="sníž. přenesená",J328,0)</f>
        <v>0</v>
      </c>
      <c r="BI328" s="331">
        <f>IF(N328="nulová",J328,0)</f>
        <v>0</v>
      </c>
      <c r="BJ328" s="304" t="s">
        <v>22</v>
      </c>
      <c r="BK328" s="331">
        <f>ROUND(I328*H328,2)</f>
        <v>0</v>
      </c>
      <c r="BL328" s="304" t="s">
        <v>136</v>
      </c>
      <c r="BM328" s="330" t="s">
        <v>557</v>
      </c>
    </row>
    <row r="329" spans="1:47" s="307" customFormat="1" ht="12">
      <c r="A329" s="251"/>
      <c r="B329" s="27"/>
      <c r="C329" s="251"/>
      <c r="D329" s="127" t="s">
        <v>137</v>
      </c>
      <c r="E329" s="251"/>
      <c r="F329" s="128" t="s">
        <v>1761</v>
      </c>
      <c r="G329" s="251"/>
      <c r="H329" s="251"/>
      <c r="I329" s="251"/>
      <c r="J329" s="251"/>
      <c r="K329" s="251"/>
      <c r="L329" s="27"/>
      <c r="M329" s="129"/>
      <c r="N329" s="130"/>
      <c r="O329" s="55"/>
      <c r="P329" s="55"/>
      <c r="Q329" s="55"/>
      <c r="R329" s="55"/>
      <c r="S329" s="55"/>
      <c r="T329" s="56"/>
      <c r="U329" s="251"/>
      <c r="V329" s="251"/>
      <c r="W329" s="251"/>
      <c r="X329" s="251"/>
      <c r="Y329" s="251"/>
      <c r="Z329" s="251"/>
      <c r="AA329" s="251"/>
      <c r="AB329" s="251"/>
      <c r="AC329" s="251"/>
      <c r="AD329" s="251"/>
      <c r="AE329" s="251"/>
      <c r="AT329" s="304" t="s">
        <v>137</v>
      </c>
      <c r="AU329" s="304" t="s">
        <v>22</v>
      </c>
    </row>
    <row r="330" spans="1:65" s="307" customFormat="1" ht="16.5" customHeight="1">
      <c r="A330" s="251"/>
      <c r="B330" s="27"/>
      <c r="C330" s="117" t="s">
        <v>558</v>
      </c>
      <c r="D330" s="117" t="s">
        <v>131</v>
      </c>
      <c r="E330" s="118" t="s">
        <v>1798</v>
      </c>
      <c r="F330" s="119" t="s">
        <v>1799</v>
      </c>
      <c r="G330" s="120" t="s">
        <v>201</v>
      </c>
      <c r="H330" s="121">
        <v>1</v>
      </c>
      <c r="I330" s="122"/>
      <c r="J330" s="123">
        <f>ROUND(I330*H330,2)</f>
        <v>0</v>
      </c>
      <c r="K330" s="119" t="s">
        <v>146</v>
      </c>
      <c r="L330" s="27"/>
      <c r="M330" s="329" t="s">
        <v>20</v>
      </c>
      <c r="N330" s="124" t="s">
        <v>46</v>
      </c>
      <c r="O330" s="55"/>
      <c r="P330" s="125">
        <f>O330*H330</f>
        <v>0</v>
      </c>
      <c r="Q330" s="125">
        <v>0</v>
      </c>
      <c r="R330" s="125">
        <f>Q330*H330</f>
        <v>0</v>
      </c>
      <c r="S330" s="125">
        <v>0</v>
      </c>
      <c r="T330" s="126">
        <f>S330*H330</f>
        <v>0</v>
      </c>
      <c r="U330" s="251"/>
      <c r="V330" s="251"/>
      <c r="W330" s="251"/>
      <c r="X330" s="251"/>
      <c r="Y330" s="251"/>
      <c r="Z330" s="251"/>
      <c r="AA330" s="251"/>
      <c r="AB330" s="251"/>
      <c r="AC330" s="251"/>
      <c r="AD330" s="251"/>
      <c r="AE330" s="251"/>
      <c r="AR330" s="330" t="s">
        <v>136</v>
      </c>
      <c r="AT330" s="330" t="s">
        <v>131</v>
      </c>
      <c r="AU330" s="330" t="s">
        <v>22</v>
      </c>
      <c r="AY330" s="304" t="s">
        <v>130</v>
      </c>
      <c r="BE330" s="331">
        <f>IF(N330="základní",J330,0)</f>
        <v>0</v>
      </c>
      <c r="BF330" s="331">
        <f>IF(N330="snížená",J330,0)</f>
        <v>0</v>
      </c>
      <c r="BG330" s="331">
        <f>IF(N330="zákl. přenesená",J330,0)</f>
        <v>0</v>
      </c>
      <c r="BH330" s="331">
        <f>IF(N330="sníž. přenesená",J330,0)</f>
        <v>0</v>
      </c>
      <c r="BI330" s="331">
        <f>IF(N330="nulová",J330,0)</f>
        <v>0</v>
      </c>
      <c r="BJ330" s="304" t="s">
        <v>22</v>
      </c>
      <c r="BK330" s="331">
        <f>ROUND(I330*H330,2)</f>
        <v>0</v>
      </c>
      <c r="BL330" s="304" t="s">
        <v>136</v>
      </c>
      <c r="BM330" s="330" t="s">
        <v>559</v>
      </c>
    </row>
    <row r="331" spans="1:47" s="307" customFormat="1" ht="12">
      <c r="A331" s="251"/>
      <c r="B331" s="27"/>
      <c r="C331" s="251"/>
      <c r="D331" s="127" t="s">
        <v>137</v>
      </c>
      <c r="E331" s="251"/>
      <c r="F331" s="128" t="s">
        <v>1799</v>
      </c>
      <c r="G331" s="251"/>
      <c r="H331" s="251"/>
      <c r="I331" s="251"/>
      <c r="J331" s="251"/>
      <c r="K331" s="251"/>
      <c r="L331" s="27"/>
      <c r="M331" s="129"/>
      <c r="N331" s="130"/>
      <c r="O331" s="55"/>
      <c r="P331" s="55"/>
      <c r="Q331" s="55"/>
      <c r="R331" s="55"/>
      <c r="S331" s="55"/>
      <c r="T331" s="56"/>
      <c r="U331" s="251"/>
      <c r="V331" s="251"/>
      <c r="W331" s="251"/>
      <c r="X331" s="251"/>
      <c r="Y331" s="251"/>
      <c r="Z331" s="251"/>
      <c r="AA331" s="251"/>
      <c r="AB331" s="251"/>
      <c r="AC331" s="251"/>
      <c r="AD331" s="251"/>
      <c r="AE331" s="251"/>
      <c r="AT331" s="304" t="s">
        <v>137</v>
      </c>
      <c r="AU331" s="304" t="s">
        <v>22</v>
      </c>
    </row>
    <row r="332" spans="1:65" s="307" customFormat="1" ht="16.5" customHeight="1">
      <c r="A332" s="251"/>
      <c r="B332" s="27"/>
      <c r="C332" s="117" t="s">
        <v>379</v>
      </c>
      <c r="D332" s="117" t="s">
        <v>131</v>
      </c>
      <c r="E332" s="118" t="s">
        <v>1800</v>
      </c>
      <c r="F332" s="119" t="s">
        <v>545</v>
      </c>
      <c r="G332" s="120" t="s">
        <v>201</v>
      </c>
      <c r="H332" s="121">
        <v>1</v>
      </c>
      <c r="I332" s="122"/>
      <c r="J332" s="123">
        <f>ROUND(I332*H332,2)</f>
        <v>0</v>
      </c>
      <c r="K332" s="119" t="s">
        <v>146</v>
      </c>
      <c r="L332" s="27"/>
      <c r="M332" s="329" t="s">
        <v>20</v>
      </c>
      <c r="N332" s="124" t="s">
        <v>46</v>
      </c>
      <c r="O332" s="55"/>
      <c r="P332" s="125">
        <f>O332*H332</f>
        <v>0</v>
      </c>
      <c r="Q332" s="125">
        <v>0</v>
      </c>
      <c r="R332" s="125">
        <f>Q332*H332</f>
        <v>0</v>
      </c>
      <c r="S332" s="125">
        <v>0</v>
      </c>
      <c r="T332" s="126">
        <f>S332*H332</f>
        <v>0</v>
      </c>
      <c r="U332" s="251"/>
      <c r="V332" s="251"/>
      <c r="W332" s="251"/>
      <c r="X332" s="251"/>
      <c r="Y332" s="251"/>
      <c r="Z332" s="251"/>
      <c r="AA332" s="251"/>
      <c r="AB332" s="251"/>
      <c r="AC332" s="251"/>
      <c r="AD332" s="251"/>
      <c r="AE332" s="251"/>
      <c r="AR332" s="330" t="s">
        <v>136</v>
      </c>
      <c r="AT332" s="330" t="s">
        <v>131</v>
      </c>
      <c r="AU332" s="330" t="s">
        <v>22</v>
      </c>
      <c r="AY332" s="304" t="s">
        <v>130</v>
      </c>
      <c r="BE332" s="331">
        <f>IF(N332="základní",J332,0)</f>
        <v>0</v>
      </c>
      <c r="BF332" s="331">
        <f>IF(N332="snížená",J332,0)</f>
        <v>0</v>
      </c>
      <c r="BG332" s="331">
        <f>IF(N332="zákl. přenesená",J332,0)</f>
        <v>0</v>
      </c>
      <c r="BH332" s="331">
        <f>IF(N332="sníž. přenesená",J332,0)</f>
        <v>0</v>
      </c>
      <c r="BI332" s="331">
        <f>IF(N332="nulová",J332,0)</f>
        <v>0</v>
      </c>
      <c r="BJ332" s="304" t="s">
        <v>22</v>
      </c>
      <c r="BK332" s="331">
        <f>ROUND(I332*H332,2)</f>
        <v>0</v>
      </c>
      <c r="BL332" s="304" t="s">
        <v>136</v>
      </c>
      <c r="BM332" s="330" t="s">
        <v>560</v>
      </c>
    </row>
    <row r="333" spans="1:47" s="307" customFormat="1" ht="12">
      <c r="A333" s="251"/>
      <c r="B333" s="27"/>
      <c r="C333" s="251"/>
      <c r="D333" s="127" t="s">
        <v>137</v>
      </c>
      <c r="E333" s="251"/>
      <c r="F333" s="128" t="s">
        <v>545</v>
      </c>
      <c r="G333" s="251"/>
      <c r="H333" s="251"/>
      <c r="I333" s="251"/>
      <c r="J333" s="251"/>
      <c r="K333" s="251"/>
      <c r="L333" s="27"/>
      <c r="M333" s="129"/>
      <c r="N333" s="130"/>
      <c r="O333" s="55"/>
      <c r="P333" s="55"/>
      <c r="Q333" s="55"/>
      <c r="R333" s="55"/>
      <c r="S333" s="55"/>
      <c r="T333" s="56"/>
      <c r="U333" s="251"/>
      <c r="V333" s="251"/>
      <c r="W333" s="251"/>
      <c r="X333" s="251"/>
      <c r="Y333" s="251"/>
      <c r="Z333" s="251"/>
      <c r="AA333" s="251"/>
      <c r="AB333" s="251"/>
      <c r="AC333" s="251"/>
      <c r="AD333" s="251"/>
      <c r="AE333" s="251"/>
      <c r="AT333" s="304" t="s">
        <v>137</v>
      </c>
      <c r="AU333" s="304" t="s">
        <v>22</v>
      </c>
    </row>
    <row r="334" spans="1:65" s="307" customFormat="1" ht="16.5" customHeight="1">
      <c r="A334" s="251"/>
      <c r="B334" s="27"/>
      <c r="C334" s="117" t="s">
        <v>563</v>
      </c>
      <c r="D334" s="117" t="s">
        <v>131</v>
      </c>
      <c r="E334" s="118" t="s">
        <v>1801</v>
      </c>
      <c r="F334" s="119" t="s">
        <v>1802</v>
      </c>
      <c r="G334" s="120" t="s">
        <v>201</v>
      </c>
      <c r="H334" s="121">
        <v>2</v>
      </c>
      <c r="I334" s="122"/>
      <c r="J334" s="123">
        <f>ROUND(I334*H334,2)</f>
        <v>0</v>
      </c>
      <c r="K334" s="119" t="s">
        <v>146</v>
      </c>
      <c r="L334" s="27"/>
      <c r="M334" s="329" t="s">
        <v>20</v>
      </c>
      <c r="N334" s="124" t="s">
        <v>46</v>
      </c>
      <c r="O334" s="55"/>
      <c r="P334" s="125">
        <f>O334*H334</f>
        <v>0</v>
      </c>
      <c r="Q334" s="125">
        <v>0</v>
      </c>
      <c r="R334" s="125">
        <f>Q334*H334</f>
        <v>0</v>
      </c>
      <c r="S334" s="125">
        <v>0</v>
      </c>
      <c r="T334" s="126">
        <f>S334*H334</f>
        <v>0</v>
      </c>
      <c r="U334" s="251"/>
      <c r="V334" s="251"/>
      <c r="W334" s="251"/>
      <c r="X334" s="251"/>
      <c r="Y334" s="251"/>
      <c r="Z334" s="251"/>
      <c r="AA334" s="251"/>
      <c r="AB334" s="251"/>
      <c r="AC334" s="251"/>
      <c r="AD334" s="251"/>
      <c r="AE334" s="251"/>
      <c r="AR334" s="330" t="s">
        <v>136</v>
      </c>
      <c r="AT334" s="330" t="s">
        <v>131</v>
      </c>
      <c r="AU334" s="330" t="s">
        <v>22</v>
      </c>
      <c r="AY334" s="304" t="s">
        <v>130</v>
      </c>
      <c r="BE334" s="331">
        <f>IF(N334="základní",J334,0)</f>
        <v>0</v>
      </c>
      <c r="BF334" s="331">
        <f>IF(N334="snížená",J334,0)</f>
        <v>0</v>
      </c>
      <c r="BG334" s="331">
        <f>IF(N334="zákl. přenesená",J334,0)</f>
        <v>0</v>
      </c>
      <c r="BH334" s="331">
        <f>IF(N334="sníž. přenesená",J334,0)</f>
        <v>0</v>
      </c>
      <c r="BI334" s="331">
        <f>IF(N334="nulová",J334,0)</f>
        <v>0</v>
      </c>
      <c r="BJ334" s="304" t="s">
        <v>22</v>
      </c>
      <c r="BK334" s="331">
        <f>ROUND(I334*H334,2)</f>
        <v>0</v>
      </c>
      <c r="BL334" s="304" t="s">
        <v>136</v>
      </c>
      <c r="BM334" s="330" t="s">
        <v>566</v>
      </c>
    </row>
    <row r="335" spans="1:47" s="307" customFormat="1" ht="12">
      <c r="A335" s="251"/>
      <c r="B335" s="27"/>
      <c r="C335" s="251"/>
      <c r="D335" s="127" t="s">
        <v>137</v>
      </c>
      <c r="E335" s="251"/>
      <c r="F335" s="128" t="s">
        <v>1802</v>
      </c>
      <c r="G335" s="251"/>
      <c r="H335" s="251"/>
      <c r="I335" s="251"/>
      <c r="J335" s="251"/>
      <c r="K335" s="251"/>
      <c r="L335" s="27"/>
      <c r="M335" s="129"/>
      <c r="N335" s="130"/>
      <c r="O335" s="55"/>
      <c r="P335" s="55"/>
      <c r="Q335" s="55"/>
      <c r="R335" s="55"/>
      <c r="S335" s="55"/>
      <c r="T335" s="56"/>
      <c r="U335" s="251"/>
      <c r="V335" s="251"/>
      <c r="W335" s="251"/>
      <c r="X335" s="251"/>
      <c r="Y335" s="251"/>
      <c r="Z335" s="251"/>
      <c r="AA335" s="251"/>
      <c r="AB335" s="251"/>
      <c r="AC335" s="251"/>
      <c r="AD335" s="251"/>
      <c r="AE335" s="251"/>
      <c r="AT335" s="304" t="s">
        <v>137</v>
      </c>
      <c r="AU335" s="304" t="s">
        <v>22</v>
      </c>
    </row>
    <row r="336" spans="1:65" s="307" customFormat="1" ht="16.5" customHeight="1">
      <c r="A336" s="251"/>
      <c r="B336" s="27"/>
      <c r="C336" s="117" t="s">
        <v>382</v>
      </c>
      <c r="D336" s="117" t="s">
        <v>131</v>
      </c>
      <c r="E336" s="118" t="s">
        <v>1803</v>
      </c>
      <c r="F336" s="119" t="s">
        <v>1775</v>
      </c>
      <c r="G336" s="120" t="s">
        <v>201</v>
      </c>
      <c r="H336" s="121">
        <v>6</v>
      </c>
      <c r="I336" s="122"/>
      <c r="J336" s="123">
        <f>ROUND(I336*H336,2)</f>
        <v>0</v>
      </c>
      <c r="K336" s="119" t="s">
        <v>146</v>
      </c>
      <c r="L336" s="27"/>
      <c r="M336" s="329" t="s">
        <v>20</v>
      </c>
      <c r="N336" s="124" t="s">
        <v>46</v>
      </c>
      <c r="O336" s="55"/>
      <c r="P336" s="125">
        <f>O336*H336</f>
        <v>0</v>
      </c>
      <c r="Q336" s="125">
        <v>0</v>
      </c>
      <c r="R336" s="125">
        <f>Q336*H336</f>
        <v>0</v>
      </c>
      <c r="S336" s="125">
        <v>0</v>
      </c>
      <c r="T336" s="126">
        <f>S336*H336</f>
        <v>0</v>
      </c>
      <c r="U336" s="251"/>
      <c r="V336" s="251"/>
      <c r="W336" s="251"/>
      <c r="X336" s="251"/>
      <c r="Y336" s="251"/>
      <c r="Z336" s="251"/>
      <c r="AA336" s="251"/>
      <c r="AB336" s="251"/>
      <c r="AC336" s="251"/>
      <c r="AD336" s="251"/>
      <c r="AE336" s="251"/>
      <c r="AR336" s="330" t="s">
        <v>136</v>
      </c>
      <c r="AT336" s="330" t="s">
        <v>131</v>
      </c>
      <c r="AU336" s="330" t="s">
        <v>22</v>
      </c>
      <c r="AY336" s="304" t="s">
        <v>130</v>
      </c>
      <c r="BE336" s="331">
        <f>IF(N336="základní",J336,0)</f>
        <v>0</v>
      </c>
      <c r="BF336" s="331">
        <f>IF(N336="snížená",J336,0)</f>
        <v>0</v>
      </c>
      <c r="BG336" s="331">
        <f>IF(N336="zákl. přenesená",J336,0)</f>
        <v>0</v>
      </c>
      <c r="BH336" s="331">
        <f>IF(N336="sníž. přenesená",J336,0)</f>
        <v>0</v>
      </c>
      <c r="BI336" s="331">
        <f>IF(N336="nulová",J336,0)</f>
        <v>0</v>
      </c>
      <c r="BJ336" s="304" t="s">
        <v>22</v>
      </c>
      <c r="BK336" s="331">
        <f>ROUND(I336*H336,2)</f>
        <v>0</v>
      </c>
      <c r="BL336" s="304" t="s">
        <v>136</v>
      </c>
      <c r="BM336" s="330" t="s">
        <v>569</v>
      </c>
    </row>
    <row r="337" spans="1:47" s="307" customFormat="1" ht="12">
      <c r="A337" s="251"/>
      <c r="B337" s="27"/>
      <c r="C337" s="251"/>
      <c r="D337" s="127" t="s">
        <v>137</v>
      </c>
      <c r="E337" s="251"/>
      <c r="F337" s="128" t="s">
        <v>1775</v>
      </c>
      <c r="G337" s="251"/>
      <c r="H337" s="251"/>
      <c r="I337" s="251"/>
      <c r="J337" s="251"/>
      <c r="K337" s="251"/>
      <c r="L337" s="27"/>
      <c r="M337" s="129"/>
      <c r="N337" s="130"/>
      <c r="O337" s="55"/>
      <c r="P337" s="55"/>
      <c r="Q337" s="55"/>
      <c r="R337" s="55"/>
      <c r="S337" s="55"/>
      <c r="T337" s="56"/>
      <c r="U337" s="251"/>
      <c r="V337" s="251"/>
      <c r="W337" s="251"/>
      <c r="X337" s="251"/>
      <c r="Y337" s="251"/>
      <c r="Z337" s="251"/>
      <c r="AA337" s="251"/>
      <c r="AB337" s="251"/>
      <c r="AC337" s="251"/>
      <c r="AD337" s="251"/>
      <c r="AE337" s="251"/>
      <c r="AT337" s="304" t="s">
        <v>137</v>
      </c>
      <c r="AU337" s="304" t="s">
        <v>22</v>
      </c>
    </row>
    <row r="338" spans="1:65" s="307" customFormat="1" ht="16.5" customHeight="1">
      <c r="A338" s="251"/>
      <c r="B338" s="27"/>
      <c r="C338" s="117" t="s">
        <v>570</v>
      </c>
      <c r="D338" s="117" t="s">
        <v>131</v>
      </c>
      <c r="E338" s="118" t="s">
        <v>1804</v>
      </c>
      <c r="F338" s="119" t="s">
        <v>1777</v>
      </c>
      <c r="G338" s="120" t="s">
        <v>201</v>
      </c>
      <c r="H338" s="121">
        <v>4</v>
      </c>
      <c r="I338" s="122"/>
      <c r="J338" s="123">
        <f>ROUND(I338*H338,2)</f>
        <v>0</v>
      </c>
      <c r="K338" s="119" t="s">
        <v>146</v>
      </c>
      <c r="L338" s="27"/>
      <c r="M338" s="329" t="s">
        <v>20</v>
      </c>
      <c r="N338" s="124" t="s">
        <v>46</v>
      </c>
      <c r="O338" s="55"/>
      <c r="P338" s="125">
        <f>O338*H338</f>
        <v>0</v>
      </c>
      <c r="Q338" s="125">
        <v>0</v>
      </c>
      <c r="R338" s="125">
        <f>Q338*H338</f>
        <v>0</v>
      </c>
      <c r="S338" s="125">
        <v>0</v>
      </c>
      <c r="T338" s="126">
        <f>S338*H338</f>
        <v>0</v>
      </c>
      <c r="U338" s="251"/>
      <c r="V338" s="251"/>
      <c r="W338" s="251"/>
      <c r="X338" s="251"/>
      <c r="Y338" s="251"/>
      <c r="Z338" s="251"/>
      <c r="AA338" s="251"/>
      <c r="AB338" s="251"/>
      <c r="AC338" s="251"/>
      <c r="AD338" s="251"/>
      <c r="AE338" s="251"/>
      <c r="AR338" s="330" t="s">
        <v>136</v>
      </c>
      <c r="AT338" s="330" t="s">
        <v>131</v>
      </c>
      <c r="AU338" s="330" t="s">
        <v>22</v>
      </c>
      <c r="AY338" s="304" t="s">
        <v>130</v>
      </c>
      <c r="BE338" s="331">
        <f>IF(N338="základní",J338,0)</f>
        <v>0</v>
      </c>
      <c r="BF338" s="331">
        <f>IF(N338="snížená",J338,0)</f>
        <v>0</v>
      </c>
      <c r="BG338" s="331">
        <f>IF(N338="zákl. přenesená",J338,0)</f>
        <v>0</v>
      </c>
      <c r="BH338" s="331">
        <f>IF(N338="sníž. přenesená",J338,0)</f>
        <v>0</v>
      </c>
      <c r="BI338" s="331">
        <f>IF(N338="nulová",J338,0)</f>
        <v>0</v>
      </c>
      <c r="BJ338" s="304" t="s">
        <v>22</v>
      </c>
      <c r="BK338" s="331">
        <f>ROUND(I338*H338,2)</f>
        <v>0</v>
      </c>
      <c r="BL338" s="304" t="s">
        <v>136</v>
      </c>
      <c r="BM338" s="330" t="s">
        <v>573</v>
      </c>
    </row>
    <row r="339" spans="1:47" s="307" customFormat="1" ht="12">
      <c r="A339" s="251"/>
      <c r="B339" s="27"/>
      <c r="C339" s="251"/>
      <c r="D339" s="127" t="s">
        <v>137</v>
      </c>
      <c r="E339" s="251"/>
      <c r="F339" s="128" t="s">
        <v>1777</v>
      </c>
      <c r="G339" s="251"/>
      <c r="H339" s="251"/>
      <c r="I339" s="251"/>
      <c r="J339" s="251"/>
      <c r="K339" s="251"/>
      <c r="L339" s="27"/>
      <c r="M339" s="129"/>
      <c r="N339" s="130"/>
      <c r="O339" s="55"/>
      <c r="P339" s="55"/>
      <c r="Q339" s="55"/>
      <c r="R339" s="55"/>
      <c r="S339" s="55"/>
      <c r="T339" s="56"/>
      <c r="U339" s="251"/>
      <c r="V339" s="251"/>
      <c r="W339" s="251"/>
      <c r="X339" s="251"/>
      <c r="Y339" s="251"/>
      <c r="Z339" s="251"/>
      <c r="AA339" s="251"/>
      <c r="AB339" s="251"/>
      <c r="AC339" s="251"/>
      <c r="AD339" s="251"/>
      <c r="AE339" s="251"/>
      <c r="AT339" s="304" t="s">
        <v>137</v>
      </c>
      <c r="AU339" s="304" t="s">
        <v>22</v>
      </c>
    </row>
    <row r="340" spans="1:65" s="307" customFormat="1" ht="16.5" customHeight="1">
      <c r="A340" s="251"/>
      <c r="B340" s="27"/>
      <c r="C340" s="117" t="s">
        <v>386</v>
      </c>
      <c r="D340" s="117" t="s">
        <v>131</v>
      </c>
      <c r="E340" s="118" t="s">
        <v>1805</v>
      </c>
      <c r="F340" s="119" t="s">
        <v>1647</v>
      </c>
      <c r="G340" s="120" t="s">
        <v>201</v>
      </c>
      <c r="H340" s="121">
        <v>1</v>
      </c>
      <c r="I340" s="122"/>
      <c r="J340" s="123">
        <f>ROUND(I340*H340,2)</f>
        <v>0</v>
      </c>
      <c r="K340" s="119" t="s">
        <v>146</v>
      </c>
      <c r="L340" s="27"/>
      <c r="M340" s="329" t="s">
        <v>20</v>
      </c>
      <c r="N340" s="124" t="s">
        <v>46</v>
      </c>
      <c r="O340" s="55"/>
      <c r="P340" s="125">
        <f>O340*H340</f>
        <v>0</v>
      </c>
      <c r="Q340" s="125">
        <v>0</v>
      </c>
      <c r="R340" s="125">
        <f>Q340*H340</f>
        <v>0</v>
      </c>
      <c r="S340" s="125">
        <v>0</v>
      </c>
      <c r="T340" s="126">
        <f>S340*H340</f>
        <v>0</v>
      </c>
      <c r="U340" s="251"/>
      <c r="V340" s="251"/>
      <c r="W340" s="251"/>
      <c r="X340" s="251"/>
      <c r="Y340" s="251"/>
      <c r="Z340" s="251"/>
      <c r="AA340" s="251"/>
      <c r="AB340" s="251"/>
      <c r="AC340" s="251"/>
      <c r="AD340" s="251"/>
      <c r="AE340" s="251"/>
      <c r="AR340" s="330" t="s">
        <v>136</v>
      </c>
      <c r="AT340" s="330" t="s">
        <v>131</v>
      </c>
      <c r="AU340" s="330" t="s">
        <v>22</v>
      </c>
      <c r="AY340" s="304" t="s">
        <v>130</v>
      </c>
      <c r="BE340" s="331">
        <f>IF(N340="základní",J340,0)</f>
        <v>0</v>
      </c>
      <c r="BF340" s="331">
        <f>IF(N340="snížená",J340,0)</f>
        <v>0</v>
      </c>
      <c r="BG340" s="331">
        <f>IF(N340="zákl. přenesená",J340,0)</f>
        <v>0</v>
      </c>
      <c r="BH340" s="331">
        <f>IF(N340="sníž. přenesená",J340,0)</f>
        <v>0</v>
      </c>
      <c r="BI340" s="331">
        <f>IF(N340="nulová",J340,0)</f>
        <v>0</v>
      </c>
      <c r="BJ340" s="304" t="s">
        <v>22</v>
      </c>
      <c r="BK340" s="331">
        <f>ROUND(I340*H340,2)</f>
        <v>0</v>
      </c>
      <c r="BL340" s="304" t="s">
        <v>136</v>
      </c>
      <c r="BM340" s="330" t="s">
        <v>576</v>
      </c>
    </row>
    <row r="341" spans="1:47" s="307" customFormat="1" ht="12">
      <c r="A341" s="251"/>
      <c r="B341" s="27"/>
      <c r="C341" s="251"/>
      <c r="D341" s="127" t="s">
        <v>137</v>
      </c>
      <c r="E341" s="251"/>
      <c r="F341" s="128" t="s">
        <v>1647</v>
      </c>
      <c r="G341" s="251"/>
      <c r="H341" s="251"/>
      <c r="I341" s="251"/>
      <c r="J341" s="251"/>
      <c r="K341" s="251"/>
      <c r="L341" s="27"/>
      <c r="M341" s="129"/>
      <c r="N341" s="130"/>
      <c r="O341" s="55"/>
      <c r="P341" s="55"/>
      <c r="Q341" s="55"/>
      <c r="R341" s="55"/>
      <c r="S341" s="55"/>
      <c r="T341" s="56"/>
      <c r="U341" s="251"/>
      <c r="V341" s="251"/>
      <c r="W341" s="251"/>
      <c r="X341" s="251"/>
      <c r="Y341" s="251"/>
      <c r="Z341" s="251"/>
      <c r="AA341" s="251"/>
      <c r="AB341" s="251"/>
      <c r="AC341" s="251"/>
      <c r="AD341" s="251"/>
      <c r="AE341" s="251"/>
      <c r="AT341" s="304" t="s">
        <v>137</v>
      </c>
      <c r="AU341" s="304" t="s">
        <v>22</v>
      </c>
    </row>
    <row r="342" spans="1:65" s="307" customFormat="1" ht="16.5" customHeight="1">
      <c r="A342" s="251"/>
      <c r="B342" s="27"/>
      <c r="C342" s="117" t="s">
        <v>578</v>
      </c>
      <c r="D342" s="117" t="s">
        <v>131</v>
      </c>
      <c r="E342" s="118" t="s">
        <v>1806</v>
      </c>
      <c r="F342" s="119" t="s">
        <v>1787</v>
      </c>
      <c r="G342" s="120" t="s">
        <v>162</v>
      </c>
      <c r="H342" s="121">
        <v>2</v>
      </c>
      <c r="I342" s="122"/>
      <c r="J342" s="123">
        <f>ROUND(I342*H342,2)</f>
        <v>0</v>
      </c>
      <c r="K342" s="119" t="s">
        <v>146</v>
      </c>
      <c r="L342" s="27"/>
      <c r="M342" s="329" t="s">
        <v>20</v>
      </c>
      <c r="N342" s="124" t="s">
        <v>46</v>
      </c>
      <c r="O342" s="55"/>
      <c r="P342" s="125">
        <f>O342*H342</f>
        <v>0</v>
      </c>
      <c r="Q342" s="125">
        <v>0</v>
      </c>
      <c r="R342" s="125">
        <f>Q342*H342</f>
        <v>0</v>
      </c>
      <c r="S342" s="125">
        <v>0</v>
      </c>
      <c r="T342" s="126">
        <f>S342*H342</f>
        <v>0</v>
      </c>
      <c r="U342" s="251"/>
      <c r="V342" s="251"/>
      <c r="W342" s="251"/>
      <c r="X342" s="251"/>
      <c r="Y342" s="251"/>
      <c r="Z342" s="251"/>
      <c r="AA342" s="251"/>
      <c r="AB342" s="251"/>
      <c r="AC342" s="251"/>
      <c r="AD342" s="251"/>
      <c r="AE342" s="251"/>
      <c r="AR342" s="330" t="s">
        <v>136</v>
      </c>
      <c r="AT342" s="330" t="s">
        <v>131</v>
      </c>
      <c r="AU342" s="330" t="s">
        <v>22</v>
      </c>
      <c r="AY342" s="304" t="s">
        <v>130</v>
      </c>
      <c r="BE342" s="331">
        <f>IF(N342="základní",J342,0)</f>
        <v>0</v>
      </c>
      <c r="BF342" s="331">
        <f>IF(N342="snížená",J342,0)</f>
        <v>0</v>
      </c>
      <c r="BG342" s="331">
        <f>IF(N342="zákl. přenesená",J342,0)</f>
        <v>0</v>
      </c>
      <c r="BH342" s="331">
        <f>IF(N342="sníž. přenesená",J342,0)</f>
        <v>0</v>
      </c>
      <c r="BI342" s="331">
        <f>IF(N342="nulová",J342,0)</f>
        <v>0</v>
      </c>
      <c r="BJ342" s="304" t="s">
        <v>22</v>
      </c>
      <c r="BK342" s="331">
        <f>ROUND(I342*H342,2)</f>
        <v>0</v>
      </c>
      <c r="BL342" s="304" t="s">
        <v>136</v>
      </c>
      <c r="BM342" s="330" t="s">
        <v>581</v>
      </c>
    </row>
    <row r="343" spans="1:47" s="307" customFormat="1" ht="12">
      <c r="A343" s="251"/>
      <c r="B343" s="27"/>
      <c r="C343" s="251"/>
      <c r="D343" s="127" t="s">
        <v>137</v>
      </c>
      <c r="E343" s="251"/>
      <c r="F343" s="128" t="s">
        <v>1787</v>
      </c>
      <c r="G343" s="251"/>
      <c r="H343" s="251"/>
      <c r="I343" s="251"/>
      <c r="J343" s="251"/>
      <c r="K343" s="251"/>
      <c r="L343" s="27"/>
      <c r="M343" s="129"/>
      <c r="N343" s="130"/>
      <c r="O343" s="55"/>
      <c r="P343" s="55"/>
      <c r="Q343" s="55"/>
      <c r="R343" s="55"/>
      <c r="S343" s="55"/>
      <c r="T343" s="56"/>
      <c r="U343" s="251"/>
      <c r="V343" s="251"/>
      <c r="W343" s="251"/>
      <c r="X343" s="251"/>
      <c r="Y343" s="251"/>
      <c r="Z343" s="251"/>
      <c r="AA343" s="251"/>
      <c r="AB343" s="251"/>
      <c r="AC343" s="251"/>
      <c r="AD343" s="251"/>
      <c r="AE343" s="251"/>
      <c r="AT343" s="304" t="s">
        <v>137</v>
      </c>
      <c r="AU343" s="304" t="s">
        <v>22</v>
      </c>
    </row>
    <row r="344" spans="2:63" s="109" customFormat="1" ht="25.9" customHeight="1">
      <c r="B344" s="108"/>
      <c r="D344" s="110" t="s">
        <v>74</v>
      </c>
      <c r="E344" s="111" t="s">
        <v>1807</v>
      </c>
      <c r="F344" s="111" t="s">
        <v>1808</v>
      </c>
      <c r="J344" s="112">
        <f>BK344</f>
        <v>0</v>
      </c>
      <c r="L344" s="108"/>
      <c r="M344" s="113"/>
      <c r="N344" s="114"/>
      <c r="O344" s="114"/>
      <c r="P344" s="115">
        <f>SUM(P345:P362)</f>
        <v>0</v>
      </c>
      <c r="Q344" s="114"/>
      <c r="R344" s="115">
        <f>SUM(R345:R362)</f>
        <v>0</v>
      </c>
      <c r="S344" s="114"/>
      <c r="T344" s="116">
        <f>SUM(T345:T362)</f>
        <v>0</v>
      </c>
      <c r="AR344" s="110" t="s">
        <v>22</v>
      </c>
      <c r="AT344" s="327" t="s">
        <v>74</v>
      </c>
      <c r="AU344" s="327" t="s">
        <v>75</v>
      </c>
      <c r="AY344" s="110" t="s">
        <v>130</v>
      </c>
      <c r="BK344" s="328">
        <f>SUM(BK345:BK362)</f>
        <v>0</v>
      </c>
    </row>
    <row r="345" spans="1:65" s="307" customFormat="1" ht="16.5" customHeight="1">
      <c r="A345" s="251"/>
      <c r="B345" s="27"/>
      <c r="C345" s="117" t="s">
        <v>389</v>
      </c>
      <c r="D345" s="117" t="s">
        <v>131</v>
      </c>
      <c r="E345" s="118" t="s">
        <v>1809</v>
      </c>
      <c r="F345" s="119" t="s">
        <v>597</v>
      </c>
      <c r="G345" s="120" t="s">
        <v>201</v>
      </c>
      <c r="H345" s="121">
        <v>1</v>
      </c>
      <c r="I345" s="122"/>
      <c r="J345" s="123">
        <f>ROUND(I345*H345,2)</f>
        <v>0</v>
      </c>
      <c r="K345" s="119" t="s">
        <v>146</v>
      </c>
      <c r="L345" s="27"/>
      <c r="M345" s="329" t="s">
        <v>20</v>
      </c>
      <c r="N345" s="124" t="s">
        <v>46</v>
      </c>
      <c r="O345" s="55"/>
      <c r="P345" s="125">
        <f>O345*H345</f>
        <v>0</v>
      </c>
      <c r="Q345" s="125">
        <v>0</v>
      </c>
      <c r="R345" s="125">
        <f>Q345*H345</f>
        <v>0</v>
      </c>
      <c r="S345" s="125">
        <v>0</v>
      </c>
      <c r="T345" s="126">
        <f>S345*H345</f>
        <v>0</v>
      </c>
      <c r="U345" s="251"/>
      <c r="V345" s="251"/>
      <c r="W345" s="251"/>
      <c r="X345" s="251"/>
      <c r="Y345" s="251"/>
      <c r="Z345" s="251"/>
      <c r="AA345" s="251"/>
      <c r="AB345" s="251"/>
      <c r="AC345" s="251"/>
      <c r="AD345" s="251"/>
      <c r="AE345" s="251"/>
      <c r="AR345" s="330" t="s">
        <v>136</v>
      </c>
      <c r="AT345" s="330" t="s">
        <v>131</v>
      </c>
      <c r="AU345" s="330" t="s">
        <v>22</v>
      </c>
      <c r="AY345" s="304" t="s">
        <v>130</v>
      </c>
      <c r="BE345" s="331">
        <f>IF(N345="základní",J345,0)</f>
        <v>0</v>
      </c>
      <c r="BF345" s="331">
        <f>IF(N345="snížená",J345,0)</f>
        <v>0</v>
      </c>
      <c r="BG345" s="331">
        <f>IF(N345="zákl. přenesená",J345,0)</f>
        <v>0</v>
      </c>
      <c r="BH345" s="331">
        <f>IF(N345="sníž. přenesená",J345,0)</f>
        <v>0</v>
      </c>
      <c r="BI345" s="331">
        <f>IF(N345="nulová",J345,0)</f>
        <v>0</v>
      </c>
      <c r="BJ345" s="304" t="s">
        <v>22</v>
      </c>
      <c r="BK345" s="331">
        <f>ROUND(I345*H345,2)</f>
        <v>0</v>
      </c>
      <c r="BL345" s="304" t="s">
        <v>136</v>
      </c>
      <c r="BM345" s="330" t="s">
        <v>584</v>
      </c>
    </row>
    <row r="346" spans="1:47" s="307" customFormat="1" ht="29.25">
      <c r="A346" s="251"/>
      <c r="B346" s="27"/>
      <c r="C346" s="251"/>
      <c r="D346" s="127" t="s">
        <v>137</v>
      </c>
      <c r="E346" s="251"/>
      <c r="F346" s="128" t="s">
        <v>1810</v>
      </c>
      <c r="G346" s="251"/>
      <c r="H346" s="251"/>
      <c r="I346" s="251"/>
      <c r="J346" s="251"/>
      <c r="K346" s="251"/>
      <c r="L346" s="27"/>
      <c r="M346" s="129"/>
      <c r="N346" s="130"/>
      <c r="O346" s="55"/>
      <c r="P346" s="55"/>
      <c r="Q346" s="55"/>
      <c r="R346" s="55"/>
      <c r="S346" s="55"/>
      <c r="T346" s="56"/>
      <c r="U346" s="251"/>
      <c r="V346" s="251"/>
      <c r="W346" s="251"/>
      <c r="X346" s="251"/>
      <c r="Y346" s="251"/>
      <c r="Z346" s="251"/>
      <c r="AA346" s="251"/>
      <c r="AB346" s="251"/>
      <c r="AC346" s="251"/>
      <c r="AD346" s="251"/>
      <c r="AE346" s="251"/>
      <c r="AT346" s="304" t="s">
        <v>137</v>
      </c>
      <c r="AU346" s="304" t="s">
        <v>22</v>
      </c>
    </row>
    <row r="347" spans="1:65" s="307" customFormat="1" ht="16.5" customHeight="1">
      <c r="A347" s="251"/>
      <c r="B347" s="27"/>
      <c r="C347" s="117" t="s">
        <v>585</v>
      </c>
      <c r="D347" s="117" t="s">
        <v>131</v>
      </c>
      <c r="E347" s="118" t="s">
        <v>1811</v>
      </c>
      <c r="F347" s="119" t="s">
        <v>601</v>
      </c>
      <c r="G347" s="120" t="s">
        <v>201</v>
      </c>
      <c r="H347" s="121">
        <v>1</v>
      </c>
      <c r="I347" s="122"/>
      <c r="J347" s="123">
        <f>ROUND(I347*H347,2)</f>
        <v>0</v>
      </c>
      <c r="K347" s="119" t="s">
        <v>146</v>
      </c>
      <c r="L347" s="27"/>
      <c r="M347" s="329" t="s">
        <v>20</v>
      </c>
      <c r="N347" s="124" t="s">
        <v>46</v>
      </c>
      <c r="O347" s="55"/>
      <c r="P347" s="125">
        <f>O347*H347</f>
        <v>0</v>
      </c>
      <c r="Q347" s="125">
        <v>0</v>
      </c>
      <c r="R347" s="125">
        <f>Q347*H347</f>
        <v>0</v>
      </c>
      <c r="S347" s="125">
        <v>0</v>
      </c>
      <c r="T347" s="126">
        <f>S347*H347</f>
        <v>0</v>
      </c>
      <c r="U347" s="251"/>
      <c r="V347" s="251"/>
      <c r="W347" s="251"/>
      <c r="X347" s="251"/>
      <c r="Y347" s="251"/>
      <c r="Z347" s="251"/>
      <c r="AA347" s="251"/>
      <c r="AB347" s="251"/>
      <c r="AC347" s="251"/>
      <c r="AD347" s="251"/>
      <c r="AE347" s="251"/>
      <c r="AR347" s="330" t="s">
        <v>136</v>
      </c>
      <c r="AT347" s="330" t="s">
        <v>131</v>
      </c>
      <c r="AU347" s="330" t="s">
        <v>22</v>
      </c>
      <c r="AY347" s="304" t="s">
        <v>130</v>
      </c>
      <c r="BE347" s="331">
        <f>IF(N347="základní",J347,0)</f>
        <v>0</v>
      </c>
      <c r="BF347" s="331">
        <f>IF(N347="snížená",J347,0)</f>
        <v>0</v>
      </c>
      <c r="BG347" s="331">
        <f>IF(N347="zákl. přenesená",J347,0)</f>
        <v>0</v>
      </c>
      <c r="BH347" s="331">
        <f>IF(N347="sníž. přenesená",J347,0)</f>
        <v>0</v>
      </c>
      <c r="BI347" s="331">
        <f>IF(N347="nulová",J347,0)</f>
        <v>0</v>
      </c>
      <c r="BJ347" s="304" t="s">
        <v>22</v>
      </c>
      <c r="BK347" s="331">
        <f>ROUND(I347*H347,2)</f>
        <v>0</v>
      </c>
      <c r="BL347" s="304" t="s">
        <v>136</v>
      </c>
      <c r="BM347" s="330" t="s">
        <v>586</v>
      </c>
    </row>
    <row r="348" spans="1:47" s="307" customFormat="1" ht="12">
      <c r="A348" s="251"/>
      <c r="B348" s="27"/>
      <c r="C348" s="251"/>
      <c r="D348" s="127" t="s">
        <v>137</v>
      </c>
      <c r="E348" s="251"/>
      <c r="F348" s="128" t="s">
        <v>601</v>
      </c>
      <c r="G348" s="251"/>
      <c r="H348" s="251"/>
      <c r="I348" s="251"/>
      <c r="J348" s="251"/>
      <c r="K348" s="251"/>
      <c r="L348" s="27"/>
      <c r="M348" s="129"/>
      <c r="N348" s="130"/>
      <c r="O348" s="55"/>
      <c r="P348" s="55"/>
      <c r="Q348" s="55"/>
      <c r="R348" s="55"/>
      <c r="S348" s="55"/>
      <c r="T348" s="56"/>
      <c r="U348" s="251"/>
      <c r="V348" s="251"/>
      <c r="W348" s="251"/>
      <c r="X348" s="251"/>
      <c r="Y348" s="251"/>
      <c r="Z348" s="251"/>
      <c r="AA348" s="251"/>
      <c r="AB348" s="251"/>
      <c r="AC348" s="251"/>
      <c r="AD348" s="251"/>
      <c r="AE348" s="251"/>
      <c r="AT348" s="304" t="s">
        <v>137</v>
      </c>
      <c r="AU348" s="304" t="s">
        <v>22</v>
      </c>
    </row>
    <row r="349" spans="1:65" s="307" customFormat="1" ht="16.5" customHeight="1">
      <c r="A349" s="251"/>
      <c r="B349" s="27"/>
      <c r="C349" s="117" t="s">
        <v>393</v>
      </c>
      <c r="D349" s="117" t="s">
        <v>131</v>
      </c>
      <c r="E349" s="118" t="s">
        <v>1812</v>
      </c>
      <c r="F349" s="119" t="s">
        <v>604</v>
      </c>
      <c r="G349" s="120" t="s">
        <v>201</v>
      </c>
      <c r="H349" s="121">
        <v>2</v>
      </c>
      <c r="I349" s="122"/>
      <c r="J349" s="123">
        <f>ROUND(I349*H349,2)</f>
        <v>0</v>
      </c>
      <c r="K349" s="119" t="s">
        <v>146</v>
      </c>
      <c r="L349" s="27"/>
      <c r="M349" s="329" t="s">
        <v>20</v>
      </c>
      <c r="N349" s="124" t="s">
        <v>46</v>
      </c>
      <c r="O349" s="55"/>
      <c r="P349" s="125">
        <f>O349*H349</f>
        <v>0</v>
      </c>
      <c r="Q349" s="125">
        <v>0</v>
      </c>
      <c r="R349" s="125">
        <f>Q349*H349</f>
        <v>0</v>
      </c>
      <c r="S349" s="125">
        <v>0</v>
      </c>
      <c r="T349" s="126">
        <f>S349*H349</f>
        <v>0</v>
      </c>
      <c r="U349" s="251"/>
      <c r="V349" s="251"/>
      <c r="W349" s="251"/>
      <c r="X349" s="251"/>
      <c r="Y349" s="251"/>
      <c r="Z349" s="251"/>
      <c r="AA349" s="251"/>
      <c r="AB349" s="251"/>
      <c r="AC349" s="251"/>
      <c r="AD349" s="251"/>
      <c r="AE349" s="251"/>
      <c r="AR349" s="330" t="s">
        <v>136</v>
      </c>
      <c r="AT349" s="330" t="s">
        <v>131</v>
      </c>
      <c r="AU349" s="330" t="s">
        <v>22</v>
      </c>
      <c r="AY349" s="304" t="s">
        <v>130</v>
      </c>
      <c r="BE349" s="331">
        <f>IF(N349="základní",J349,0)</f>
        <v>0</v>
      </c>
      <c r="BF349" s="331">
        <f>IF(N349="snížená",J349,0)</f>
        <v>0</v>
      </c>
      <c r="BG349" s="331">
        <f>IF(N349="zákl. přenesená",J349,0)</f>
        <v>0</v>
      </c>
      <c r="BH349" s="331">
        <f>IF(N349="sníž. přenesená",J349,0)</f>
        <v>0</v>
      </c>
      <c r="BI349" s="331">
        <f>IF(N349="nulová",J349,0)</f>
        <v>0</v>
      </c>
      <c r="BJ349" s="304" t="s">
        <v>22</v>
      </c>
      <c r="BK349" s="331">
        <f>ROUND(I349*H349,2)</f>
        <v>0</v>
      </c>
      <c r="BL349" s="304" t="s">
        <v>136</v>
      </c>
      <c r="BM349" s="330" t="s">
        <v>589</v>
      </c>
    </row>
    <row r="350" spans="1:47" s="307" customFormat="1" ht="12">
      <c r="A350" s="251"/>
      <c r="B350" s="27"/>
      <c r="C350" s="251"/>
      <c r="D350" s="127" t="s">
        <v>137</v>
      </c>
      <c r="E350" s="251"/>
      <c r="F350" s="128" t="s">
        <v>604</v>
      </c>
      <c r="G350" s="251"/>
      <c r="H350" s="251"/>
      <c r="I350" s="251"/>
      <c r="J350" s="251"/>
      <c r="K350" s="251"/>
      <c r="L350" s="27"/>
      <c r="M350" s="129"/>
      <c r="N350" s="130"/>
      <c r="O350" s="55"/>
      <c r="P350" s="55"/>
      <c r="Q350" s="55"/>
      <c r="R350" s="55"/>
      <c r="S350" s="55"/>
      <c r="T350" s="56"/>
      <c r="U350" s="251"/>
      <c r="V350" s="251"/>
      <c r="W350" s="251"/>
      <c r="X350" s="251"/>
      <c r="Y350" s="251"/>
      <c r="Z350" s="251"/>
      <c r="AA350" s="251"/>
      <c r="AB350" s="251"/>
      <c r="AC350" s="251"/>
      <c r="AD350" s="251"/>
      <c r="AE350" s="251"/>
      <c r="AT350" s="304" t="s">
        <v>137</v>
      </c>
      <c r="AU350" s="304" t="s">
        <v>22</v>
      </c>
    </row>
    <row r="351" spans="1:65" s="307" customFormat="1" ht="16.5" customHeight="1">
      <c r="A351" s="251"/>
      <c r="B351" s="27"/>
      <c r="C351" s="117" t="s">
        <v>590</v>
      </c>
      <c r="D351" s="117" t="s">
        <v>131</v>
      </c>
      <c r="E351" s="118" t="s">
        <v>1813</v>
      </c>
      <c r="F351" s="119" t="s">
        <v>608</v>
      </c>
      <c r="G351" s="120" t="s">
        <v>201</v>
      </c>
      <c r="H351" s="121">
        <v>2</v>
      </c>
      <c r="I351" s="122"/>
      <c r="J351" s="123">
        <f>ROUND(I351*H351,2)</f>
        <v>0</v>
      </c>
      <c r="K351" s="119" t="s">
        <v>146</v>
      </c>
      <c r="L351" s="27"/>
      <c r="M351" s="329" t="s">
        <v>20</v>
      </c>
      <c r="N351" s="124" t="s">
        <v>46</v>
      </c>
      <c r="O351" s="55"/>
      <c r="P351" s="125">
        <f>O351*H351</f>
        <v>0</v>
      </c>
      <c r="Q351" s="125">
        <v>0</v>
      </c>
      <c r="R351" s="125">
        <f>Q351*H351</f>
        <v>0</v>
      </c>
      <c r="S351" s="125">
        <v>0</v>
      </c>
      <c r="T351" s="126">
        <f>S351*H351</f>
        <v>0</v>
      </c>
      <c r="U351" s="251"/>
      <c r="V351" s="251"/>
      <c r="W351" s="251"/>
      <c r="X351" s="251"/>
      <c r="Y351" s="251"/>
      <c r="Z351" s="251"/>
      <c r="AA351" s="251"/>
      <c r="AB351" s="251"/>
      <c r="AC351" s="251"/>
      <c r="AD351" s="251"/>
      <c r="AE351" s="251"/>
      <c r="AR351" s="330" t="s">
        <v>136</v>
      </c>
      <c r="AT351" s="330" t="s">
        <v>131</v>
      </c>
      <c r="AU351" s="330" t="s">
        <v>22</v>
      </c>
      <c r="AY351" s="304" t="s">
        <v>130</v>
      </c>
      <c r="BE351" s="331">
        <f>IF(N351="základní",J351,0)</f>
        <v>0</v>
      </c>
      <c r="BF351" s="331">
        <f>IF(N351="snížená",J351,0)</f>
        <v>0</v>
      </c>
      <c r="BG351" s="331">
        <f>IF(N351="zákl. přenesená",J351,0)</f>
        <v>0</v>
      </c>
      <c r="BH351" s="331">
        <f>IF(N351="sníž. přenesená",J351,0)</f>
        <v>0</v>
      </c>
      <c r="BI351" s="331">
        <f>IF(N351="nulová",J351,0)</f>
        <v>0</v>
      </c>
      <c r="BJ351" s="304" t="s">
        <v>22</v>
      </c>
      <c r="BK351" s="331">
        <f>ROUND(I351*H351,2)</f>
        <v>0</v>
      </c>
      <c r="BL351" s="304" t="s">
        <v>136</v>
      </c>
      <c r="BM351" s="330" t="s">
        <v>593</v>
      </c>
    </row>
    <row r="352" spans="1:47" s="307" customFormat="1" ht="12">
      <c r="A352" s="251"/>
      <c r="B352" s="27"/>
      <c r="C352" s="251"/>
      <c r="D352" s="127" t="s">
        <v>137</v>
      </c>
      <c r="E352" s="251"/>
      <c r="F352" s="128" t="s">
        <v>608</v>
      </c>
      <c r="G352" s="251"/>
      <c r="H352" s="251"/>
      <c r="I352" s="251"/>
      <c r="J352" s="251"/>
      <c r="K352" s="251"/>
      <c r="L352" s="27"/>
      <c r="M352" s="129"/>
      <c r="N352" s="130"/>
      <c r="O352" s="55"/>
      <c r="P352" s="55"/>
      <c r="Q352" s="55"/>
      <c r="R352" s="55"/>
      <c r="S352" s="55"/>
      <c r="T352" s="56"/>
      <c r="U352" s="251"/>
      <c r="V352" s="251"/>
      <c r="W352" s="251"/>
      <c r="X352" s="251"/>
      <c r="Y352" s="251"/>
      <c r="Z352" s="251"/>
      <c r="AA352" s="251"/>
      <c r="AB352" s="251"/>
      <c r="AC352" s="251"/>
      <c r="AD352" s="251"/>
      <c r="AE352" s="251"/>
      <c r="AT352" s="304" t="s">
        <v>137</v>
      </c>
      <c r="AU352" s="304" t="s">
        <v>22</v>
      </c>
    </row>
    <row r="353" spans="1:65" s="307" customFormat="1" ht="16.5" customHeight="1">
      <c r="A353" s="251"/>
      <c r="B353" s="27"/>
      <c r="C353" s="117" t="s">
        <v>396</v>
      </c>
      <c r="D353" s="117" t="s">
        <v>131</v>
      </c>
      <c r="E353" s="118" t="s">
        <v>1814</v>
      </c>
      <c r="F353" s="119" t="s">
        <v>611</v>
      </c>
      <c r="G353" s="120" t="s">
        <v>201</v>
      </c>
      <c r="H353" s="121">
        <v>4</v>
      </c>
      <c r="I353" s="122"/>
      <c r="J353" s="123">
        <f>ROUND(I353*H353,2)</f>
        <v>0</v>
      </c>
      <c r="K353" s="119" t="s">
        <v>146</v>
      </c>
      <c r="L353" s="27"/>
      <c r="M353" s="329" t="s">
        <v>20</v>
      </c>
      <c r="N353" s="124" t="s">
        <v>46</v>
      </c>
      <c r="O353" s="55"/>
      <c r="P353" s="125">
        <f>O353*H353</f>
        <v>0</v>
      </c>
      <c r="Q353" s="125">
        <v>0</v>
      </c>
      <c r="R353" s="125">
        <f>Q353*H353</f>
        <v>0</v>
      </c>
      <c r="S353" s="125">
        <v>0</v>
      </c>
      <c r="T353" s="126">
        <f>S353*H353</f>
        <v>0</v>
      </c>
      <c r="U353" s="251"/>
      <c r="V353" s="251"/>
      <c r="W353" s="251"/>
      <c r="X353" s="251"/>
      <c r="Y353" s="251"/>
      <c r="Z353" s="251"/>
      <c r="AA353" s="251"/>
      <c r="AB353" s="251"/>
      <c r="AC353" s="251"/>
      <c r="AD353" s="251"/>
      <c r="AE353" s="251"/>
      <c r="AR353" s="330" t="s">
        <v>136</v>
      </c>
      <c r="AT353" s="330" t="s">
        <v>131</v>
      </c>
      <c r="AU353" s="330" t="s">
        <v>22</v>
      </c>
      <c r="AY353" s="304" t="s">
        <v>130</v>
      </c>
      <c r="BE353" s="331">
        <f>IF(N353="základní",J353,0)</f>
        <v>0</v>
      </c>
      <c r="BF353" s="331">
        <f>IF(N353="snížená",J353,0)</f>
        <v>0</v>
      </c>
      <c r="BG353" s="331">
        <f>IF(N353="zákl. přenesená",J353,0)</f>
        <v>0</v>
      </c>
      <c r="BH353" s="331">
        <f>IF(N353="sníž. přenesená",J353,0)</f>
        <v>0</v>
      </c>
      <c r="BI353" s="331">
        <f>IF(N353="nulová",J353,0)</f>
        <v>0</v>
      </c>
      <c r="BJ353" s="304" t="s">
        <v>22</v>
      </c>
      <c r="BK353" s="331">
        <f>ROUND(I353*H353,2)</f>
        <v>0</v>
      </c>
      <c r="BL353" s="304" t="s">
        <v>136</v>
      </c>
      <c r="BM353" s="330" t="s">
        <v>598</v>
      </c>
    </row>
    <row r="354" spans="1:47" s="307" customFormat="1" ht="12">
      <c r="A354" s="251"/>
      <c r="B354" s="27"/>
      <c r="C354" s="251"/>
      <c r="D354" s="127" t="s">
        <v>137</v>
      </c>
      <c r="E354" s="251"/>
      <c r="F354" s="128" t="s">
        <v>611</v>
      </c>
      <c r="G354" s="251"/>
      <c r="H354" s="251"/>
      <c r="I354" s="251"/>
      <c r="J354" s="251"/>
      <c r="K354" s="251"/>
      <c r="L354" s="27"/>
      <c r="M354" s="129"/>
      <c r="N354" s="130"/>
      <c r="O354" s="55"/>
      <c r="P354" s="55"/>
      <c r="Q354" s="55"/>
      <c r="R354" s="55"/>
      <c r="S354" s="55"/>
      <c r="T354" s="56"/>
      <c r="U354" s="251"/>
      <c r="V354" s="251"/>
      <c r="W354" s="251"/>
      <c r="X354" s="251"/>
      <c r="Y354" s="251"/>
      <c r="Z354" s="251"/>
      <c r="AA354" s="251"/>
      <c r="AB354" s="251"/>
      <c r="AC354" s="251"/>
      <c r="AD354" s="251"/>
      <c r="AE354" s="251"/>
      <c r="AT354" s="304" t="s">
        <v>137</v>
      </c>
      <c r="AU354" s="304" t="s">
        <v>22</v>
      </c>
    </row>
    <row r="355" spans="1:65" s="307" customFormat="1" ht="16.5" customHeight="1">
      <c r="A355" s="251"/>
      <c r="B355" s="27"/>
      <c r="C355" s="117" t="s">
        <v>599</v>
      </c>
      <c r="D355" s="117" t="s">
        <v>131</v>
      </c>
      <c r="E355" s="118" t="s">
        <v>1815</v>
      </c>
      <c r="F355" s="119" t="s">
        <v>615</v>
      </c>
      <c r="G355" s="120" t="s">
        <v>201</v>
      </c>
      <c r="H355" s="121">
        <v>16</v>
      </c>
      <c r="I355" s="122"/>
      <c r="J355" s="123">
        <f>ROUND(I355*H355,2)</f>
        <v>0</v>
      </c>
      <c r="K355" s="119" t="s">
        <v>146</v>
      </c>
      <c r="L355" s="27"/>
      <c r="M355" s="329" t="s">
        <v>20</v>
      </c>
      <c r="N355" s="124" t="s">
        <v>46</v>
      </c>
      <c r="O355" s="55"/>
      <c r="P355" s="125">
        <f>O355*H355</f>
        <v>0</v>
      </c>
      <c r="Q355" s="125">
        <v>0</v>
      </c>
      <c r="R355" s="125">
        <f>Q355*H355</f>
        <v>0</v>
      </c>
      <c r="S355" s="125">
        <v>0</v>
      </c>
      <c r="T355" s="126">
        <f>S355*H355</f>
        <v>0</v>
      </c>
      <c r="U355" s="251"/>
      <c r="V355" s="251"/>
      <c r="W355" s="251"/>
      <c r="X355" s="251"/>
      <c r="Y355" s="251"/>
      <c r="Z355" s="251"/>
      <c r="AA355" s="251"/>
      <c r="AB355" s="251"/>
      <c r="AC355" s="251"/>
      <c r="AD355" s="251"/>
      <c r="AE355" s="251"/>
      <c r="AR355" s="330" t="s">
        <v>136</v>
      </c>
      <c r="AT355" s="330" t="s">
        <v>131</v>
      </c>
      <c r="AU355" s="330" t="s">
        <v>22</v>
      </c>
      <c r="AY355" s="304" t="s">
        <v>130</v>
      </c>
      <c r="BE355" s="331">
        <f>IF(N355="základní",J355,0)</f>
        <v>0</v>
      </c>
      <c r="BF355" s="331">
        <f>IF(N355="snížená",J355,0)</f>
        <v>0</v>
      </c>
      <c r="BG355" s="331">
        <f>IF(N355="zákl. přenesená",J355,0)</f>
        <v>0</v>
      </c>
      <c r="BH355" s="331">
        <f>IF(N355="sníž. přenesená",J355,0)</f>
        <v>0</v>
      </c>
      <c r="BI355" s="331">
        <f>IF(N355="nulová",J355,0)</f>
        <v>0</v>
      </c>
      <c r="BJ355" s="304" t="s">
        <v>22</v>
      </c>
      <c r="BK355" s="331">
        <f>ROUND(I355*H355,2)</f>
        <v>0</v>
      </c>
      <c r="BL355" s="304" t="s">
        <v>136</v>
      </c>
      <c r="BM355" s="330" t="s">
        <v>602</v>
      </c>
    </row>
    <row r="356" spans="1:47" s="307" customFormat="1" ht="12">
      <c r="A356" s="251"/>
      <c r="B356" s="27"/>
      <c r="C356" s="251"/>
      <c r="D356" s="127" t="s">
        <v>137</v>
      </c>
      <c r="E356" s="251"/>
      <c r="F356" s="128" t="s">
        <v>615</v>
      </c>
      <c r="G356" s="251"/>
      <c r="H356" s="251"/>
      <c r="I356" s="251"/>
      <c r="J356" s="251"/>
      <c r="K356" s="251"/>
      <c r="L356" s="27"/>
      <c r="M356" s="129"/>
      <c r="N356" s="130"/>
      <c r="O356" s="55"/>
      <c r="P356" s="55"/>
      <c r="Q356" s="55"/>
      <c r="R356" s="55"/>
      <c r="S356" s="55"/>
      <c r="T356" s="56"/>
      <c r="U356" s="251"/>
      <c r="V356" s="251"/>
      <c r="W356" s="251"/>
      <c r="X356" s="251"/>
      <c r="Y356" s="251"/>
      <c r="Z356" s="251"/>
      <c r="AA356" s="251"/>
      <c r="AB356" s="251"/>
      <c r="AC356" s="251"/>
      <c r="AD356" s="251"/>
      <c r="AE356" s="251"/>
      <c r="AT356" s="304" t="s">
        <v>137</v>
      </c>
      <c r="AU356" s="304" t="s">
        <v>22</v>
      </c>
    </row>
    <row r="357" spans="1:65" s="307" customFormat="1" ht="16.5" customHeight="1">
      <c r="A357" s="251"/>
      <c r="B357" s="27"/>
      <c r="C357" s="117" t="s">
        <v>400</v>
      </c>
      <c r="D357" s="117" t="s">
        <v>131</v>
      </c>
      <c r="E357" s="118" t="s">
        <v>1816</v>
      </c>
      <c r="F357" s="119" t="s">
        <v>618</v>
      </c>
      <c r="G357" s="120" t="s">
        <v>201</v>
      </c>
      <c r="H357" s="121">
        <v>1</v>
      </c>
      <c r="I357" s="122"/>
      <c r="J357" s="123">
        <f>ROUND(I357*H357,2)</f>
        <v>0</v>
      </c>
      <c r="K357" s="119" t="s">
        <v>146</v>
      </c>
      <c r="L357" s="27"/>
      <c r="M357" s="329" t="s">
        <v>20</v>
      </c>
      <c r="N357" s="124" t="s">
        <v>46</v>
      </c>
      <c r="O357" s="55"/>
      <c r="P357" s="125">
        <f>O357*H357</f>
        <v>0</v>
      </c>
      <c r="Q357" s="125">
        <v>0</v>
      </c>
      <c r="R357" s="125">
        <f>Q357*H357</f>
        <v>0</v>
      </c>
      <c r="S357" s="125">
        <v>0</v>
      </c>
      <c r="T357" s="126">
        <f>S357*H357</f>
        <v>0</v>
      </c>
      <c r="U357" s="251"/>
      <c r="V357" s="251"/>
      <c r="W357" s="251"/>
      <c r="X357" s="251"/>
      <c r="Y357" s="251"/>
      <c r="Z357" s="251"/>
      <c r="AA357" s="251"/>
      <c r="AB357" s="251"/>
      <c r="AC357" s="251"/>
      <c r="AD357" s="251"/>
      <c r="AE357" s="251"/>
      <c r="AR357" s="330" t="s">
        <v>136</v>
      </c>
      <c r="AT357" s="330" t="s">
        <v>131</v>
      </c>
      <c r="AU357" s="330" t="s">
        <v>22</v>
      </c>
      <c r="AY357" s="304" t="s">
        <v>130</v>
      </c>
      <c r="BE357" s="331">
        <f>IF(N357="základní",J357,0)</f>
        <v>0</v>
      </c>
      <c r="BF357" s="331">
        <f>IF(N357="snížená",J357,0)</f>
        <v>0</v>
      </c>
      <c r="BG357" s="331">
        <f>IF(N357="zákl. přenesená",J357,0)</f>
        <v>0</v>
      </c>
      <c r="BH357" s="331">
        <f>IF(N357="sníž. přenesená",J357,0)</f>
        <v>0</v>
      </c>
      <c r="BI357" s="331">
        <f>IF(N357="nulová",J357,0)</f>
        <v>0</v>
      </c>
      <c r="BJ357" s="304" t="s">
        <v>22</v>
      </c>
      <c r="BK357" s="331">
        <f>ROUND(I357*H357,2)</f>
        <v>0</v>
      </c>
      <c r="BL357" s="304" t="s">
        <v>136</v>
      </c>
      <c r="BM357" s="330" t="s">
        <v>605</v>
      </c>
    </row>
    <row r="358" spans="1:47" s="307" customFormat="1" ht="12">
      <c r="A358" s="251"/>
      <c r="B358" s="27"/>
      <c r="C358" s="251"/>
      <c r="D358" s="127" t="s">
        <v>137</v>
      </c>
      <c r="E358" s="251"/>
      <c r="F358" s="128" t="s">
        <v>618</v>
      </c>
      <c r="G358" s="251"/>
      <c r="H358" s="251"/>
      <c r="I358" s="251"/>
      <c r="J358" s="251"/>
      <c r="K358" s="251"/>
      <c r="L358" s="27"/>
      <c r="M358" s="129"/>
      <c r="N358" s="130"/>
      <c r="O358" s="55"/>
      <c r="P358" s="55"/>
      <c r="Q358" s="55"/>
      <c r="R358" s="55"/>
      <c r="S358" s="55"/>
      <c r="T358" s="56"/>
      <c r="U358" s="251"/>
      <c r="V358" s="251"/>
      <c r="W358" s="251"/>
      <c r="X358" s="251"/>
      <c r="Y358" s="251"/>
      <c r="Z358" s="251"/>
      <c r="AA358" s="251"/>
      <c r="AB358" s="251"/>
      <c r="AC358" s="251"/>
      <c r="AD358" s="251"/>
      <c r="AE358" s="251"/>
      <c r="AT358" s="304" t="s">
        <v>137</v>
      </c>
      <c r="AU358" s="304" t="s">
        <v>22</v>
      </c>
    </row>
    <row r="359" spans="1:65" s="307" customFormat="1" ht="16.5" customHeight="1">
      <c r="A359" s="251"/>
      <c r="B359" s="27"/>
      <c r="C359" s="117" t="s">
        <v>606</v>
      </c>
      <c r="D359" s="117" t="s">
        <v>131</v>
      </c>
      <c r="E359" s="118" t="s">
        <v>1817</v>
      </c>
      <c r="F359" s="119" t="s">
        <v>1647</v>
      </c>
      <c r="G359" s="120" t="s">
        <v>201</v>
      </c>
      <c r="H359" s="121">
        <v>1</v>
      </c>
      <c r="I359" s="122"/>
      <c r="J359" s="123">
        <f>ROUND(I359*H359,2)</f>
        <v>0</v>
      </c>
      <c r="K359" s="119" t="s">
        <v>146</v>
      </c>
      <c r="L359" s="27"/>
      <c r="M359" s="329" t="s">
        <v>20</v>
      </c>
      <c r="N359" s="124" t="s">
        <v>46</v>
      </c>
      <c r="O359" s="55"/>
      <c r="P359" s="125">
        <f>O359*H359</f>
        <v>0</v>
      </c>
      <c r="Q359" s="125">
        <v>0</v>
      </c>
      <c r="R359" s="125">
        <f>Q359*H359</f>
        <v>0</v>
      </c>
      <c r="S359" s="125">
        <v>0</v>
      </c>
      <c r="T359" s="126">
        <f>S359*H359</f>
        <v>0</v>
      </c>
      <c r="U359" s="251"/>
      <c r="V359" s="251"/>
      <c r="W359" s="251"/>
      <c r="X359" s="251"/>
      <c r="Y359" s="251"/>
      <c r="Z359" s="251"/>
      <c r="AA359" s="251"/>
      <c r="AB359" s="251"/>
      <c r="AC359" s="251"/>
      <c r="AD359" s="251"/>
      <c r="AE359" s="251"/>
      <c r="AR359" s="330" t="s">
        <v>136</v>
      </c>
      <c r="AT359" s="330" t="s">
        <v>131</v>
      </c>
      <c r="AU359" s="330" t="s">
        <v>22</v>
      </c>
      <c r="AY359" s="304" t="s">
        <v>130</v>
      </c>
      <c r="BE359" s="331">
        <f>IF(N359="základní",J359,0)</f>
        <v>0</v>
      </c>
      <c r="BF359" s="331">
        <f>IF(N359="snížená",J359,0)</f>
        <v>0</v>
      </c>
      <c r="BG359" s="331">
        <f>IF(N359="zákl. přenesená",J359,0)</f>
        <v>0</v>
      </c>
      <c r="BH359" s="331">
        <f>IF(N359="sníž. přenesená",J359,0)</f>
        <v>0</v>
      </c>
      <c r="BI359" s="331">
        <f>IF(N359="nulová",J359,0)</f>
        <v>0</v>
      </c>
      <c r="BJ359" s="304" t="s">
        <v>22</v>
      </c>
      <c r="BK359" s="331">
        <f>ROUND(I359*H359,2)</f>
        <v>0</v>
      </c>
      <c r="BL359" s="304" t="s">
        <v>136</v>
      </c>
      <c r="BM359" s="330" t="s">
        <v>609</v>
      </c>
    </row>
    <row r="360" spans="1:47" s="307" customFormat="1" ht="12">
      <c r="A360" s="251"/>
      <c r="B360" s="27"/>
      <c r="C360" s="251"/>
      <c r="D360" s="127" t="s">
        <v>137</v>
      </c>
      <c r="E360" s="251"/>
      <c r="F360" s="128" t="s">
        <v>1647</v>
      </c>
      <c r="G360" s="251"/>
      <c r="H360" s="251"/>
      <c r="I360" s="251"/>
      <c r="J360" s="251"/>
      <c r="K360" s="251"/>
      <c r="L360" s="27"/>
      <c r="M360" s="129"/>
      <c r="N360" s="130"/>
      <c r="O360" s="55"/>
      <c r="P360" s="55"/>
      <c r="Q360" s="55"/>
      <c r="R360" s="55"/>
      <c r="S360" s="55"/>
      <c r="T360" s="56"/>
      <c r="U360" s="251"/>
      <c r="V360" s="251"/>
      <c r="W360" s="251"/>
      <c r="X360" s="251"/>
      <c r="Y360" s="251"/>
      <c r="Z360" s="251"/>
      <c r="AA360" s="251"/>
      <c r="AB360" s="251"/>
      <c r="AC360" s="251"/>
      <c r="AD360" s="251"/>
      <c r="AE360" s="251"/>
      <c r="AT360" s="304" t="s">
        <v>137</v>
      </c>
      <c r="AU360" s="304" t="s">
        <v>22</v>
      </c>
    </row>
    <row r="361" spans="1:65" s="307" customFormat="1" ht="16.5" customHeight="1">
      <c r="A361" s="251"/>
      <c r="B361" s="27"/>
      <c r="C361" s="117" t="s">
        <v>403</v>
      </c>
      <c r="D361" s="117" t="s">
        <v>131</v>
      </c>
      <c r="E361" s="118" t="s">
        <v>1818</v>
      </c>
      <c r="F361" s="119" t="s">
        <v>1819</v>
      </c>
      <c r="G361" s="120" t="s">
        <v>162</v>
      </c>
      <c r="H361" s="121">
        <v>2</v>
      </c>
      <c r="I361" s="122"/>
      <c r="J361" s="123">
        <f>ROUND(I361*H361,2)</f>
        <v>0</v>
      </c>
      <c r="K361" s="119" t="s">
        <v>146</v>
      </c>
      <c r="L361" s="27"/>
      <c r="M361" s="329" t="s">
        <v>20</v>
      </c>
      <c r="N361" s="124" t="s">
        <v>46</v>
      </c>
      <c r="O361" s="55"/>
      <c r="P361" s="125">
        <f>O361*H361</f>
        <v>0</v>
      </c>
      <c r="Q361" s="125">
        <v>0</v>
      </c>
      <c r="R361" s="125">
        <f>Q361*H361</f>
        <v>0</v>
      </c>
      <c r="S361" s="125">
        <v>0</v>
      </c>
      <c r="T361" s="126">
        <f>S361*H361</f>
        <v>0</v>
      </c>
      <c r="U361" s="251"/>
      <c r="V361" s="251"/>
      <c r="W361" s="251"/>
      <c r="X361" s="251"/>
      <c r="Y361" s="251"/>
      <c r="Z361" s="251"/>
      <c r="AA361" s="251"/>
      <c r="AB361" s="251"/>
      <c r="AC361" s="251"/>
      <c r="AD361" s="251"/>
      <c r="AE361" s="251"/>
      <c r="AR361" s="330" t="s">
        <v>136</v>
      </c>
      <c r="AT361" s="330" t="s">
        <v>131</v>
      </c>
      <c r="AU361" s="330" t="s">
        <v>22</v>
      </c>
      <c r="AY361" s="304" t="s">
        <v>130</v>
      </c>
      <c r="BE361" s="331">
        <f>IF(N361="základní",J361,0)</f>
        <v>0</v>
      </c>
      <c r="BF361" s="331">
        <f>IF(N361="snížená",J361,0)</f>
        <v>0</v>
      </c>
      <c r="BG361" s="331">
        <f>IF(N361="zákl. přenesená",J361,0)</f>
        <v>0</v>
      </c>
      <c r="BH361" s="331">
        <f>IF(N361="sníž. přenesená",J361,0)</f>
        <v>0</v>
      </c>
      <c r="BI361" s="331">
        <f>IF(N361="nulová",J361,0)</f>
        <v>0</v>
      </c>
      <c r="BJ361" s="304" t="s">
        <v>22</v>
      </c>
      <c r="BK361" s="331">
        <f>ROUND(I361*H361,2)</f>
        <v>0</v>
      </c>
      <c r="BL361" s="304" t="s">
        <v>136</v>
      </c>
      <c r="BM361" s="330" t="s">
        <v>612</v>
      </c>
    </row>
    <row r="362" spans="1:47" s="307" customFormat="1" ht="12">
      <c r="A362" s="251"/>
      <c r="B362" s="27"/>
      <c r="C362" s="251"/>
      <c r="D362" s="127" t="s">
        <v>137</v>
      </c>
      <c r="E362" s="251"/>
      <c r="F362" s="128" t="s">
        <v>1819</v>
      </c>
      <c r="G362" s="251"/>
      <c r="H362" s="251"/>
      <c r="I362" s="251"/>
      <c r="J362" s="251"/>
      <c r="K362" s="251"/>
      <c r="L362" s="27"/>
      <c r="M362" s="129"/>
      <c r="N362" s="130"/>
      <c r="O362" s="55"/>
      <c r="P362" s="55"/>
      <c r="Q362" s="55"/>
      <c r="R362" s="55"/>
      <c r="S362" s="55"/>
      <c r="T362" s="56"/>
      <c r="U362" s="251"/>
      <c r="V362" s="251"/>
      <c r="W362" s="251"/>
      <c r="X362" s="251"/>
      <c r="Y362" s="251"/>
      <c r="Z362" s="251"/>
      <c r="AA362" s="251"/>
      <c r="AB362" s="251"/>
      <c r="AC362" s="251"/>
      <c r="AD362" s="251"/>
      <c r="AE362" s="251"/>
      <c r="AT362" s="304" t="s">
        <v>137</v>
      </c>
      <c r="AU362" s="304" t="s">
        <v>22</v>
      </c>
    </row>
    <row r="363" spans="2:63" s="109" customFormat="1" ht="25.9" customHeight="1">
      <c r="B363" s="108"/>
      <c r="D363" s="110" t="s">
        <v>74</v>
      </c>
      <c r="E363" s="111" t="s">
        <v>1820</v>
      </c>
      <c r="F363" s="111" t="s">
        <v>1821</v>
      </c>
      <c r="J363" s="112">
        <f>BK363</f>
        <v>0</v>
      </c>
      <c r="L363" s="108"/>
      <c r="M363" s="113"/>
      <c r="N363" s="114"/>
      <c r="O363" s="114"/>
      <c r="P363" s="115">
        <f>SUM(P364:P409)</f>
        <v>0</v>
      </c>
      <c r="Q363" s="114"/>
      <c r="R363" s="115">
        <f>SUM(R364:R409)</f>
        <v>0</v>
      </c>
      <c r="S363" s="114"/>
      <c r="T363" s="116">
        <f>SUM(T364:T409)</f>
        <v>0</v>
      </c>
      <c r="AR363" s="110" t="s">
        <v>22</v>
      </c>
      <c r="AT363" s="327" t="s">
        <v>74</v>
      </c>
      <c r="AU363" s="327" t="s">
        <v>75</v>
      </c>
      <c r="AY363" s="110" t="s">
        <v>130</v>
      </c>
      <c r="BK363" s="328">
        <f>SUM(BK364:BK409)</f>
        <v>0</v>
      </c>
    </row>
    <row r="364" spans="1:65" s="307" customFormat="1" ht="16.5" customHeight="1">
      <c r="A364" s="251"/>
      <c r="B364" s="27"/>
      <c r="C364" s="117" t="s">
        <v>613</v>
      </c>
      <c r="D364" s="117" t="s">
        <v>131</v>
      </c>
      <c r="E364" s="118" t="s">
        <v>27</v>
      </c>
      <c r="F364" s="119" t="s">
        <v>1791</v>
      </c>
      <c r="G364" s="120" t="s">
        <v>215</v>
      </c>
      <c r="H364" s="121">
        <v>2</v>
      </c>
      <c r="I364" s="122"/>
      <c r="J364" s="123">
        <f>ROUND(I364*H364,2)</f>
        <v>0</v>
      </c>
      <c r="K364" s="119" t="s">
        <v>146</v>
      </c>
      <c r="L364" s="27"/>
      <c r="M364" s="329" t="s">
        <v>20</v>
      </c>
      <c r="N364" s="124" t="s">
        <v>46</v>
      </c>
      <c r="O364" s="55"/>
      <c r="P364" s="125">
        <f>O364*H364</f>
        <v>0</v>
      </c>
      <c r="Q364" s="125">
        <v>0</v>
      </c>
      <c r="R364" s="125">
        <f>Q364*H364</f>
        <v>0</v>
      </c>
      <c r="S364" s="125">
        <v>0</v>
      </c>
      <c r="T364" s="126">
        <f>S364*H364</f>
        <v>0</v>
      </c>
      <c r="U364" s="251"/>
      <c r="V364" s="251"/>
      <c r="W364" s="251"/>
      <c r="X364" s="251"/>
      <c r="Y364" s="251"/>
      <c r="Z364" s="251"/>
      <c r="AA364" s="251"/>
      <c r="AB364" s="251"/>
      <c r="AC364" s="251"/>
      <c r="AD364" s="251"/>
      <c r="AE364" s="251"/>
      <c r="AR364" s="330" t="s">
        <v>136</v>
      </c>
      <c r="AT364" s="330" t="s">
        <v>131</v>
      </c>
      <c r="AU364" s="330" t="s">
        <v>22</v>
      </c>
      <c r="AY364" s="304" t="s">
        <v>130</v>
      </c>
      <c r="BE364" s="331">
        <f>IF(N364="základní",J364,0)</f>
        <v>0</v>
      </c>
      <c r="BF364" s="331">
        <f>IF(N364="snížená",J364,0)</f>
        <v>0</v>
      </c>
      <c r="BG364" s="331">
        <f>IF(N364="zákl. přenesená",J364,0)</f>
        <v>0</v>
      </c>
      <c r="BH364" s="331">
        <f>IF(N364="sníž. přenesená",J364,0)</f>
        <v>0</v>
      </c>
      <c r="BI364" s="331">
        <f>IF(N364="nulová",J364,0)</f>
        <v>0</v>
      </c>
      <c r="BJ364" s="304" t="s">
        <v>22</v>
      </c>
      <c r="BK364" s="331">
        <f>ROUND(I364*H364,2)</f>
        <v>0</v>
      </c>
      <c r="BL364" s="304" t="s">
        <v>136</v>
      </c>
      <c r="BM364" s="330" t="s">
        <v>616</v>
      </c>
    </row>
    <row r="365" spans="1:47" s="307" customFormat="1" ht="12">
      <c r="A365" s="251"/>
      <c r="B365" s="27"/>
      <c r="C365" s="251"/>
      <c r="D365" s="127" t="s">
        <v>137</v>
      </c>
      <c r="E365" s="251"/>
      <c r="F365" s="128" t="s">
        <v>1791</v>
      </c>
      <c r="G365" s="251"/>
      <c r="H365" s="251"/>
      <c r="I365" s="251"/>
      <c r="J365" s="251"/>
      <c r="K365" s="251"/>
      <c r="L365" s="27"/>
      <c r="M365" s="129"/>
      <c r="N365" s="130"/>
      <c r="O365" s="55"/>
      <c r="P365" s="55"/>
      <c r="Q365" s="55"/>
      <c r="R365" s="55"/>
      <c r="S365" s="55"/>
      <c r="T365" s="56"/>
      <c r="U365" s="251"/>
      <c r="V365" s="251"/>
      <c r="W365" s="251"/>
      <c r="X365" s="251"/>
      <c r="Y365" s="251"/>
      <c r="Z365" s="251"/>
      <c r="AA365" s="251"/>
      <c r="AB365" s="251"/>
      <c r="AC365" s="251"/>
      <c r="AD365" s="251"/>
      <c r="AE365" s="251"/>
      <c r="AT365" s="304" t="s">
        <v>137</v>
      </c>
      <c r="AU365" s="304" t="s">
        <v>22</v>
      </c>
    </row>
    <row r="366" spans="1:65" s="307" customFormat="1" ht="16.5" customHeight="1">
      <c r="A366" s="251"/>
      <c r="B366" s="27"/>
      <c r="C366" s="117" t="s">
        <v>407</v>
      </c>
      <c r="D366" s="117" t="s">
        <v>131</v>
      </c>
      <c r="E366" s="118" t="s">
        <v>212</v>
      </c>
      <c r="F366" s="119" t="s">
        <v>1753</v>
      </c>
      <c r="G366" s="120" t="s">
        <v>215</v>
      </c>
      <c r="H366" s="121">
        <v>2</v>
      </c>
      <c r="I366" s="122"/>
      <c r="J366" s="123">
        <f>ROUND(I366*H366,2)</f>
        <v>0</v>
      </c>
      <c r="K366" s="119" t="s">
        <v>146</v>
      </c>
      <c r="L366" s="27"/>
      <c r="M366" s="329" t="s">
        <v>20</v>
      </c>
      <c r="N366" s="124" t="s">
        <v>46</v>
      </c>
      <c r="O366" s="55"/>
      <c r="P366" s="125">
        <f>O366*H366</f>
        <v>0</v>
      </c>
      <c r="Q366" s="125">
        <v>0</v>
      </c>
      <c r="R366" s="125">
        <f>Q366*H366</f>
        <v>0</v>
      </c>
      <c r="S366" s="125">
        <v>0</v>
      </c>
      <c r="T366" s="126">
        <f>S366*H366</f>
        <v>0</v>
      </c>
      <c r="U366" s="251"/>
      <c r="V366" s="251"/>
      <c r="W366" s="251"/>
      <c r="X366" s="251"/>
      <c r="Y366" s="251"/>
      <c r="Z366" s="251"/>
      <c r="AA366" s="251"/>
      <c r="AB366" s="251"/>
      <c r="AC366" s="251"/>
      <c r="AD366" s="251"/>
      <c r="AE366" s="251"/>
      <c r="AR366" s="330" t="s">
        <v>136</v>
      </c>
      <c r="AT366" s="330" t="s">
        <v>131</v>
      </c>
      <c r="AU366" s="330" t="s">
        <v>22</v>
      </c>
      <c r="AY366" s="304" t="s">
        <v>130</v>
      </c>
      <c r="BE366" s="331">
        <f>IF(N366="základní",J366,0)</f>
        <v>0</v>
      </c>
      <c r="BF366" s="331">
        <f>IF(N366="snížená",J366,0)</f>
        <v>0</v>
      </c>
      <c r="BG366" s="331">
        <f>IF(N366="zákl. přenesená",J366,0)</f>
        <v>0</v>
      </c>
      <c r="BH366" s="331">
        <f>IF(N366="sníž. přenesená",J366,0)</f>
        <v>0</v>
      </c>
      <c r="BI366" s="331">
        <f>IF(N366="nulová",J366,0)</f>
        <v>0</v>
      </c>
      <c r="BJ366" s="304" t="s">
        <v>22</v>
      </c>
      <c r="BK366" s="331">
        <f>ROUND(I366*H366,2)</f>
        <v>0</v>
      </c>
      <c r="BL366" s="304" t="s">
        <v>136</v>
      </c>
      <c r="BM366" s="330" t="s">
        <v>619</v>
      </c>
    </row>
    <row r="367" spans="1:47" s="307" customFormat="1" ht="12">
      <c r="A367" s="251"/>
      <c r="B367" s="27"/>
      <c r="C367" s="251"/>
      <c r="D367" s="127" t="s">
        <v>137</v>
      </c>
      <c r="E367" s="251"/>
      <c r="F367" s="128" t="s">
        <v>1753</v>
      </c>
      <c r="G367" s="251"/>
      <c r="H367" s="251"/>
      <c r="I367" s="251"/>
      <c r="J367" s="251"/>
      <c r="K367" s="251"/>
      <c r="L367" s="27"/>
      <c r="M367" s="129"/>
      <c r="N367" s="130"/>
      <c r="O367" s="55"/>
      <c r="P367" s="55"/>
      <c r="Q367" s="55"/>
      <c r="R367" s="55"/>
      <c r="S367" s="55"/>
      <c r="T367" s="56"/>
      <c r="U367" s="251"/>
      <c r="V367" s="251"/>
      <c r="W367" s="251"/>
      <c r="X367" s="251"/>
      <c r="Y367" s="251"/>
      <c r="Z367" s="251"/>
      <c r="AA367" s="251"/>
      <c r="AB367" s="251"/>
      <c r="AC367" s="251"/>
      <c r="AD367" s="251"/>
      <c r="AE367" s="251"/>
      <c r="AT367" s="304" t="s">
        <v>137</v>
      </c>
      <c r="AU367" s="304" t="s">
        <v>22</v>
      </c>
    </row>
    <row r="368" spans="1:65" s="307" customFormat="1" ht="16.5" customHeight="1">
      <c r="A368" s="251"/>
      <c r="B368" s="27"/>
      <c r="C368" s="117" t="s">
        <v>620</v>
      </c>
      <c r="D368" s="117" t="s">
        <v>131</v>
      </c>
      <c r="E368" s="118" t="s">
        <v>153</v>
      </c>
      <c r="F368" s="119" t="s">
        <v>1822</v>
      </c>
      <c r="G368" s="120" t="s">
        <v>201</v>
      </c>
      <c r="H368" s="121">
        <v>1</v>
      </c>
      <c r="I368" s="122"/>
      <c r="J368" s="123">
        <f>ROUND(I368*H368,2)</f>
        <v>0</v>
      </c>
      <c r="K368" s="119" t="s">
        <v>146</v>
      </c>
      <c r="L368" s="27"/>
      <c r="M368" s="329" t="s">
        <v>20</v>
      </c>
      <c r="N368" s="124" t="s">
        <v>46</v>
      </c>
      <c r="O368" s="55"/>
      <c r="P368" s="125">
        <f>O368*H368</f>
        <v>0</v>
      </c>
      <c r="Q368" s="125">
        <v>0</v>
      </c>
      <c r="R368" s="125">
        <f>Q368*H368</f>
        <v>0</v>
      </c>
      <c r="S368" s="125">
        <v>0</v>
      </c>
      <c r="T368" s="126">
        <f>S368*H368</f>
        <v>0</v>
      </c>
      <c r="U368" s="251"/>
      <c r="V368" s="251"/>
      <c r="W368" s="251"/>
      <c r="X368" s="251"/>
      <c r="Y368" s="251"/>
      <c r="Z368" s="251"/>
      <c r="AA368" s="251"/>
      <c r="AB368" s="251"/>
      <c r="AC368" s="251"/>
      <c r="AD368" s="251"/>
      <c r="AE368" s="251"/>
      <c r="AR368" s="330" t="s">
        <v>136</v>
      </c>
      <c r="AT368" s="330" t="s">
        <v>131</v>
      </c>
      <c r="AU368" s="330" t="s">
        <v>22</v>
      </c>
      <c r="AY368" s="304" t="s">
        <v>130</v>
      </c>
      <c r="BE368" s="331">
        <f>IF(N368="základní",J368,0)</f>
        <v>0</v>
      </c>
      <c r="BF368" s="331">
        <f>IF(N368="snížená",J368,0)</f>
        <v>0</v>
      </c>
      <c r="BG368" s="331">
        <f>IF(N368="zákl. přenesená",J368,0)</f>
        <v>0</v>
      </c>
      <c r="BH368" s="331">
        <f>IF(N368="sníž. přenesená",J368,0)</f>
        <v>0</v>
      </c>
      <c r="BI368" s="331">
        <f>IF(N368="nulová",J368,0)</f>
        <v>0</v>
      </c>
      <c r="BJ368" s="304" t="s">
        <v>22</v>
      </c>
      <c r="BK368" s="331">
        <f>ROUND(I368*H368,2)</f>
        <v>0</v>
      </c>
      <c r="BL368" s="304" t="s">
        <v>136</v>
      </c>
      <c r="BM368" s="330" t="s">
        <v>621</v>
      </c>
    </row>
    <row r="369" spans="1:47" s="307" customFormat="1" ht="12">
      <c r="A369" s="251"/>
      <c r="B369" s="27"/>
      <c r="C369" s="251"/>
      <c r="D369" s="127" t="s">
        <v>137</v>
      </c>
      <c r="E369" s="251"/>
      <c r="F369" s="128" t="s">
        <v>1822</v>
      </c>
      <c r="G369" s="251"/>
      <c r="H369" s="251"/>
      <c r="I369" s="251"/>
      <c r="J369" s="251"/>
      <c r="K369" s="251"/>
      <c r="L369" s="27"/>
      <c r="M369" s="129"/>
      <c r="N369" s="130"/>
      <c r="O369" s="55"/>
      <c r="P369" s="55"/>
      <c r="Q369" s="55"/>
      <c r="R369" s="55"/>
      <c r="S369" s="55"/>
      <c r="T369" s="56"/>
      <c r="U369" s="251"/>
      <c r="V369" s="251"/>
      <c r="W369" s="251"/>
      <c r="X369" s="251"/>
      <c r="Y369" s="251"/>
      <c r="Z369" s="251"/>
      <c r="AA369" s="251"/>
      <c r="AB369" s="251"/>
      <c r="AC369" s="251"/>
      <c r="AD369" s="251"/>
      <c r="AE369" s="251"/>
      <c r="AT369" s="304" t="s">
        <v>137</v>
      </c>
      <c r="AU369" s="304" t="s">
        <v>22</v>
      </c>
    </row>
    <row r="370" spans="1:65" s="307" customFormat="1" ht="16.5" customHeight="1">
      <c r="A370" s="251"/>
      <c r="B370" s="27"/>
      <c r="C370" s="117" t="s">
        <v>410</v>
      </c>
      <c r="D370" s="117" t="s">
        <v>131</v>
      </c>
      <c r="E370" s="118" t="s">
        <v>220</v>
      </c>
      <c r="F370" s="119" t="s">
        <v>1823</v>
      </c>
      <c r="G370" s="120" t="s">
        <v>201</v>
      </c>
      <c r="H370" s="121">
        <v>1</v>
      </c>
      <c r="I370" s="122"/>
      <c r="J370" s="123">
        <f>ROUND(I370*H370,2)</f>
        <v>0</v>
      </c>
      <c r="K370" s="119" t="s">
        <v>146</v>
      </c>
      <c r="L370" s="27"/>
      <c r="M370" s="329" t="s">
        <v>20</v>
      </c>
      <c r="N370" s="124" t="s">
        <v>46</v>
      </c>
      <c r="O370" s="55"/>
      <c r="P370" s="125">
        <f>O370*H370</f>
        <v>0</v>
      </c>
      <c r="Q370" s="125">
        <v>0</v>
      </c>
      <c r="R370" s="125">
        <f>Q370*H370</f>
        <v>0</v>
      </c>
      <c r="S370" s="125">
        <v>0</v>
      </c>
      <c r="T370" s="126">
        <f>S370*H370</f>
        <v>0</v>
      </c>
      <c r="U370" s="251"/>
      <c r="V370" s="251"/>
      <c r="W370" s="251"/>
      <c r="X370" s="251"/>
      <c r="Y370" s="251"/>
      <c r="Z370" s="251"/>
      <c r="AA370" s="251"/>
      <c r="AB370" s="251"/>
      <c r="AC370" s="251"/>
      <c r="AD370" s="251"/>
      <c r="AE370" s="251"/>
      <c r="AR370" s="330" t="s">
        <v>136</v>
      </c>
      <c r="AT370" s="330" t="s">
        <v>131</v>
      </c>
      <c r="AU370" s="330" t="s">
        <v>22</v>
      </c>
      <c r="AY370" s="304" t="s">
        <v>130</v>
      </c>
      <c r="BE370" s="331">
        <f>IF(N370="základní",J370,0)</f>
        <v>0</v>
      </c>
      <c r="BF370" s="331">
        <f>IF(N370="snížená",J370,0)</f>
        <v>0</v>
      </c>
      <c r="BG370" s="331">
        <f>IF(N370="zákl. přenesená",J370,0)</f>
        <v>0</v>
      </c>
      <c r="BH370" s="331">
        <f>IF(N370="sníž. přenesená",J370,0)</f>
        <v>0</v>
      </c>
      <c r="BI370" s="331">
        <f>IF(N370="nulová",J370,0)</f>
        <v>0</v>
      </c>
      <c r="BJ370" s="304" t="s">
        <v>22</v>
      </c>
      <c r="BK370" s="331">
        <f>ROUND(I370*H370,2)</f>
        <v>0</v>
      </c>
      <c r="BL370" s="304" t="s">
        <v>136</v>
      </c>
      <c r="BM370" s="330" t="s">
        <v>626</v>
      </c>
    </row>
    <row r="371" spans="1:47" s="307" customFormat="1" ht="12">
      <c r="A371" s="251"/>
      <c r="B371" s="27"/>
      <c r="C371" s="251"/>
      <c r="D371" s="127" t="s">
        <v>137</v>
      </c>
      <c r="E371" s="251"/>
      <c r="F371" s="128" t="s">
        <v>1823</v>
      </c>
      <c r="G371" s="251"/>
      <c r="H371" s="251"/>
      <c r="I371" s="251"/>
      <c r="J371" s="251"/>
      <c r="K371" s="251"/>
      <c r="L371" s="27"/>
      <c r="M371" s="129"/>
      <c r="N371" s="130"/>
      <c r="O371" s="55"/>
      <c r="P371" s="55"/>
      <c r="Q371" s="55"/>
      <c r="R371" s="55"/>
      <c r="S371" s="55"/>
      <c r="T371" s="56"/>
      <c r="U371" s="251"/>
      <c r="V371" s="251"/>
      <c r="W371" s="251"/>
      <c r="X371" s="251"/>
      <c r="Y371" s="251"/>
      <c r="Z371" s="251"/>
      <c r="AA371" s="251"/>
      <c r="AB371" s="251"/>
      <c r="AC371" s="251"/>
      <c r="AD371" s="251"/>
      <c r="AE371" s="251"/>
      <c r="AT371" s="304" t="s">
        <v>137</v>
      </c>
      <c r="AU371" s="304" t="s">
        <v>22</v>
      </c>
    </row>
    <row r="372" spans="1:65" s="307" customFormat="1" ht="16.5" customHeight="1">
      <c r="A372" s="251"/>
      <c r="B372" s="27"/>
      <c r="C372" s="117" t="s">
        <v>627</v>
      </c>
      <c r="D372" s="117" t="s">
        <v>131</v>
      </c>
      <c r="E372" s="118" t="s">
        <v>158</v>
      </c>
      <c r="F372" s="119" t="s">
        <v>504</v>
      </c>
      <c r="G372" s="120" t="s">
        <v>201</v>
      </c>
      <c r="H372" s="121">
        <v>1</v>
      </c>
      <c r="I372" s="122"/>
      <c r="J372" s="123">
        <f>ROUND(I372*H372,2)</f>
        <v>0</v>
      </c>
      <c r="K372" s="119" t="s">
        <v>146</v>
      </c>
      <c r="L372" s="27"/>
      <c r="M372" s="329" t="s">
        <v>20</v>
      </c>
      <c r="N372" s="124" t="s">
        <v>46</v>
      </c>
      <c r="O372" s="55"/>
      <c r="P372" s="125">
        <f>O372*H372</f>
        <v>0</v>
      </c>
      <c r="Q372" s="125">
        <v>0</v>
      </c>
      <c r="R372" s="125">
        <f>Q372*H372</f>
        <v>0</v>
      </c>
      <c r="S372" s="125">
        <v>0</v>
      </c>
      <c r="T372" s="126">
        <f>S372*H372</f>
        <v>0</v>
      </c>
      <c r="U372" s="251"/>
      <c r="V372" s="251"/>
      <c r="W372" s="251"/>
      <c r="X372" s="251"/>
      <c r="Y372" s="251"/>
      <c r="Z372" s="251"/>
      <c r="AA372" s="251"/>
      <c r="AB372" s="251"/>
      <c r="AC372" s="251"/>
      <c r="AD372" s="251"/>
      <c r="AE372" s="251"/>
      <c r="AR372" s="330" t="s">
        <v>136</v>
      </c>
      <c r="AT372" s="330" t="s">
        <v>131</v>
      </c>
      <c r="AU372" s="330" t="s">
        <v>22</v>
      </c>
      <c r="AY372" s="304" t="s">
        <v>130</v>
      </c>
      <c r="BE372" s="331">
        <f>IF(N372="základní",J372,0)</f>
        <v>0</v>
      </c>
      <c r="BF372" s="331">
        <f>IF(N372="snížená",J372,0)</f>
        <v>0</v>
      </c>
      <c r="BG372" s="331">
        <f>IF(N372="zákl. přenesená",J372,0)</f>
        <v>0</v>
      </c>
      <c r="BH372" s="331">
        <f>IF(N372="sníž. přenesená",J372,0)</f>
        <v>0</v>
      </c>
      <c r="BI372" s="331">
        <f>IF(N372="nulová",J372,0)</f>
        <v>0</v>
      </c>
      <c r="BJ372" s="304" t="s">
        <v>22</v>
      </c>
      <c r="BK372" s="331">
        <f>ROUND(I372*H372,2)</f>
        <v>0</v>
      </c>
      <c r="BL372" s="304" t="s">
        <v>136</v>
      </c>
      <c r="BM372" s="330" t="s">
        <v>630</v>
      </c>
    </row>
    <row r="373" spans="1:47" s="307" customFormat="1" ht="12">
      <c r="A373" s="251"/>
      <c r="B373" s="27"/>
      <c r="C373" s="251"/>
      <c r="D373" s="127" t="s">
        <v>137</v>
      </c>
      <c r="E373" s="251"/>
      <c r="F373" s="128" t="s">
        <v>504</v>
      </c>
      <c r="G373" s="251"/>
      <c r="H373" s="251"/>
      <c r="I373" s="251"/>
      <c r="J373" s="251"/>
      <c r="K373" s="251"/>
      <c r="L373" s="27"/>
      <c r="M373" s="129"/>
      <c r="N373" s="130"/>
      <c r="O373" s="55"/>
      <c r="P373" s="55"/>
      <c r="Q373" s="55"/>
      <c r="R373" s="55"/>
      <c r="S373" s="55"/>
      <c r="T373" s="56"/>
      <c r="U373" s="251"/>
      <c r="V373" s="251"/>
      <c r="W373" s="251"/>
      <c r="X373" s="251"/>
      <c r="Y373" s="251"/>
      <c r="Z373" s="251"/>
      <c r="AA373" s="251"/>
      <c r="AB373" s="251"/>
      <c r="AC373" s="251"/>
      <c r="AD373" s="251"/>
      <c r="AE373" s="251"/>
      <c r="AT373" s="304" t="s">
        <v>137</v>
      </c>
      <c r="AU373" s="304" t="s">
        <v>22</v>
      </c>
    </row>
    <row r="374" spans="1:65" s="307" customFormat="1" ht="16.5" customHeight="1">
      <c r="A374" s="251"/>
      <c r="B374" s="27"/>
      <c r="C374" s="117" t="s">
        <v>414</v>
      </c>
      <c r="D374" s="117" t="s">
        <v>131</v>
      </c>
      <c r="E374" s="118" t="s">
        <v>8</v>
      </c>
      <c r="F374" s="119" t="s">
        <v>1761</v>
      </c>
      <c r="G374" s="120" t="s">
        <v>201</v>
      </c>
      <c r="H374" s="121">
        <v>6</v>
      </c>
      <c r="I374" s="122"/>
      <c r="J374" s="123">
        <f>ROUND(I374*H374,2)</f>
        <v>0</v>
      </c>
      <c r="K374" s="119" t="s">
        <v>146</v>
      </c>
      <c r="L374" s="27"/>
      <c r="M374" s="329" t="s">
        <v>20</v>
      </c>
      <c r="N374" s="124" t="s">
        <v>46</v>
      </c>
      <c r="O374" s="55"/>
      <c r="P374" s="125">
        <f>O374*H374</f>
        <v>0</v>
      </c>
      <c r="Q374" s="125">
        <v>0</v>
      </c>
      <c r="R374" s="125">
        <f>Q374*H374</f>
        <v>0</v>
      </c>
      <c r="S374" s="125">
        <v>0</v>
      </c>
      <c r="T374" s="126">
        <f>S374*H374</f>
        <v>0</v>
      </c>
      <c r="U374" s="251"/>
      <c r="V374" s="251"/>
      <c r="W374" s="251"/>
      <c r="X374" s="251"/>
      <c r="Y374" s="251"/>
      <c r="Z374" s="251"/>
      <c r="AA374" s="251"/>
      <c r="AB374" s="251"/>
      <c r="AC374" s="251"/>
      <c r="AD374" s="251"/>
      <c r="AE374" s="251"/>
      <c r="AR374" s="330" t="s">
        <v>136</v>
      </c>
      <c r="AT374" s="330" t="s">
        <v>131</v>
      </c>
      <c r="AU374" s="330" t="s">
        <v>22</v>
      </c>
      <c r="AY374" s="304" t="s">
        <v>130</v>
      </c>
      <c r="BE374" s="331">
        <f>IF(N374="základní",J374,0)</f>
        <v>0</v>
      </c>
      <c r="BF374" s="331">
        <f>IF(N374="snížená",J374,0)</f>
        <v>0</v>
      </c>
      <c r="BG374" s="331">
        <f>IF(N374="zákl. přenesená",J374,0)</f>
        <v>0</v>
      </c>
      <c r="BH374" s="331">
        <f>IF(N374="sníž. přenesená",J374,0)</f>
        <v>0</v>
      </c>
      <c r="BI374" s="331">
        <f>IF(N374="nulová",J374,0)</f>
        <v>0</v>
      </c>
      <c r="BJ374" s="304" t="s">
        <v>22</v>
      </c>
      <c r="BK374" s="331">
        <f>ROUND(I374*H374,2)</f>
        <v>0</v>
      </c>
      <c r="BL374" s="304" t="s">
        <v>136</v>
      </c>
      <c r="BM374" s="330" t="s">
        <v>633</v>
      </c>
    </row>
    <row r="375" spans="1:47" s="307" customFormat="1" ht="12">
      <c r="A375" s="251"/>
      <c r="B375" s="27"/>
      <c r="C375" s="251"/>
      <c r="D375" s="127" t="s">
        <v>137</v>
      </c>
      <c r="E375" s="251"/>
      <c r="F375" s="128" t="s">
        <v>1761</v>
      </c>
      <c r="G375" s="251"/>
      <c r="H375" s="251"/>
      <c r="I375" s="251"/>
      <c r="J375" s="251"/>
      <c r="K375" s="251"/>
      <c r="L375" s="27"/>
      <c r="M375" s="129"/>
      <c r="N375" s="130"/>
      <c r="O375" s="55"/>
      <c r="P375" s="55"/>
      <c r="Q375" s="55"/>
      <c r="R375" s="55"/>
      <c r="S375" s="55"/>
      <c r="T375" s="56"/>
      <c r="U375" s="251"/>
      <c r="V375" s="251"/>
      <c r="W375" s="251"/>
      <c r="X375" s="251"/>
      <c r="Y375" s="251"/>
      <c r="Z375" s="251"/>
      <c r="AA375" s="251"/>
      <c r="AB375" s="251"/>
      <c r="AC375" s="251"/>
      <c r="AD375" s="251"/>
      <c r="AE375" s="251"/>
      <c r="AT375" s="304" t="s">
        <v>137</v>
      </c>
      <c r="AU375" s="304" t="s">
        <v>22</v>
      </c>
    </row>
    <row r="376" spans="1:65" s="307" customFormat="1" ht="16.5" customHeight="1">
      <c r="A376" s="251"/>
      <c r="B376" s="27"/>
      <c r="C376" s="117" t="s">
        <v>634</v>
      </c>
      <c r="D376" s="117" t="s">
        <v>131</v>
      </c>
      <c r="E376" s="118" t="s">
        <v>163</v>
      </c>
      <c r="F376" s="119" t="s">
        <v>1824</v>
      </c>
      <c r="G376" s="120" t="s">
        <v>201</v>
      </c>
      <c r="H376" s="121">
        <v>1</v>
      </c>
      <c r="I376" s="122"/>
      <c r="J376" s="123">
        <f>ROUND(I376*H376,2)</f>
        <v>0</v>
      </c>
      <c r="K376" s="119" t="s">
        <v>146</v>
      </c>
      <c r="L376" s="27"/>
      <c r="M376" s="329" t="s">
        <v>20</v>
      </c>
      <c r="N376" s="124" t="s">
        <v>46</v>
      </c>
      <c r="O376" s="55"/>
      <c r="P376" s="125">
        <f>O376*H376</f>
        <v>0</v>
      </c>
      <c r="Q376" s="125">
        <v>0</v>
      </c>
      <c r="R376" s="125">
        <f>Q376*H376</f>
        <v>0</v>
      </c>
      <c r="S376" s="125">
        <v>0</v>
      </c>
      <c r="T376" s="126">
        <f>S376*H376</f>
        <v>0</v>
      </c>
      <c r="U376" s="251"/>
      <c r="V376" s="251"/>
      <c r="W376" s="251"/>
      <c r="X376" s="251"/>
      <c r="Y376" s="251"/>
      <c r="Z376" s="251"/>
      <c r="AA376" s="251"/>
      <c r="AB376" s="251"/>
      <c r="AC376" s="251"/>
      <c r="AD376" s="251"/>
      <c r="AE376" s="251"/>
      <c r="AR376" s="330" t="s">
        <v>136</v>
      </c>
      <c r="AT376" s="330" t="s">
        <v>131</v>
      </c>
      <c r="AU376" s="330" t="s">
        <v>22</v>
      </c>
      <c r="AY376" s="304" t="s">
        <v>130</v>
      </c>
      <c r="BE376" s="331">
        <f>IF(N376="základní",J376,0)</f>
        <v>0</v>
      </c>
      <c r="BF376" s="331">
        <f>IF(N376="snížená",J376,0)</f>
        <v>0</v>
      </c>
      <c r="BG376" s="331">
        <f>IF(N376="zákl. přenesená",J376,0)</f>
        <v>0</v>
      </c>
      <c r="BH376" s="331">
        <f>IF(N376="sníž. přenesená",J376,0)</f>
        <v>0</v>
      </c>
      <c r="BI376" s="331">
        <f>IF(N376="nulová",J376,0)</f>
        <v>0</v>
      </c>
      <c r="BJ376" s="304" t="s">
        <v>22</v>
      </c>
      <c r="BK376" s="331">
        <f>ROUND(I376*H376,2)</f>
        <v>0</v>
      </c>
      <c r="BL376" s="304" t="s">
        <v>136</v>
      </c>
      <c r="BM376" s="330" t="s">
        <v>637</v>
      </c>
    </row>
    <row r="377" spans="1:47" s="307" customFormat="1" ht="12">
      <c r="A377" s="251"/>
      <c r="B377" s="27"/>
      <c r="C377" s="251"/>
      <c r="D377" s="127" t="s">
        <v>137</v>
      </c>
      <c r="E377" s="251"/>
      <c r="F377" s="128" t="s">
        <v>1824</v>
      </c>
      <c r="G377" s="251"/>
      <c r="H377" s="251"/>
      <c r="I377" s="251"/>
      <c r="J377" s="251"/>
      <c r="K377" s="251"/>
      <c r="L377" s="27"/>
      <c r="M377" s="129"/>
      <c r="N377" s="130"/>
      <c r="O377" s="55"/>
      <c r="P377" s="55"/>
      <c r="Q377" s="55"/>
      <c r="R377" s="55"/>
      <c r="S377" s="55"/>
      <c r="T377" s="56"/>
      <c r="U377" s="251"/>
      <c r="V377" s="251"/>
      <c r="W377" s="251"/>
      <c r="X377" s="251"/>
      <c r="Y377" s="251"/>
      <c r="Z377" s="251"/>
      <c r="AA377" s="251"/>
      <c r="AB377" s="251"/>
      <c r="AC377" s="251"/>
      <c r="AD377" s="251"/>
      <c r="AE377" s="251"/>
      <c r="AT377" s="304" t="s">
        <v>137</v>
      </c>
      <c r="AU377" s="304" t="s">
        <v>22</v>
      </c>
    </row>
    <row r="378" spans="1:65" s="307" customFormat="1" ht="16.5" customHeight="1">
      <c r="A378" s="251"/>
      <c r="B378" s="27"/>
      <c r="C378" s="117" t="s">
        <v>417</v>
      </c>
      <c r="D378" s="117" t="s">
        <v>131</v>
      </c>
      <c r="E378" s="118" t="s">
        <v>236</v>
      </c>
      <c r="F378" s="119" t="s">
        <v>1825</v>
      </c>
      <c r="G378" s="120" t="s">
        <v>201</v>
      </c>
      <c r="H378" s="121">
        <v>2</v>
      </c>
      <c r="I378" s="122"/>
      <c r="J378" s="123">
        <f>ROUND(I378*H378,2)</f>
        <v>0</v>
      </c>
      <c r="K378" s="119" t="s">
        <v>146</v>
      </c>
      <c r="L378" s="27"/>
      <c r="M378" s="329" t="s">
        <v>20</v>
      </c>
      <c r="N378" s="124" t="s">
        <v>46</v>
      </c>
      <c r="O378" s="55"/>
      <c r="P378" s="125">
        <f>O378*H378</f>
        <v>0</v>
      </c>
      <c r="Q378" s="125">
        <v>0</v>
      </c>
      <c r="R378" s="125">
        <f>Q378*H378</f>
        <v>0</v>
      </c>
      <c r="S378" s="125">
        <v>0</v>
      </c>
      <c r="T378" s="126">
        <f>S378*H378</f>
        <v>0</v>
      </c>
      <c r="U378" s="251"/>
      <c r="V378" s="251"/>
      <c r="W378" s="251"/>
      <c r="X378" s="251"/>
      <c r="Y378" s="251"/>
      <c r="Z378" s="251"/>
      <c r="AA378" s="251"/>
      <c r="AB378" s="251"/>
      <c r="AC378" s="251"/>
      <c r="AD378" s="251"/>
      <c r="AE378" s="251"/>
      <c r="AR378" s="330" t="s">
        <v>136</v>
      </c>
      <c r="AT378" s="330" t="s">
        <v>131</v>
      </c>
      <c r="AU378" s="330" t="s">
        <v>22</v>
      </c>
      <c r="AY378" s="304" t="s">
        <v>130</v>
      </c>
      <c r="BE378" s="331">
        <f>IF(N378="základní",J378,0)</f>
        <v>0</v>
      </c>
      <c r="BF378" s="331">
        <f>IF(N378="snížená",J378,0)</f>
        <v>0</v>
      </c>
      <c r="BG378" s="331">
        <f>IF(N378="zákl. přenesená",J378,0)</f>
        <v>0</v>
      </c>
      <c r="BH378" s="331">
        <f>IF(N378="sníž. přenesená",J378,0)</f>
        <v>0</v>
      </c>
      <c r="BI378" s="331">
        <f>IF(N378="nulová",J378,0)</f>
        <v>0</v>
      </c>
      <c r="BJ378" s="304" t="s">
        <v>22</v>
      </c>
      <c r="BK378" s="331">
        <f>ROUND(I378*H378,2)</f>
        <v>0</v>
      </c>
      <c r="BL378" s="304" t="s">
        <v>136</v>
      </c>
      <c r="BM378" s="330" t="s">
        <v>1826</v>
      </c>
    </row>
    <row r="379" spans="1:47" s="307" customFormat="1" ht="12">
      <c r="A379" s="251"/>
      <c r="B379" s="27"/>
      <c r="C379" s="251"/>
      <c r="D379" s="127" t="s">
        <v>137</v>
      </c>
      <c r="E379" s="251"/>
      <c r="F379" s="128" t="s">
        <v>1825</v>
      </c>
      <c r="G379" s="251"/>
      <c r="H379" s="251"/>
      <c r="I379" s="251"/>
      <c r="J379" s="251"/>
      <c r="K379" s="251"/>
      <c r="L379" s="27"/>
      <c r="M379" s="129"/>
      <c r="N379" s="130"/>
      <c r="O379" s="55"/>
      <c r="P379" s="55"/>
      <c r="Q379" s="55"/>
      <c r="R379" s="55"/>
      <c r="S379" s="55"/>
      <c r="T379" s="56"/>
      <c r="U379" s="251"/>
      <c r="V379" s="251"/>
      <c r="W379" s="251"/>
      <c r="X379" s="251"/>
      <c r="Y379" s="251"/>
      <c r="Z379" s="251"/>
      <c r="AA379" s="251"/>
      <c r="AB379" s="251"/>
      <c r="AC379" s="251"/>
      <c r="AD379" s="251"/>
      <c r="AE379" s="251"/>
      <c r="AT379" s="304" t="s">
        <v>137</v>
      </c>
      <c r="AU379" s="304" t="s">
        <v>22</v>
      </c>
    </row>
    <row r="380" spans="1:65" s="307" customFormat="1" ht="16.5" customHeight="1">
      <c r="A380" s="251"/>
      <c r="B380" s="27"/>
      <c r="C380" s="117" t="s">
        <v>1827</v>
      </c>
      <c r="D380" s="117" t="s">
        <v>131</v>
      </c>
      <c r="E380" s="118" t="s">
        <v>168</v>
      </c>
      <c r="F380" s="119" t="s">
        <v>1828</v>
      </c>
      <c r="G380" s="120" t="s">
        <v>201</v>
      </c>
      <c r="H380" s="121">
        <v>1</v>
      </c>
      <c r="I380" s="122"/>
      <c r="J380" s="123">
        <f>ROUND(I380*H380,2)</f>
        <v>0</v>
      </c>
      <c r="K380" s="119" t="s">
        <v>146</v>
      </c>
      <c r="L380" s="27"/>
      <c r="M380" s="329" t="s">
        <v>20</v>
      </c>
      <c r="N380" s="124" t="s">
        <v>46</v>
      </c>
      <c r="O380" s="55"/>
      <c r="P380" s="125">
        <f>O380*H380</f>
        <v>0</v>
      </c>
      <c r="Q380" s="125">
        <v>0</v>
      </c>
      <c r="R380" s="125">
        <f>Q380*H380</f>
        <v>0</v>
      </c>
      <c r="S380" s="125">
        <v>0</v>
      </c>
      <c r="T380" s="126">
        <f>S380*H380</f>
        <v>0</v>
      </c>
      <c r="U380" s="251"/>
      <c r="V380" s="251"/>
      <c r="W380" s="251"/>
      <c r="X380" s="251"/>
      <c r="Y380" s="251"/>
      <c r="Z380" s="251"/>
      <c r="AA380" s="251"/>
      <c r="AB380" s="251"/>
      <c r="AC380" s="251"/>
      <c r="AD380" s="251"/>
      <c r="AE380" s="251"/>
      <c r="AR380" s="330" t="s">
        <v>136</v>
      </c>
      <c r="AT380" s="330" t="s">
        <v>131</v>
      </c>
      <c r="AU380" s="330" t="s">
        <v>22</v>
      </c>
      <c r="AY380" s="304" t="s">
        <v>130</v>
      </c>
      <c r="BE380" s="331">
        <f>IF(N380="základní",J380,0)</f>
        <v>0</v>
      </c>
      <c r="BF380" s="331">
        <f>IF(N380="snížená",J380,0)</f>
        <v>0</v>
      </c>
      <c r="BG380" s="331">
        <f>IF(N380="zákl. přenesená",J380,0)</f>
        <v>0</v>
      </c>
      <c r="BH380" s="331">
        <f>IF(N380="sníž. přenesená",J380,0)</f>
        <v>0</v>
      </c>
      <c r="BI380" s="331">
        <f>IF(N380="nulová",J380,0)</f>
        <v>0</v>
      </c>
      <c r="BJ380" s="304" t="s">
        <v>22</v>
      </c>
      <c r="BK380" s="331">
        <f>ROUND(I380*H380,2)</f>
        <v>0</v>
      </c>
      <c r="BL380" s="304" t="s">
        <v>136</v>
      </c>
      <c r="BM380" s="330" t="s">
        <v>1829</v>
      </c>
    </row>
    <row r="381" spans="1:47" s="307" customFormat="1" ht="12">
      <c r="A381" s="251"/>
      <c r="B381" s="27"/>
      <c r="C381" s="251"/>
      <c r="D381" s="127" t="s">
        <v>137</v>
      </c>
      <c r="E381" s="251"/>
      <c r="F381" s="128" t="s">
        <v>1828</v>
      </c>
      <c r="G381" s="251"/>
      <c r="H381" s="251"/>
      <c r="I381" s="251"/>
      <c r="J381" s="251"/>
      <c r="K381" s="251"/>
      <c r="L381" s="27"/>
      <c r="M381" s="129"/>
      <c r="N381" s="130"/>
      <c r="O381" s="55"/>
      <c r="P381" s="55"/>
      <c r="Q381" s="55"/>
      <c r="R381" s="55"/>
      <c r="S381" s="55"/>
      <c r="T381" s="56"/>
      <c r="U381" s="251"/>
      <c r="V381" s="251"/>
      <c r="W381" s="251"/>
      <c r="X381" s="251"/>
      <c r="Y381" s="251"/>
      <c r="Z381" s="251"/>
      <c r="AA381" s="251"/>
      <c r="AB381" s="251"/>
      <c r="AC381" s="251"/>
      <c r="AD381" s="251"/>
      <c r="AE381" s="251"/>
      <c r="AT381" s="304" t="s">
        <v>137</v>
      </c>
      <c r="AU381" s="304" t="s">
        <v>22</v>
      </c>
    </row>
    <row r="382" spans="1:65" s="307" customFormat="1" ht="16.5" customHeight="1">
      <c r="A382" s="251"/>
      <c r="B382" s="27"/>
      <c r="C382" s="117" t="s">
        <v>421</v>
      </c>
      <c r="D382" s="117" t="s">
        <v>131</v>
      </c>
      <c r="E382" s="118" t="s">
        <v>243</v>
      </c>
      <c r="F382" s="119" t="s">
        <v>1830</v>
      </c>
      <c r="G382" s="120" t="s">
        <v>201</v>
      </c>
      <c r="H382" s="121">
        <v>4</v>
      </c>
      <c r="I382" s="122"/>
      <c r="J382" s="123">
        <f>ROUND(I382*H382,2)</f>
        <v>0</v>
      </c>
      <c r="K382" s="119" t="s">
        <v>146</v>
      </c>
      <c r="L382" s="27"/>
      <c r="M382" s="329" t="s">
        <v>20</v>
      </c>
      <c r="N382" s="124" t="s">
        <v>46</v>
      </c>
      <c r="O382" s="55"/>
      <c r="P382" s="125">
        <f>O382*H382</f>
        <v>0</v>
      </c>
      <c r="Q382" s="125">
        <v>0</v>
      </c>
      <c r="R382" s="125">
        <f>Q382*H382</f>
        <v>0</v>
      </c>
      <c r="S382" s="125">
        <v>0</v>
      </c>
      <c r="T382" s="126">
        <f>S382*H382</f>
        <v>0</v>
      </c>
      <c r="U382" s="251"/>
      <c r="V382" s="251"/>
      <c r="W382" s="251"/>
      <c r="X382" s="251"/>
      <c r="Y382" s="251"/>
      <c r="Z382" s="251"/>
      <c r="AA382" s="251"/>
      <c r="AB382" s="251"/>
      <c r="AC382" s="251"/>
      <c r="AD382" s="251"/>
      <c r="AE382" s="251"/>
      <c r="AR382" s="330" t="s">
        <v>136</v>
      </c>
      <c r="AT382" s="330" t="s">
        <v>131</v>
      </c>
      <c r="AU382" s="330" t="s">
        <v>22</v>
      </c>
      <c r="AY382" s="304" t="s">
        <v>130</v>
      </c>
      <c r="BE382" s="331">
        <f>IF(N382="základní",J382,0)</f>
        <v>0</v>
      </c>
      <c r="BF382" s="331">
        <f>IF(N382="snížená",J382,0)</f>
        <v>0</v>
      </c>
      <c r="BG382" s="331">
        <f>IF(N382="zákl. přenesená",J382,0)</f>
        <v>0</v>
      </c>
      <c r="BH382" s="331">
        <f>IF(N382="sníž. přenesená",J382,0)</f>
        <v>0</v>
      </c>
      <c r="BI382" s="331">
        <f>IF(N382="nulová",J382,0)</f>
        <v>0</v>
      </c>
      <c r="BJ382" s="304" t="s">
        <v>22</v>
      </c>
      <c r="BK382" s="331">
        <f>ROUND(I382*H382,2)</f>
        <v>0</v>
      </c>
      <c r="BL382" s="304" t="s">
        <v>136</v>
      </c>
      <c r="BM382" s="330" t="s">
        <v>1831</v>
      </c>
    </row>
    <row r="383" spans="1:47" s="307" customFormat="1" ht="12">
      <c r="A383" s="251"/>
      <c r="B383" s="27"/>
      <c r="C383" s="251"/>
      <c r="D383" s="127" t="s">
        <v>137</v>
      </c>
      <c r="E383" s="251"/>
      <c r="F383" s="128" t="s">
        <v>1830</v>
      </c>
      <c r="G383" s="251"/>
      <c r="H383" s="251"/>
      <c r="I383" s="251"/>
      <c r="J383" s="251"/>
      <c r="K383" s="251"/>
      <c r="L383" s="27"/>
      <c r="M383" s="129"/>
      <c r="N383" s="130"/>
      <c r="O383" s="55"/>
      <c r="P383" s="55"/>
      <c r="Q383" s="55"/>
      <c r="R383" s="55"/>
      <c r="S383" s="55"/>
      <c r="T383" s="56"/>
      <c r="U383" s="251"/>
      <c r="V383" s="251"/>
      <c r="W383" s="251"/>
      <c r="X383" s="251"/>
      <c r="Y383" s="251"/>
      <c r="Z383" s="251"/>
      <c r="AA383" s="251"/>
      <c r="AB383" s="251"/>
      <c r="AC383" s="251"/>
      <c r="AD383" s="251"/>
      <c r="AE383" s="251"/>
      <c r="AT383" s="304" t="s">
        <v>137</v>
      </c>
      <c r="AU383" s="304" t="s">
        <v>22</v>
      </c>
    </row>
    <row r="384" spans="1:65" s="307" customFormat="1" ht="16.5" customHeight="1">
      <c r="A384" s="251"/>
      <c r="B384" s="27"/>
      <c r="C384" s="117" t="s">
        <v>1832</v>
      </c>
      <c r="D384" s="117" t="s">
        <v>131</v>
      </c>
      <c r="E384" s="118" t="s">
        <v>211</v>
      </c>
      <c r="F384" s="119" t="s">
        <v>1833</v>
      </c>
      <c r="G384" s="120" t="s">
        <v>201</v>
      </c>
      <c r="H384" s="121">
        <v>2</v>
      </c>
      <c r="I384" s="122"/>
      <c r="J384" s="123">
        <f>ROUND(I384*H384,2)</f>
        <v>0</v>
      </c>
      <c r="K384" s="119" t="s">
        <v>146</v>
      </c>
      <c r="L384" s="27"/>
      <c r="M384" s="329" t="s">
        <v>20</v>
      </c>
      <c r="N384" s="124" t="s">
        <v>46</v>
      </c>
      <c r="O384" s="55"/>
      <c r="P384" s="125">
        <f>O384*H384</f>
        <v>0</v>
      </c>
      <c r="Q384" s="125">
        <v>0</v>
      </c>
      <c r="R384" s="125">
        <f>Q384*H384</f>
        <v>0</v>
      </c>
      <c r="S384" s="125">
        <v>0</v>
      </c>
      <c r="T384" s="126">
        <f>S384*H384</f>
        <v>0</v>
      </c>
      <c r="U384" s="251"/>
      <c r="V384" s="251"/>
      <c r="W384" s="251"/>
      <c r="X384" s="251"/>
      <c r="Y384" s="251"/>
      <c r="Z384" s="251"/>
      <c r="AA384" s="251"/>
      <c r="AB384" s="251"/>
      <c r="AC384" s="251"/>
      <c r="AD384" s="251"/>
      <c r="AE384" s="251"/>
      <c r="AR384" s="330" t="s">
        <v>136</v>
      </c>
      <c r="AT384" s="330" t="s">
        <v>131</v>
      </c>
      <c r="AU384" s="330" t="s">
        <v>22</v>
      </c>
      <c r="AY384" s="304" t="s">
        <v>130</v>
      </c>
      <c r="BE384" s="331">
        <f>IF(N384="základní",J384,0)</f>
        <v>0</v>
      </c>
      <c r="BF384" s="331">
        <f>IF(N384="snížená",J384,0)</f>
        <v>0</v>
      </c>
      <c r="BG384" s="331">
        <f>IF(N384="zákl. přenesená",J384,0)</f>
        <v>0</v>
      </c>
      <c r="BH384" s="331">
        <f>IF(N384="sníž. přenesená",J384,0)</f>
        <v>0</v>
      </c>
      <c r="BI384" s="331">
        <f>IF(N384="nulová",J384,0)</f>
        <v>0</v>
      </c>
      <c r="BJ384" s="304" t="s">
        <v>22</v>
      </c>
      <c r="BK384" s="331">
        <f>ROUND(I384*H384,2)</f>
        <v>0</v>
      </c>
      <c r="BL384" s="304" t="s">
        <v>136</v>
      </c>
      <c r="BM384" s="330" t="s">
        <v>1834</v>
      </c>
    </row>
    <row r="385" spans="1:47" s="307" customFormat="1" ht="12">
      <c r="A385" s="251"/>
      <c r="B385" s="27"/>
      <c r="C385" s="251"/>
      <c r="D385" s="127" t="s">
        <v>137</v>
      </c>
      <c r="E385" s="251"/>
      <c r="F385" s="128" t="s">
        <v>1833</v>
      </c>
      <c r="G385" s="251"/>
      <c r="H385" s="251"/>
      <c r="I385" s="251"/>
      <c r="J385" s="251"/>
      <c r="K385" s="251"/>
      <c r="L385" s="27"/>
      <c r="M385" s="129"/>
      <c r="N385" s="130"/>
      <c r="O385" s="55"/>
      <c r="P385" s="55"/>
      <c r="Q385" s="55"/>
      <c r="R385" s="55"/>
      <c r="S385" s="55"/>
      <c r="T385" s="56"/>
      <c r="U385" s="251"/>
      <c r="V385" s="251"/>
      <c r="W385" s="251"/>
      <c r="X385" s="251"/>
      <c r="Y385" s="251"/>
      <c r="Z385" s="251"/>
      <c r="AA385" s="251"/>
      <c r="AB385" s="251"/>
      <c r="AC385" s="251"/>
      <c r="AD385" s="251"/>
      <c r="AE385" s="251"/>
      <c r="AT385" s="304" t="s">
        <v>137</v>
      </c>
      <c r="AU385" s="304" t="s">
        <v>22</v>
      </c>
    </row>
    <row r="386" spans="1:65" s="307" customFormat="1" ht="16.5" customHeight="1">
      <c r="A386" s="251"/>
      <c r="B386" s="27"/>
      <c r="C386" s="117" t="s">
        <v>424</v>
      </c>
      <c r="D386" s="117" t="s">
        <v>131</v>
      </c>
      <c r="E386" s="118" t="s">
        <v>7</v>
      </c>
      <c r="F386" s="119" t="s">
        <v>1773</v>
      </c>
      <c r="G386" s="120" t="s">
        <v>201</v>
      </c>
      <c r="H386" s="121">
        <v>1</v>
      </c>
      <c r="I386" s="122"/>
      <c r="J386" s="123">
        <f>ROUND(I386*H386,2)</f>
        <v>0</v>
      </c>
      <c r="K386" s="119" t="s">
        <v>146</v>
      </c>
      <c r="L386" s="27"/>
      <c r="M386" s="329" t="s">
        <v>20</v>
      </c>
      <c r="N386" s="124" t="s">
        <v>46</v>
      </c>
      <c r="O386" s="55"/>
      <c r="P386" s="125">
        <f>O386*H386</f>
        <v>0</v>
      </c>
      <c r="Q386" s="125">
        <v>0</v>
      </c>
      <c r="R386" s="125">
        <f>Q386*H386</f>
        <v>0</v>
      </c>
      <c r="S386" s="125">
        <v>0</v>
      </c>
      <c r="T386" s="126">
        <f>S386*H386</f>
        <v>0</v>
      </c>
      <c r="U386" s="251"/>
      <c r="V386" s="251"/>
      <c r="W386" s="251"/>
      <c r="X386" s="251"/>
      <c r="Y386" s="251"/>
      <c r="Z386" s="251"/>
      <c r="AA386" s="251"/>
      <c r="AB386" s="251"/>
      <c r="AC386" s="251"/>
      <c r="AD386" s="251"/>
      <c r="AE386" s="251"/>
      <c r="AR386" s="330" t="s">
        <v>136</v>
      </c>
      <c r="AT386" s="330" t="s">
        <v>131</v>
      </c>
      <c r="AU386" s="330" t="s">
        <v>22</v>
      </c>
      <c r="AY386" s="304" t="s">
        <v>130</v>
      </c>
      <c r="BE386" s="331">
        <f>IF(N386="základní",J386,0)</f>
        <v>0</v>
      </c>
      <c r="BF386" s="331">
        <f>IF(N386="snížená",J386,0)</f>
        <v>0</v>
      </c>
      <c r="BG386" s="331">
        <f>IF(N386="zákl. přenesená",J386,0)</f>
        <v>0</v>
      </c>
      <c r="BH386" s="331">
        <f>IF(N386="sníž. přenesená",J386,0)</f>
        <v>0</v>
      </c>
      <c r="BI386" s="331">
        <f>IF(N386="nulová",J386,0)</f>
        <v>0</v>
      </c>
      <c r="BJ386" s="304" t="s">
        <v>22</v>
      </c>
      <c r="BK386" s="331">
        <f>ROUND(I386*H386,2)</f>
        <v>0</v>
      </c>
      <c r="BL386" s="304" t="s">
        <v>136</v>
      </c>
      <c r="BM386" s="330" t="s">
        <v>1835</v>
      </c>
    </row>
    <row r="387" spans="1:47" s="307" customFormat="1" ht="12">
      <c r="A387" s="251"/>
      <c r="B387" s="27"/>
      <c r="C387" s="251"/>
      <c r="D387" s="127" t="s">
        <v>137</v>
      </c>
      <c r="E387" s="251"/>
      <c r="F387" s="128" t="s">
        <v>1773</v>
      </c>
      <c r="G387" s="251"/>
      <c r="H387" s="251"/>
      <c r="I387" s="251"/>
      <c r="J387" s="251"/>
      <c r="K387" s="251"/>
      <c r="L387" s="27"/>
      <c r="M387" s="129"/>
      <c r="N387" s="130"/>
      <c r="O387" s="55"/>
      <c r="P387" s="55"/>
      <c r="Q387" s="55"/>
      <c r="R387" s="55"/>
      <c r="S387" s="55"/>
      <c r="T387" s="56"/>
      <c r="U387" s="251"/>
      <c r="V387" s="251"/>
      <c r="W387" s="251"/>
      <c r="X387" s="251"/>
      <c r="Y387" s="251"/>
      <c r="Z387" s="251"/>
      <c r="AA387" s="251"/>
      <c r="AB387" s="251"/>
      <c r="AC387" s="251"/>
      <c r="AD387" s="251"/>
      <c r="AE387" s="251"/>
      <c r="AT387" s="304" t="s">
        <v>137</v>
      </c>
      <c r="AU387" s="304" t="s">
        <v>22</v>
      </c>
    </row>
    <row r="388" spans="1:65" s="307" customFormat="1" ht="16.5" customHeight="1">
      <c r="A388" s="251"/>
      <c r="B388" s="27"/>
      <c r="C388" s="117" t="s">
        <v>1836</v>
      </c>
      <c r="D388" s="117" t="s">
        <v>131</v>
      </c>
      <c r="E388" s="118" t="s">
        <v>216</v>
      </c>
      <c r="F388" s="119" t="s">
        <v>1837</v>
      </c>
      <c r="G388" s="120" t="s">
        <v>201</v>
      </c>
      <c r="H388" s="121">
        <v>1</v>
      </c>
      <c r="I388" s="122"/>
      <c r="J388" s="123">
        <f>ROUND(I388*H388,2)</f>
        <v>0</v>
      </c>
      <c r="K388" s="119" t="s">
        <v>146</v>
      </c>
      <c r="L388" s="27"/>
      <c r="M388" s="329" t="s">
        <v>20</v>
      </c>
      <c r="N388" s="124" t="s">
        <v>46</v>
      </c>
      <c r="O388" s="55"/>
      <c r="P388" s="125">
        <f>O388*H388</f>
        <v>0</v>
      </c>
      <c r="Q388" s="125">
        <v>0</v>
      </c>
      <c r="R388" s="125">
        <f>Q388*H388</f>
        <v>0</v>
      </c>
      <c r="S388" s="125">
        <v>0</v>
      </c>
      <c r="T388" s="126">
        <f>S388*H388</f>
        <v>0</v>
      </c>
      <c r="U388" s="251"/>
      <c r="V388" s="251"/>
      <c r="W388" s="251"/>
      <c r="X388" s="251"/>
      <c r="Y388" s="251"/>
      <c r="Z388" s="251"/>
      <c r="AA388" s="251"/>
      <c r="AB388" s="251"/>
      <c r="AC388" s="251"/>
      <c r="AD388" s="251"/>
      <c r="AE388" s="251"/>
      <c r="AR388" s="330" t="s">
        <v>136</v>
      </c>
      <c r="AT388" s="330" t="s">
        <v>131</v>
      </c>
      <c r="AU388" s="330" t="s">
        <v>22</v>
      </c>
      <c r="AY388" s="304" t="s">
        <v>130</v>
      </c>
      <c r="BE388" s="331">
        <f>IF(N388="základní",J388,0)</f>
        <v>0</v>
      </c>
      <c r="BF388" s="331">
        <f>IF(N388="snížená",J388,0)</f>
        <v>0</v>
      </c>
      <c r="BG388" s="331">
        <f>IF(N388="zákl. přenesená",J388,0)</f>
        <v>0</v>
      </c>
      <c r="BH388" s="331">
        <f>IF(N388="sníž. přenesená",J388,0)</f>
        <v>0</v>
      </c>
      <c r="BI388" s="331">
        <f>IF(N388="nulová",J388,0)</f>
        <v>0</v>
      </c>
      <c r="BJ388" s="304" t="s">
        <v>22</v>
      </c>
      <c r="BK388" s="331">
        <f>ROUND(I388*H388,2)</f>
        <v>0</v>
      </c>
      <c r="BL388" s="304" t="s">
        <v>136</v>
      </c>
      <c r="BM388" s="330" t="s">
        <v>1838</v>
      </c>
    </row>
    <row r="389" spans="1:47" s="307" customFormat="1" ht="12">
      <c r="A389" s="251"/>
      <c r="B389" s="27"/>
      <c r="C389" s="251"/>
      <c r="D389" s="127" t="s">
        <v>137</v>
      </c>
      <c r="E389" s="251"/>
      <c r="F389" s="128" t="s">
        <v>1837</v>
      </c>
      <c r="G389" s="251"/>
      <c r="H389" s="251"/>
      <c r="I389" s="251"/>
      <c r="J389" s="251"/>
      <c r="K389" s="251"/>
      <c r="L389" s="27"/>
      <c r="M389" s="129"/>
      <c r="N389" s="130"/>
      <c r="O389" s="55"/>
      <c r="P389" s="55"/>
      <c r="Q389" s="55"/>
      <c r="R389" s="55"/>
      <c r="S389" s="55"/>
      <c r="T389" s="56"/>
      <c r="U389" s="251"/>
      <c r="V389" s="251"/>
      <c r="W389" s="251"/>
      <c r="X389" s="251"/>
      <c r="Y389" s="251"/>
      <c r="Z389" s="251"/>
      <c r="AA389" s="251"/>
      <c r="AB389" s="251"/>
      <c r="AC389" s="251"/>
      <c r="AD389" s="251"/>
      <c r="AE389" s="251"/>
      <c r="AT389" s="304" t="s">
        <v>137</v>
      </c>
      <c r="AU389" s="304" t="s">
        <v>22</v>
      </c>
    </row>
    <row r="390" spans="1:65" s="307" customFormat="1" ht="16.5" customHeight="1">
      <c r="A390" s="251"/>
      <c r="B390" s="27"/>
      <c r="C390" s="117" t="s">
        <v>428</v>
      </c>
      <c r="D390" s="117" t="s">
        <v>131</v>
      </c>
      <c r="E390" s="118" t="s">
        <v>260</v>
      </c>
      <c r="F390" s="119" t="s">
        <v>1839</v>
      </c>
      <c r="G390" s="120" t="s">
        <v>201</v>
      </c>
      <c r="H390" s="121">
        <v>2</v>
      </c>
      <c r="I390" s="122"/>
      <c r="J390" s="123">
        <f>ROUND(I390*H390,2)</f>
        <v>0</v>
      </c>
      <c r="K390" s="119" t="s">
        <v>146</v>
      </c>
      <c r="L390" s="27"/>
      <c r="M390" s="329" t="s">
        <v>20</v>
      </c>
      <c r="N390" s="124" t="s">
        <v>46</v>
      </c>
      <c r="O390" s="55"/>
      <c r="P390" s="125">
        <f>O390*H390</f>
        <v>0</v>
      </c>
      <c r="Q390" s="125">
        <v>0</v>
      </c>
      <c r="R390" s="125">
        <f>Q390*H390</f>
        <v>0</v>
      </c>
      <c r="S390" s="125">
        <v>0</v>
      </c>
      <c r="T390" s="126">
        <f>S390*H390</f>
        <v>0</v>
      </c>
      <c r="U390" s="251"/>
      <c r="V390" s="251"/>
      <c r="W390" s="251"/>
      <c r="X390" s="251"/>
      <c r="Y390" s="251"/>
      <c r="Z390" s="251"/>
      <c r="AA390" s="251"/>
      <c r="AB390" s="251"/>
      <c r="AC390" s="251"/>
      <c r="AD390" s="251"/>
      <c r="AE390" s="251"/>
      <c r="AR390" s="330" t="s">
        <v>136</v>
      </c>
      <c r="AT390" s="330" t="s">
        <v>131</v>
      </c>
      <c r="AU390" s="330" t="s">
        <v>22</v>
      </c>
      <c r="AY390" s="304" t="s">
        <v>130</v>
      </c>
      <c r="BE390" s="331">
        <f>IF(N390="základní",J390,0)</f>
        <v>0</v>
      </c>
      <c r="BF390" s="331">
        <f>IF(N390="snížená",J390,0)</f>
        <v>0</v>
      </c>
      <c r="BG390" s="331">
        <f>IF(N390="zákl. přenesená",J390,0)</f>
        <v>0</v>
      </c>
      <c r="BH390" s="331">
        <f>IF(N390="sníž. přenesená",J390,0)</f>
        <v>0</v>
      </c>
      <c r="BI390" s="331">
        <f>IF(N390="nulová",J390,0)</f>
        <v>0</v>
      </c>
      <c r="BJ390" s="304" t="s">
        <v>22</v>
      </c>
      <c r="BK390" s="331">
        <f>ROUND(I390*H390,2)</f>
        <v>0</v>
      </c>
      <c r="BL390" s="304" t="s">
        <v>136</v>
      </c>
      <c r="BM390" s="330" t="s">
        <v>1840</v>
      </c>
    </row>
    <row r="391" spans="1:47" s="307" customFormat="1" ht="12">
      <c r="A391" s="251"/>
      <c r="B391" s="27"/>
      <c r="C391" s="251"/>
      <c r="D391" s="127" t="s">
        <v>137</v>
      </c>
      <c r="E391" s="251"/>
      <c r="F391" s="128" t="s">
        <v>1839</v>
      </c>
      <c r="G391" s="251"/>
      <c r="H391" s="251"/>
      <c r="I391" s="251"/>
      <c r="J391" s="251"/>
      <c r="K391" s="251"/>
      <c r="L391" s="27"/>
      <c r="M391" s="129"/>
      <c r="N391" s="130"/>
      <c r="O391" s="55"/>
      <c r="P391" s="55"/>
      <c r="Q391" s="55"/>
      <c r="R391" s="55"/>
      <c r="S391" s="55"/>
      <c r="T391" s="56"/>
      <c r="U391" s="251"/>
      <c r="V391" s="251"/>
      <c r="W391" s="251"/>
      <c r="X391" s="251"/>
      <c r="Y391" s="251"/>
      <c r="Z391" s="251"/>
      <c r="AA391" s="251"/>
      <c r="AB391" s="251"/>
      <c r="AC391" s="251"/>
      <c r="AD391" s="251"/>
      <c r="AE391" s="251"/>
      <c r="AT391" s="304" t="s">
        <v>137</v>
      </c>
      <c r="AU391" s="304" t="s">
        <v>22</v>
      </c>
    </row>
    <row r="392" spans="1:65" s="307" customFormat="1" ht="16.5" customHeight="1">
      <c r="A392" s="251"/>
      <c r="B392" s="27"/>
      <c r="C392" s="117" t="s">
        <v>1841</v>
      </c>
      <c r="D392" s="117" t="s">
        <v>131</v>
      </c>
      <c r="E392" s="118" t="s">
        <v>219</v>
      </c>
      <c r="F392" s="119" t="s">
        <v>1842</v>
      </c>
      <c r="G392" s="120" t="s">
        <v>201</v>
      </c>
      <c r="H392" s="121">
        <v>1</v>
      </c>
      <c r="I392" s="122"/>
      <c r="J392" s="123">
        <f>ROUND(I392*H392,2)</f>
        <v>0</v>
      </c>
      <c r="K392" s="119" t="s">
        <v>146</v>
      </c>
      <c r="L392" s="27"/>
      <c r="M392" s="329" t="s">
        <v>20</v>
      </c>
      <c r="N392" s="124" t="s">
        <v>46</v>
      </c>
      <c r="O392" s="55"/>
      <c r="P392" s="125">
        <f>O392*H392</f>
        <v>0</v>
      </c>
      <c r="Q392" s="125">
        <v>0</v>
      </c>
      <c r="R392" s="125">
        <f>Q392*H392</f>
        <v>0</v>
      </c>
      <c r="S392" s="125">
        <v>0</v>
      </c>
      <c r="T392" s="126">
        <f>S392*H392</f>
        <v>0</v>
      </c>
      <c r="U392" s="251"/>
      <c r="V392" s="251"/>
      <c r="W392" s="251"/>
      <c r="X392" s="251"/>
      <c r="Y392" s="251"/>
      <c r="Z392" s="251"/>
      <c r="AA392" s="251"/>
      <c r="AB392" s="251"/>
      <c r="AC392" s="251"/>
      <c r="AD392" s="251"/>
      <c r="AE392" s="251"/>
      <c r="AR392" s="330" t="s">
        <v>136</v>
      </c>
      <c r="AT392" s="330" t="s">
        <v>131</v>
      </c>
      <c r="AU392" s="330" t="s">
        <v>22</v>
      </c>
      <c r="AY392" s="304" t="s">
        <v>130</v>
      </c>
      <c r="BE392" s="331">
        <f>IF(N392="základní",J392,0)</f>
        <v>0</v>
      </c>
      <c r="BF392" s="331">
        <f>IF(N392="snížená",J392,0)</f>
        <v>0</v>
      </c>
      <c r="BG392" s="331">
        <f>IF(N392="zákl. přenesená",J392,0)</f>
        <v>0</v>
      </c>
      <c r="BH392" s="331">
        <f>IF(N392="sníž. přenesená",J392,0)</f>
        <v>0</v>
      </c>
      <c r="BI392" s="331">
        <f>IF(N392="nulová",J392,0)</f>
        <v>0</v>
      </c>
      <c r="BJ392" s="304" t="s">
        <v>22</v>
      </c>
      <c r="BK392" s="331">
        <f>ROUND(I392*H392,2)</f>
        <v>0</v>
      </c>
      <c r="BL392" s="304" t="s">
        <v>136</v>
      </c>
      <c r="BM392" s="330" t="s">
        <v>1843</v>
      </c>
    </row>
    <row r="393" spans="1:47" s="307" customFormat="1" ht="12">
      <c r="A393" s="251"/>
      <c r="B393" s="27"/>
      <c r="C393" s="251"/>
      <c r="D393" s="127" t="s">
        <v>137</v>
      </c>
      <c r="E393" s="251"/>
      <c r="F393" s="128" t="s">
        <v>1842</v>
      </c>
      <c r="G393" s="251"/>
      <c r="H393" s="251"/>
      <c r="I393" s="251"/>
      <c r="J393" s="251"/>
      <c r="K393" s="251"/>
      <c r="L393" s="27"/>
      <c r="M393" s="129"/>
      <c r="N393" s="130"/>
      <c r="O393" s="55"/>
      <c r="P393" s="55"/>
      <c r="Q393" s="55"/>
      <c r="R393" s="55"/>
      <c r="S393" s="55"/>
      <c r="T393" s="56"/>
      <c r="U393" s="251"/>
      <c r="V393" s="251"/>
      <c r="W393" s="251"/>
      <c r="X393" s="251"/>
      <c r="Y393" s="251"/>
      <c r="Z393" s="251"/>
      <c r="AA393" s="251"/>
      <c r="AB393" s="251"/>
      <c r="AC393" s="251"/>
      <c r="AD393" s="251"/>
      <c r="AE393" s="251"/>
      <c r="AT393" s="304" t="s">
        <v>137</v>
      </c>
      <c r="AU393" s="304" t="s">
        <v>22</v>
      </c>
    </row>
    <row r="394" spans="1:65" s="307" customFormat="1" ht="16.5" customHeight="1">
      <c r="A394" s="251"/>
      <c r="B394" s="27"/>
      <c r="C394" s="117" t="s">
        <v>431</v>
      </c>
      <c r="D394" s="117" t="s">
        <v>131</v>
      </c>
      <c r="E394" s="118" t="s">
        <v>267</v>
      </c>
      <c r="F394" s="119" t="s">
        <v>1844</v>
      </c>
      <c r="G394" s="120" t="s">
        <v>201</v>
      </c>
      <c r="H394" s="121">
        <v>3</v>
      </c>
      <c r="I394" s="122"/>
      <c r="J394" s="123">
        <f>ROUND(I394*H394,2)</f>
        <v>0</v>
      </c>
      <c r="K394" s="119" t="s">
        <v>146</v>
      </c>
      <c r="L394" s="27"/>
      <c r="M394" s="329" t="s">
        <v>20</v>
      </c>
      <c r="N394" s="124" t="s">
        <v>46</v>
      </c>
      <c r="O394" s="55"/>
      <c r="P394" s="125">
        <f>O394*H394</f>
        <v>0</v>
      </c>
      <c r="Q394" s="125">
        <v>0</v>
      </c>
      <c r="R394" s="125">
        <f>Q394*H394</f>
        <v>0</v>
      </c>
      <c r="S394" s="125">
        <v>0</v>
      </c>
      <c r="T394" s="126">
        <f>S394*H394</f>
        <v>0</v>
      </c>
      <c r="U394" s="251"/>
      <c r="V394" s="251"/>
      <c r="W394" s="251"/>
      <c r="X394" s="251"/>
      <c r="Y394" s="251"/>
      <c r="Z394" s="251"/>
      <c r="AA394" s="251"/>
      <c r="AB394" s="251"/>
      <c r="AC394" s="251"/>
      <c r="AD394" s="251"/>
      <c r="AE394" s="251"/>
      <c r="AR394" s="330" t="s">
        <v>136</v>
      </c>
      <c r="AT394" s="330" t="s">
        <v>131</v>
      </c>
      <c r="AU394" s="330" t="s">
        <v>22</v>
      </c>
      <c r="AY394" s="304" t="s">
        <v>130</v>
      </c>
      <c r="BE394" s="331">
        <f>IF(N394="základní",J394,0)</f>
        <v>0</v>
      </c>
      <c r="BF394" s="331">
        <f>IF(N394="snížená",J394,0)</f>
        <v>0</v>
      </c>
      <c r="BG394" s="331">
        <f>IF(N394="zákl. přenesená",J394,0)</f>
        <v>0</v>
      </c>
      <c r="BH394" s="331">
        <f>IF(N394="sníž. přenesená",J394,0)</f>
        <v>0</v>
      </c>
      <c r="BI394" s="331">
        <f>IF(N394="nulová",J394,0)</f>
        <v>0</v>
      </c>
      <c r="BJ394" s="304" t="s">
        <v>22</v>
      </c>
      <c r="BK394" s="331">
        <f>ROUND(I394*H394,2)</f>
        <v>0</v>
      </c>
      <c r="BL394" s="304" t="s">
        <v>136</v>
      </c>
      <c r="BM394" s="330" t="s">
        <v>1845</v>
      </c>
    </row>
    <row r="395" spans="1:47" s="307" customFormat="1" ht="12">
      <c r="A395" s="251"/>
      <c r="B395" s="27"/>
      <c r="C395" s="251"/>
      <c r="D395" s="127" t="s">
        <v>137</v>
      </c>
      <c r="E395" s="251"/>
      <c r="F395" s="128" t="s">
        <v>1844</v>
      </c>
      <c r="G395" s="251"/>
      <c r="H395" s="251"/>
      <c r="I395" s="251"/>
      <c r="J395" s="251"/>
      <c r="K395" s="251"/>
      <c r="L395" s="27"/>
      <c r="M395" s="129"/>
      <c r="N395" s="130"/>
      <c r="O395" s="55"/>
      <c r="P395" s="55"/>
      <c r="Q395" s="55"/>
      <c r="R395" s="55"/>
      <c r="S395" s="55"/>
      <c r="T395" s="56"/>
      <c r="U395" s="251"/>
      <c r="V395" s="251"/>
      <c r="W395" s="251"/>
      <c r="X395" s="251"/>
      <c r="Y395" s="251"/>
      <c r="Z395" s="251"/>
      <c r="AA395" s="251"/>
      <c r="AB395" s="251"/>
      <c r="AC395" s="251"/>
      <c r="AD395" s="251"/>
      <c r="AE395" s="251"/>
      <c r="AT395" s="304" t="s">
        <v>137</v>
      </c>
      <c r="AU395" s="304" t="s">
        <v>22</v>
      </c>
    </row>
    <row r="396" spans="1:65" s="307" customFormat="1" ht="16.5" customHeight="1">
      <c r="A396" s="251"/>
      <c r="B396" s="27"/>
      <c r="C396" s="117" t="s">
        <v>1846</v>
      </c>
      <c r="D396" s="117" t="s">
        <v>131</v>
      </c>
      <c r="E396" s="118" t="s">
        <v>223</v>
      </c>
      <c r="F396" s="119" t="s">
        <v>1847</v>
      </c>
      <c r="G396" s="120" t="s">
        <v>201</v>
      </c>
      <c r="H396" s="121">
        <v>1</v>
      </c>
      <c r="I396" s="122"/>
      <c r="J396" s="123">
        <f>ROUND(I396*H396,2)</f>
        <v>0</v>
      </c>
      <c r="K396" s="119" t="s">
        <v>146</v>
      </c>
      <c r="L396" s="27"/>
      <c r="M396" s="329" t="s">
        <v>20</v>
      </c>
      <c r="N396" s="124" t="s">
        <v>46</v>
      </c>
      <c r="O396" s="55"/>
      <c r="P396" s="125">
        <f>O396*H396</f>
        <v>0</v>
      </c>
      <c r="Q396" s="125">
        <v>0</v>
      </c>
      <c r="R396" s="125">
        <f>Q396*H396</f>
        <v>0</v>
      </c>
      <c r="S396" s="125">
        <v>0</v>
      </c>
      <c r="T396" s="126">
        <f>S396*H396</f>
        <v>0</v>
      </c>
      <c r="U396" s="251"/>
      <c r="V396" s="251"/>
      <c r="W396" s="251"/>
      <c r="X396" s="251"/>
      <c r="Y396" s="251"/>
      <c r="Z396" s="251"/>
      <c r="AA396" s="251"/>
      <c r="AB396" s="251"/>
      <c r="AC396" s="251"/>
      <c r="AD396" s="251"/>
      <c r="AE396" s="251"/>
      <c r="AR396" s="330" t="s">
        <v>136</v>
      </c>
      <c r="AT396" s="330" t="s">
        <v>131</v>
      </c>
      <c r="AU396" s="330" t="s">
        <v>22</v>
      </c>
      <c r="AY396" s="304" t="s">
        <v>130</v>
      </c>
      <c r="BE396" s="331">
        <f>IF(N396="základní",J396,0)</f>
        <v>0</v>
      </c>
      <c r="BF396" s="331">
        <f>IF(N396="snížená",J396,0)</f>
        <v>0</v>
      </c>
      <c r="BG396" s="331">
        <f>IF(N396="zákl. přenesená",J396,0)</f>
        <v>0</v>
      </c>
      <c r="BH396" s="331">
        <f>IF(N396="sníž. přenesená",J396,0)</f>
        <v>0</v>
      </c>
      <c r="BI396" s="331">
        <f>IF(N396="nulová",J396,0)</f>
        <v>0</v>
      </c>
      <c r="BJ396" s="304" t="s">
        <v>22</v>
      </c>
      <c r="BK396" s="331">
        <f>ROUND(I396*H396,2)</f>
        <v>0</v>
      </c>
      <c r="BL396" s="304" t="s">
        <v>136</v>
      </c>
      <c r="BM396" s="330" t="s">
        <v>1848</v>
      </c>
    </row>
    <row r="397" spans="1:47" s="307" customFormat="1" ht="12">
      <c r="A397" s="251"/>
      <c r="B397" s="27"/>
      <c r="C397" s="251"/>
      <c r="D397" s="127" t="s">
        <v>137</v>
      </c>
      <c r="E397" s="251"/>
      <c r="F397" s="128" t="s">
        <v>1847</v>
      </c>
      <c r="G397" s="251"/>
      <c r="H397" s="251"/>
      <c r="I397" s="251"/>
      <c r="J397" s="251"/>
      <c r="K397" s="251"/>
      <c r="L397" s="27"/>
      <c r="M397" s="129"/>
      <c r="N397" s="130"/>
      <c r="O397" s="55"/>
      <c r="P397" s="55"/>
      <c r="Q397" s="55"/>
      <c r="R397" s="55"/>
      <c r="S397" s="55"/>
      <c r="T397" s="56"/>
      <c r="U397" s="251"/>
      <c r="V397" s="251"/>
      <c r="W397" s="251"/>
      <c r="X397" s="251"/>
      <c r="Y397" s="251"/>
      <c r="Z397" s="251"/>
      <c r="AA397" s="251"/>
      <c r="AB397" s="251"/>
      <c r="AC397" s="251"/>
      <c r="AD397" s="251"/>
      <c r="AE397" s="251"/>
      <c r="AT397" s="304" t="s">
        <v>137</v>
      </c>
      <c r="AU397" s="304" t="s">
        <v>22</v>
      </c>
    </row>
    <row r="398" spans="1:65" s="307" customFormat="1" ht="16.5" customHeight="1">
      <c r="A398" s="251"/>
      <c r="B398" s="27"/>
      <c r="C398" s="117" t="s">
        <v>435</v>
      </c>
      <c r="D398" s="117" t="s">
        <v>131</v>
      </c>
      <c r="E398" s="118" t="s">
        <v>274</v>
      </c>
      <c r="F398" s="119" t="s">
        <v>1849</v>
      </c>
      <c r="G398" s="120" t="s">
        <v>201</v>
      </c>
      <c r="H398" s="121">
        <v>12</v>
      </c>
      <c r="I398" s="122"/>
      <c r="J398" s="123">
        <f>ROUND(I398*H398,2)</f>
        <v>0</v>
      </c>
      <c r="K398" s="119" t="s">
        <v>146</v>
      </c>
      <c r="L398" s="27"/>
      <c r="M398" s="329" t="s">
        <v>20</v>
      </c>
      <c r="N398" s="124" t="s">
        <v>46</v>
      </c>
      <c r="O398" s="55"/>
      <c r="P398" s="125">
        <f>O398*H398</f>
        <v>0</v>
      </c>
      <c r="Q398" s="125">
        <v>0</v>
      </c>
      <c r="R398" s="125">
        <f>Q398*H398</f>
        <v>0</v>
      </c>
      <c r="S398" s="125">
        <v>0</v>
      </c>
      <c r="T398" s="126">
        <f>S398*H398</f>
        <v>0</v>
      </c>
      <c r="U398" s="251"/>
      <c r="V398" s="251"/>
      <c r="W398" s="251"/>
      <c r="X398" s="251"/>
      <c r="Y398" s="251"/>
      <c r="Z398" s="251"/>
      <c r="AA398" s="251"/>
      <c r="AB398" s="251"/>
      <c r="AC398" s="251"/>
      <c r="AD398" s="251"/>
      <c r="AE398" s="251"/>
      <c r="AR398" s="330" t="s">
        <v>136</v>
      </c>
      <c r="AT398" s="330" t="s">
        <v>131</v>
      </c>
      <c r="AU398" s="330" t="s">
        <v>22</v>
      </c>
      <c r="AY398" s="304" t="s">
        <v>130</v>
      </c>
      <c r="BE398" s="331">
        <f>IF(N398="základní",J398,0)</f>
        <v>0</v>
      </c>
      <c r="BF398" s="331">
        <f>IF(N398="snížená",J398,0)</f>
        <v>0</v>
      </c>
      <c r="BG398" s="331">
        <f>IF(N398="zákl. přenesená",J398,0)</f>
        <v>0</v>
      </c>
      <c r="BH398" s="331">
        <f>IF(N398="sníž. přenesená",J398,0)</f>
        <v>0</v>
      </c>
      <c r="BI398" s="331">
        <f>IF(N398="nulová",J398,0)</f>
        <v>0</v>
      </c>
      <c r="BJ398" s="304" t="s">
        <v>22</v>
      </c>
      <c r="BK398" s="331">
        <f>ROUND(I398*H398,2)</f>
        <v>0</v>
      </c>
      <c r="BL398" s="304" t="s">
        <v>136</v>
      </c>
      <c r="BM398" s="330" t="s">
        <v>1850</v>
      </c>
    </row>
    <row r="399" spans="1:47" s="307" customFormat="1" ht="12">
      <c r="A399" s="251"/>
      <c r="B399" s="27"/>
      <c r="C399" s="251"/>
      <c r="D399" s="127" t="s">
        <v>137</v>
      </c>
      <c r="E399" s="251"/>
      <c r="F399" s="128" t="s">
        <v>1849</v>
      </c>
      <c r="G399" s="251"/>
      <c r="H399" s="251"/>
      <c r="I399" s="251"/>
      <c r="J399" s="251"/>
      <c r="K399" s="251"/>
      <c r="L399" s="27"/>
      <c r="M399" s="129"/>
      <c r="N399" s="130"/>
      <c r="O399" s="55"/>
      <c r="P399" s="55"/>
      <c r="Q399" s="55"/>
      <c r="R399" s="55"/>
      <c r="S399" s="55"/>
      <c r="T399" s="56"/>
      <c r="U399" s="251"/>
      <c r="V399" s="251"/>
      <c r="W399" s="251"/>
      <c r="X399" s="251"/>
      <c r="Y399" s="251"/>
      <c r="Z399" s="251"/>
      <c r="AA399" s="251"/>
      <c r="AB399" s="251"/>
      <c r="AC399" s="251"/>
      <c r="AD399" s="251"/>
      <c r="AE399" s="251"/>
      <c r="AT399" s="304" t="s">
        <v>137</v>
      </c>
      <c r="AU399" s="304" t="s">
        <v>22</v>
      </c>
    </row>
    <row r="400" spans="1:65" s="307" customFormat="1" ht="16.5" customHeight="1">
      <c r="A400" s="251"/>
      <c r="B400" s="27"/>
      <c r="C400" s="117" t="s">
        <v>1851</v>
      </c>
      <c r="D400" s="117" t="s">
        <v>131</v>
      </c>
      <c r="E400" s="118" t="s">
        <v>281</v>
      </c>
      <c r="F400" s="119" t="s">
        <v>1787</v>
      </c>
      <c r="G400" s="120" t="s">
        <v>162</v>
      </c>
      <c r="H400" s="121">
        <v>2</v>
      </c>
      <c r="I400" s="122"/>
      <c r="J400" s="123">
        <f>ROUND(I400*H400,2)</f>
        <v>0</v>
      </c>
      <c r="K400" s="119" t="s">
        <v>146</v>
      </c>
      <c r="L400" s="27"/>
      <c r="M400" s="329" t="s">
        <v>20</v>
      </c>
      <c r="N400" s="124" t="s">
        <v>46</v>
      </c>
      <c r="O400" s="55"/>
      <c r="P400" s="125">
        <f>O400*H400</f>
        <v>0</v>
      </c>
      <c r="Q400" s="125">
        <v>0</v>
      </c>
      <c r="R400" s="125">
        <f>Q400*H400</f>
        <v>0</v>
      </c>
      <c r="S400" s="125">
        <v>0</v>
      </c>
      <c r="T400" s="126">
        <f>S400*H400</f>
        <v>0</v>
      </c>
      <c r="U400" s="251"/>
      <c r="V400" s="251"/>
      <c r="W400" s="251"/>
      <c r="X400" s="251"/>
      <c r="Y400" s="251"/>
      <c r="Z400" s="251"/>
      <c r="AA400" s="251"/>
      <c r="AB400" s="251"/>
      <c r="AC400" s="251"/>
      <c r="AD400" s="251"/>
      <c r="AE400" s="251"/>
      <c r="AR400" s="330" t="s">
        <v>136</v>
      </c>
      <c r="AT400" s="330" t="s">
        <v>131</v>
      </c>
      <c r="AU400" s="330" t="s">
        <v>22</v>
      </c>
      <c r="AY400" s="304" t="s">
        <v>130</v>
      </c>
      <c r="BE400" s="331">
        <f>IF(N400="základní",J400,0)</f>
        <v>0</v>
      </c>
      <c r="BF400" s="331">
        <f>IF(N400="snížená",J400,0)</f>
        <v>0</v>
      </c>
      <c r="BG400" s="331">
        <f>IF(N400="zákl. přenesená",J400,0)</f>
        <v>0</v>
      </c>
      <c r="BH400" s="331">
        <f>IF(N400="sníž. přenesená",J400,0)</f>
        <v>0</v>
      </c>
      <c r="BI400" s="331">
        <f>IF(N400="nulová",J400,0)</f>
        <v>0</v>
      </c>
      <c r="BJ400" s="304" t="s">
        <v>22</v>
      </c>
      <c r="BK400" s="331">
        <f>ROUND(I400*H400,2)</f>
        <v>0</v>
      </c>
      <c r="BL400" s="304" t="s">
        <v>136</v>
      </c>
      <c r="BM400" s="330" t="s">
        <v>1852</v>
      </c>
    </row>
    <row r="401" spans="1:47" s="307" customFormat="1" ht="12">
      <c r="A401" s="251"/>
      <c r="B401" s="27"/>
      <c r="C401" s="251"/>
      <c r="D401" s="127" t="s">
        <v>137</v>
      </c>
      <c r="E401" s="251"/>
      <c r="F401" s="128" t="s">
        <v>1787</v>
      </c>
      <c r="G401" s="251"/>
      <c r="H401" s="251"/>
      <c r="I401" s="251"/>
      <c r="J401" s="251"/>
      <c r="K401" s="251"/>
      <c r="L401" s="27"/>
      <c r="M401" s="129"/>
      <c r="N401" s="130"/>
      <c r="O401" s="55"/>
      <c r="P401" s="55"/>
      <c r="Q401" s="55"/>
      <c r="R401" s="55"/>
      <c r="S401" s="55"/>
      <c r="T401" s="56"/>
      <c r="U401" s="251"/>
      <c r="V401" s="251"/>
      <c r="W401" s="251"/>
      <c r="X401" s="251"/>
      <c r="Y401" s="251"/>
      <c r="Z401" s="251"/>
      <c r="AA401" s="251"/>
      <c r="AB401" s="251"/>
      <c r="AC401" s="251"/>
      <c r="AD401" s="251"/>
      <c r="AE401" s="251"/>
      <c r="AT401" s="304" t="s">
        <v>137</v>
      </c>
      <c r="AU401" s="304" t="s">
        <v>22</v>
      </c>
    </row>
    <row r="402" spans="1:65" s="307" customFormat="1" ht="16.5" customHeight="1">
      <c r="A402" s="251"/>
      <c r="B402" s="27"/>
      <c r="C402" s="117" t="s">
        <v>438</v>
      </c>
      <c r="D402" s="117" t="s">
        <v>131</v>
      </c>
      <c r="E402" s="118" t="s">
        <v>288</v>
      </c>
      <c r="F402" s="119" t="s">
        <v>1853</v>
      </c>
      <c r="G402" s="120" t="s">
        <v>162</v>
      </c>
      <c r="H402" s="121">
        <v>0.5</v>
      </c>
      <c r="I402" s="122"/>
      <c r="J402" s="123">
        <f>ROUND(I402*H402,2)</f>
        <v>0</v>
      </c>
      <c r="K402" s="119" t="s">
        <v>146</v>
      </c>
      <c r="L402" s="27"/>
      <c r="M402" s="329" t="s">
        <v>20</v>
      </c>
      <c r="N402" s="124" t="s">
        <v>46</v>
      </c>
      <c r="O402" s="55"/>
      <c r="P402" s="125">
        <f>O402*H402</f>
        <v>0</v>
      </c>
      <c r="Q402" s="125">
        <v>0</v>
      </c>
      <c r="R402" s="125">
        <f>Q402*H402</f>
        <v>0</v>
      </c>
      <c r="S402" s="125">
        <v>0</v>
      </c>
      <c r="T402" s="126">
        <f>S402*H402</f>
        <v>0</v>
      </c>
      <c r="U402" s="251"/>
      <c r="V402" s="251"/>
      <c r="W402" s="251"/>
      <c r="X402" s="251"/>
      <c r="Y402" s="251"/>
      <c r="Z402" s="251"/>
      <c r="AA402" s="251"/>
      <c r="AB402" s="251"/>
      <c r="AC402" s="251"/>
      <c r="AD402" s="251"/>
      <c r="AE402" s="251"/>
      <c r="AR402" s="330" t="s">
        <v>136</v>
      </c>
      <c r="AT402" s="330" t="s">
        <v>131</v>
      </c>
      <c r="AU402" s="330" t="s">
        <v>22</v>
      </c>
      <c r="AY402" s="304" t="s">
        <v>130</v>
      </c>
      <c r="BE402" s="331">
        <f>IF(N402="základní",J402,0)</f>
        <v>0</v>
      </c>
      <c r="BF402" s="331">
        <f>IF(N402="snížená",J402,0)</f>
        <v>0</v>
      </c>
      <c r="BG402" s="331">
        <f>IF(N402="zákl. přenesená",J402,0)</f>
        <v>0</v>
      </c>
      <c r="BH402" s="331">
        <f>IF(N402="sníž. přenesená",J402,0)</f>
        <v>0</v>
      </c>
      <c r="BI402" s="331">
        <f>IF(N402="nulová",J402,0)</f>
        <v>0</v>
      </c>
      <c r="BJ402" s="304" t="s">
        <v>22</v>
      </c>
      <c r="BK402" s="331">
        <f>ROUND(I402*H402,2)</f>
        <v>0</v>
      </c>
      <c r="BL402" s="304" t="s">
        <v>136</v>
      </c>
      <c r="BM402" s="330" t="s">
        <v>1854</v>
      </c>
    </row>
    <row r="403" spans="1:47" s="307" customFormat="1" ht="12">
      <c r="A403" s="251"/>
      <c r="B403" s="27"/>
      <c r="C403" s="251"/>
      <c r="D403" s="127" t="s">
        <v>137</v>
      </c>
      <c r="E403" s="251"/>
      <c r="F403" s="128" t="s">
        <v>1853</v>
      </c>
      <c r="G403" s="251"/>
      <c r="H403" s="251"/>
      <c r="I403" s="251"/>
      <c r="J403" s="251"/>
      <c r="K403" s="251"/>
      <c r="L403" s="27"/>
      <c r="M403" s="129"/>
      <c r="N403" s="130"/>
      <c r="O403" s="55"/>
      <c r="P403" s="55"/>
      <c r="Q403" s="55"/>
      <c r="R403" s="55"/>
      <c r="S403" s="55"/>
      <c r="T403" s="56"/>
      <c r="U403" s="251"/>
      <c r="V403" s="251"/>
      <c r="W403" s="251"/>
      <c r="X403" s="251"/>
      <c r="Y403" s="251"/>
      <c r="Z403" s="251"/>
      <c r="AA403" s="251"/>
      <c r="AB403" s="251"/>
      <c r="AC403" s="251"/>
      <c r="AD403" s="251"/>
      <c r="AE403" s="251"/>
      <c r="AT403" s="304" t="s">
        <v>137</v>
      </c>
      <c r="AU403" s="304" t="s">
        <v>22</v>
      </c>
    </row>
    <row r="404" spans="1:65" s="307" customFormat="1" ht="16.5" customHeight="1">
      <c r="A404" s="251"/>
      <c r="B404" s="27"/>
      <c r="C404" s="117" t="s">
        <v>1855</v>
      </c>
      <c r="D404" s="117" t="s">
        <v>131</v>
      </c>
      <c r="E404" s="118" t="s">
        <v>165</v>
      </c>
      <c r="F404" s="119" t="s">
        <v>1751</v>
      </c>
      <c r="G404" s="120" t="s">
        <v>215</v>
      </c>
      <c r="H404" s="121">
        <v>2</v>
      </c>
      <c r="I404" s="122"/>
      <c r="J404" s="123">
        <f>ROUND(I404*H404,2)</f>
        <v>0</v>
      </c>
      <c r="K404" s="119" t="s">
        <v>146</v>
      </c>
      <c r="L404" s="27"/>
      <c r="M404" s="329" t="s">
        <v>20</v>
      </c>
      <c r="N404" s="124" t="s">
        <v>46</v>
      </c>
      <c r="O404" s="55"/>
      <c r="P404" s="125">
        <f>O404*H404</f>
        <v>0</v>
      </c>
      <c r="Q404" s="125">
        <v>0</v>
      </c>
      <c r="R404" s="125">
        <f>Q404*H404</f>
        <v>0</v>
      </c>
      <c r="S404" s="125">
        <v>0</v>
      </c>
      <c r="T404" s="126">
        <f>S404*H404</f>
        <v>0</v>
      </c>
      <c r="U404" s="251"/>
      <c r="V404" s="251"/>
      <c r="W404" s="251"/>
      <c r="X404" s="251"/>
      <c r="Y404" s="251"/>
      <c r="Z404" s="251"/>
      <c r="AA404" s="251"/>
      <c r="AB404" s="251"/>
      <c r="AC404" s="251"/>
      <c r="AD404" s="251"/>
      <c r="AE404" s="251"/>
      <c r="AR404" s="330" t="s">
        <v>136</v>
      </c>
      <c r="AT404" s="330" t="s">
        <v>131</v>
      </c>
      <c r="AU404" s="330" t="s">
        <v>22</v>
      </c>
      <c r="AY404" s="304" t="s">
        <v>130</v>
      </c>
      <c r="BE404" s="331">
        <f>IF(N404="základní",J404,0)</f>
        <v>0</v>
      </c>
      <c r="BF404" s="331">
        <f>IF(N404="snížená",J404,0)</f>
        <v>0</v>
      </c>
      <c r="BG404" s="331">
        <f>IF(N404="zákl. přenesená",J404,0)</f>
        <v>0</v>
      </c>
      <c r="BH404" s="331">
        <f>IF(N404="sníž. přenesená",J404,0)</f>
        <v>0</v>
      </c>
      <c r="BI404" s="331">
        <f>IF(N404="nulová",J404,0)</f>
        <v>0</v>
      </c>
      <c r="BJ404" s="304" t="s">
        <v>22</v>
      </c>
      <c r="BK404" s="331">
        <f>ROUND(I404*H404,2)</f>
        <v>0</v>
      </c>
      <c r="BL404" s="304" t="s">
        <v>136</v>
      </c>
      <c r="BM404" s="330" t="s">
        <v>1856</v>
      </c>
    </row>
    <row r="405" spans="1:47" s="307" customFormat="1" ht="12">
      <c r="A405" s="251"/>
      <c r="B405" s="27"/>
      <c r="C405" s="251"/>
      <c r="D405" s="127" t="s">
        <v>137</v>
      </c>
      <c r="E405" s="251"/>
      <c r="F405" s="128" t="s">
        <v>1751</v>
      </c>
      <c r="G405" s="251"/>
      <c r="H405" s="251"/>
      <c r="I405" s="251"/>
      <c r="J405" s="251"/>
      <c r="K405" s="251"/>
      <c r="L405" s="27"/>
      <c r="M405" s="129"/>
      <c r="N405" s="130"/>
      <c r="O405" s="55"/>
      <c r="P405" s="55"/>
      <c r="Q405" s="55"/>
      <c r="R405" s="55"/>
      <c r="S405" s="55"/>
      <c r="T405" s="56"/>
      <c r="U405" s="251"/>
      <c r="V405" s="251"/>
      <c r="W405" s="251"/>
      <c r="X405" s="251"/>
      <c r="Y405" s="251"/>
      <c r="Z405" s="251"/>
      <c r="AA405" s="251"/>
      <c r="AB405" s="251"/>
      <c r="AC405" s="251"/>
      <c r="AD405" s="251"/>
      <c r="AE405" s="251"/>
      <c r="AT405" s="304" t="s">
        <v>137</v>
      </c>
      <c r="AU405" s="304" t="s">
        <v>22</v>
      </c>
    </row>
    <row r="406" spans="1:65" s="307" customFormat="1" ht="16.5" customHeight="1">
      <c r="A406" s="251"/>
      <c r="B406" s="27"/>
      <c r="C406" s="117" t="s">
        <v>442</v>
      </c>
      <c r="D406" s="117" t="s">
        <v>131</v>
      </c>
      <c r="E406" s="118" t="s">
        <v>226</v>
      </c>
      <c r="F406" s="119" t="s">
        <v>1857</v>
      </c>
      <c r="G406" s="120" t="s">
        <v>983</v>
      </c>
      <c r="H406" s="121">
        <v>3</v>
      </c>
      <c r="I406" s="122"/>
      <c r="J406" s="123">
        <f>ROUND(I406*H406,2)</f>
        <v>0</v>
      </c>
      <c r="K406" s="119" t="s">
        <v>146</v>
      </c>
      <c r="L406" s="27"/>
      <c r="M406" s="329" t="s">
        <v>20</v>
      </c>
      <c r="N406" s="124" t="s">
        <v>46</v>
      </c>
      <c r="O406" s="55"/>
      <c r="P406" s="125">
        <f>O406*H406</f>
        <v>0</v>
      </c>
      <c r="Q406" s="125">
        <v>0</v>
      </c>
      <c r="R406" s="125">
        <f>Q406*H406</f>
        <v>0</v>
      </c>
      <c r="S406" s="125">
        <v>0</v>
      </c>
      <c r="T406" s="126">
        <f>S406*H406</f>
        <v>0</v>
      </c>
      <c r="U406" s="251"/>
      <c r="V406" s="251"/>
      <c r="W406" s="251"/>
      <c r="X406" s="251"/>
      <c r="Y406" s="251"/>
      <c r="Z406" s="251"/>
      <c r="AA406" s="251"/>
      <c r="AB406" s="251"/>
      <c r="AC406" s="251"/>
      <c r="AD406" s="251"/>
      <c r="AE406" s="251"/>
      <c r="AR406" s="330" t="s">
        <v>136</v>
      </c>
      <c r="AT406" s="330" t="s">
        <v>131</v>
      </c>
      <c r="AU406" s="330" t="s">
        <v>22</v>
      </c>
      <c r="AY406" s="304" t="s">
        <v>130</v>
      </c>
      <c r="BE406" s="331">
        <f>IF(N406="základní",J406,0)</f>
        <v>0</v>
      </c>
      <c r="BF406" s="331">
        <f>IF(N406="snížená",J406,0)</f>
        <v>0</v>
      </c>
      <c r="BG406" s="331">
        <f>IF(N406="zákl. přenesená",J406,0)</f>
        <v>0</v>
      </c>
      <c r="BH406" s="331">
        <f>IF(N406="sníž. přenesená",J406,0)</f>
        <v>0</v>
      </c>
      <c r="BI406" s="331">
        <f>IF(N406="nulová",J406,0)</f>
        <v>0</v>
      </c>
      <c r="BJ406" s="304" t="s">
        <v>22</v>
      </c>
      <c r="BK406" s="331">
        <f>ROUND(I406*H406,2)</f>
        <v>0</v>
      </c>
      <c r="BL406" s="304" t="s">
        <v>136</v>
      </c>
      <c r="BM406" s="330" t="s">
        <v>1858</v>
      </c>
    </row>
    <row r="407" spans="1:47" s="307" customFormat="1" ht="12">
      <c r="A407" s="251"/>
      <c r="B407" s="27"/>
      <c r="C407" s="251"/>
      <c r="D407" s="127" t="s">
        <v>137</v>
      </c>
      <c r="E407" s="251"/>
      <c r="F407" s="128" t="s">
        <v>1857</v>
      </c>
      <c r="G407" s="251"/>
      <c r="H407" s="251"/>
      <c r="I407" s="251"/>
      <c r="J407" s="251"/>
      <c r="K407" s="251"/>
      <c r="L407" s="27"/>
      <c r="M407" s="129"/>
      <c r="N407" s="130"/>
      <c r="O407" s="55"/>
      <c r="P407" s="55"/>
      <c r="Q407" s="55"/>
      <c r="R407" s="55"/>
      <c r="S407" s="55"/>
      <c r="T407" s="56"/>
      <c r="U407" s="251"/>
      <c r="V407" s="251"/>
      <c r="W407" s="251"/>
      <c r="X407" s="251"/>
      <c r="Y407" s="251"/>
      <c r="Z407" s="251"/>
      <c r="AA407" s="251"/>
      <c r="AB407" s="251"/>
      <c r="AC407" s="251"/>
      <c r="AD407" s="251"/>
      <c r="AE407" s="251"/>
      <c r="AT407" s="304" t="s">
        <v>137</v>
      </c>
      <c r="AU407" s="304" t="s">
        <v>22</v>
      </c>
    </row>
    <row r="408" spans="1:65" s="307" customFormat="1" ht="16.5" customHeight="1">
      <c r="A408" s="251"/>
      <c r="B408" s="27"/>
      <c r="C408" s="117" t="s">
        <v>1859</v>
      </c>
      <c r="D408" s="117" t="s">
        <v>131</v>
      </c>
      <c r="E408" s="118" t="s">
        <v>232</v>
      </c>
      <c r="F408" s="119" t="s">
        <v>1860</v>
      </c>
      <c r="G408" s="120" t="s">
        <v>201</v>
      </c>
      <c r="H408" s="121">
        <v>1</v>
      </c>
      <c r="I408" s="122"/>
      <c r="J408" s="123">
        <f>ROUND(I408*H408,2)</f>
        <v>0</v>
      </c>
      <c r="K408" s="119" t="s">
        <v>146</v>
      </c>
      <c r="L408" s="27"/>
      <c r="M408" s="329" t="s">
        <v>20</v>
      </c>
      <c r="N408" s="124" t="s">
        <v>46</v>
      </c>
      <c r="O408" s="55"/>
      <c r="P408" s="125">
        <f>O408*H408</f>
        <v>0</v>
      </c>
      <c r="Q408" s="125">
        <v>0</v>
      </c>
      <c r="R408" s="125">
        <f>Q408*H408</f>
        <v>0</v>
      </c>
      <c r="S408" s="125">
        <v>0</v>
      </c>
      <c r="T408" s="126">
        <f>S408*H408</f>
        <v>0</v>
      </c>
      <c r="U408" s="251"/>
      <c r="V408" s="251"/>
      <c r="W408" s="251"/>
      <c r="X408" s="251"/>
      <c r="Y408" s="251"/>
      <c r="Z408" s="251"/>
      <c r="AA408" s="251"/>
      <c r="AB408" s="251"/>
      <c r="AC408" s="251"/>
      <c r="AD408" s="251"/>
      <c r="AE408" s="251"/>
      <c r="AR408" s="330" t="s">
        <v>136</v>
      </c>
      <c r="AT408" s="330" t="s">
        <v>131</v>
      </c>
      <c r="AU408" s="330" t="s">
        <v>22</v>
      </c>
      <c r="AY408" s="304" t="s">
        <v>130</v>
      </c>
      <c r="BE408" s="331">
        <f>IF(N408="základní",J408,0)</f>
        <v>0</v>
      </c>
      <c r="BF408" s="331">
        <f>IF(N408="snížená",J408,0)</f>
        <v>0</v>
      </c>
      <c r="BG408" s="331">
        <f>IF(N408="zákl. přenesená",J408,0)</f>
        <v>0</v>
      </c>
      <c r="BH408" s="331">
        <f>IF(N408="sníž. přenesená",J408,0)</f>
        <v>0</v>
      </c>
      <c r="BI408" s="331">
        <f>IF(N408="nulová",J408,0)</f>
        <v>0</v>
      </c>
      <c r="BJ408" s="304" t="s">
        <v>22</v>
      </c>
      <c r="BK408" s="331">
        <f>ROUND(I408*H408,2)</f>
        <v>0</v>
      </c>
      <c r="BL408" s="304" t="s">
        <v>136</v>
      </c>
      <c r="BM408" s="330" t="s">
        <v>1861</v>
      </c>
    </row>
    <row r="409" spans="1:47" s="307" customFormat="1" ht="12">
      <c r="A409" s="251"/>
      <c r="B409" s="27"/>
      <c r="C409" s="251"/>
      <c r="D409" s="127" t="s">
        <v>137</v>
      </c>
      <c r="E409" s="251"/>
      <c r="F409" s="128" t="s">
        <v>1860</v>
      </c>
      <c r="G409" s="251"/>
      <c r="H409" s="251"/>
      <c r="I409" s="251"/>
      <c r="J409" s="251"/>
      <c r="K409" s="251"/>
      <c r="L409" s="27"/>
      <c r="M409" s="129"/>
      <c r="N409" s="130"/>
      <c r="O409" s="55"/>
      <c r="P409" s="55"/>
      <c r="Q409" s="55"/>
      <c r="R409" s="55"/>
      <c r="S409" s="55"/>
      <c r="T409" s="56"/>
      <c r="U409" s="251"/>
      <c r="V409" s="251"/>
      <c r="W409" s="251"/>
      <c r="X409" s="251"/>
      <c r="Y409" s="251"/>
      <c r="Z409" s="251"/>
      <c r="AA409" s="251"/>
      <c r="AB409" s="251"/>
      <c r="AC409" s="251"/>
      <c r="AD409" s="251"/>
      <c r="AE409" s="251"/>
      <c r="AT409" s="304" t="s">
        <v>137</v>
      </c>
      <c r="AU409" s="304" t="s">
        <v>22</v>
      </c>
    </row>
    <row r="410" spans="2:63" s="109" customFormat="1" ht="25.9" customHeight="1">
      <c r="B410" s="108"/>
      <c r="D410" s="110" t="s">
        <v>74</v>
      </c>
      <c r="E410" s="111" t="s">
        <v>1862</v>
      </c>
      <c r="F410" s="111" t="s">
        <v>1863</v>
      </c>
      <c r="J410" s="112">
        <f>BK410</f>
        <v>0</v>
      </c>
      <c r="L410" s="108"/>
      <c r="M410" s="113"/>
      <c r="N410" s="114"/>
      <c r="O410" s="114"/>
      <c r="P410" s="115">
        <f>SUM(P411:P446)</f>
        <v>0</v>
      </c>
      <c r="Q410" s="114"/>
      <c r="R410" s="115">
        <f>SUM(R411:R446)</f>
        <v>0</v>
      </c>
      <c r="S410" s="114"/>
      <c r="T410" s="116">
        <f>SUM(T411:T446)</f>
        <v>0</v>
      </c>
      <c r="AR410" s="110" t="s">
        <v>22</v>
      </c>
      <c r="AT410" s="327" t="s">
        <v>74</v>
      </c>
      <c r="AU410" s="327" t="s">
        <v>75</v>
      </c>
      <c r="AY410" s="110" t="s">
        <v>130</v>
      </c>
      <c r="BK410" s="328">
        <f>SUM(BK411:BK446)</f>
        <v>0</v>
      </c>
    </row>
    <row r="411" spans="1:65" s="307" customFormat="1" ht="16.5" customHeight="1">
      <c r="A411" s="251"/>
      <c r="B411" s="27"/>
      <c r="C411" s="117" t="s">
        <v>445</v>
      </c>
      <c r="D411" s="117" t="s">
        <v>131</v>
      </c>
      <c r="E411" s="118" t="s">
        <v>302</v>
      </c>
      <c r="F411" s="119" t="s">
        <v>1864</v>
      </c>
      <c r="G411" s="120" t="s">
        <v>215</v>
      </c>
      <c r="H411" s="121">
        <v>45</v>
      </c>
      <c r="I411" s="122"/>
      <c r="J411" s="123">
        <f>ROUND(I411*H411,2)</f>
        <v>0</v>
      </c>
      <c r="K411" s="119" t="s">
        <v>146</v>
      </c>
      <c r="L411" s="27"/>
      <c r="M411" s="329" t="s">
        <v>20</v>
      </c>
      <c r="N411" s="124" t="s">
        <v>46</v>
      </c>
      <c r="O411" s="55"/>
      <c r="P411" s="125">
        <f>O411*H411</f>
        <v>0</v>
      </c>
      <c r="Q411" s="125">
        <v>0</v>
      </c>
      <c r="R411" s="125">
        <f>Q411*H411</f>
        <v>0</v>
      </c>
      <c r="S411" s="125">
        <v>0</v>
      </c>
      <c r="T411" s="126">
        <f>S411*H411</f>
        <v>0</v>
      </c>
      <c r="U411" s="251"/>
      <c r="V411" s="251"/>
      <c r="W411" s="251"/>
      <c r="X411" s="251"/>
      <c r="Y411" s="251"/>
      <c r="Z411" s="251"/>
      <c r="AA411" s="251"/>
      <c r="AB411" s="251"/>
      <c r="AC411" s="251"/>
      <c r="AD411" s="251"/>
      <c r="AE411" s="251"/>
      <c r="AR411" s="330" t="s">
        <v>136</v>
      </c>
      <c r="AT411" s="330" t="s">
        <v>131</v>
      </c>
      <c r="AU411" s="330" t="s">
        <v>22</v>
      </c>
      <c r="AY411" s="304" t="s">
        <v>130</v>
      </c>
      <c r="BE411" s="331">
        <f>IF(N411="základní",J411,0)</f>
        <v>0</v>
      </c>
      <c r="BF411" s="331">
        <f>IF(N411="snížená",J411,0)</f>
        <v>0</v>
      </c>
      <c r="BG411" s="331">
        <f>IF(N411="zákl. přenesená",J411,0)</f>
        <v>0</v>
      </c>
      <c r="BH411" s="331">
        <f>IF(N411="sníž. přenesená",J411,0)</f>
        <v>0</v>
      </c>
      <c r="BI411" s="331">
        <f>IF(N411="nulová",J411,0)</f>
        <v>0</v>
      </c>
      <c r="BJ411" s="304" t="s">
        <v>22</v>
      </c>
      <c r="BK411" s="331">
        <f>ROUND(I411*H411,2)</f>
        <v>0</v>
      </c>
      <c r="BL411" s="304" t="s">
        <v>136</v>
      </c>
      <c r="BM411" s="330" t="s">
        <v>1865</v>
      </c>
    </row>
    <row r="412" spans="1:47" s="307" customFormat="1" ht="12">
      <c r="A412" s="251"/>
      <c r="B412" s="27"/>
      <c r="C412" s="251"/>
      <c r="D412" s="127" t="s">
        <v>137</v>
      </c>
      <c r="E412" s="251"/>
      <c r="F412" s="128" t="s">
        <v>1864</v>
      </c>
      <c r="G412" s="251"/>
      <c r="H412" s="251"/>
      <c r="I412" s="251"/>
      <c r="J412" s="251"/>
      <c r="K412" s="251"/>
      <c r="L412" s="27"/>
      <c r="M412" s="129"/>
      <c r="N412" s="130"/>
      <c r="O412" s="55"/>
      <c r="P412" s="55"/>
      <c r="Q412" s="55"/>
      <c r="R412" s="55"/>
      <c r="S412" s="55"/>
      <c r="T412" s="56"/>
      <c r="U412" s="251"/>
      <c r="V412" s="251"/>
      <c r="W412" s="251"/>
      <c r="X412" s="251"/>
      <c r="Y412" s="251"/>
      <c r="Z412" s="251"/>
      <c r="AA412" s="251"/>
      <c r="AB412" s="251"/>
      <c r="AC412" s="251"/>
      <c r="AD412" s="251"/>
      <c r="AE412" s="251"/>
      <c r="AT412" s="304" t="s">
        <v>137</v>
      </c>
      <c r="AU412" s="304" t="s">
        <v>22</v>
      </c>
    </row>
    <row r="413" spans="1:65" s="307" customFormat="1" ht="16.5" customHeight="1">
      <c r="A413" s="251"/>
      <c r="B413" s="27"/>
      <c r="C413" s="117" t="s">
        <v>1866</v>
      </c>
      <c r="D413" s="117" t="s">
        <v>131</v>
      </c>
      <c r="E413" s="118" t="s">
        <v>242</v>
      </c>
      <c r="F413" s="119" t="s">
        <v>1867</v>
      </c>
      <c r="G413" s="120" t="s">
        <v>215</v>
      </c>
      <c r="H413" s="121">
        <v>15</v>
      </c>
      <c r="I413" s="122"/>
      <c r="J413" s="123">
        <f>ROUND(I413*H413,2)</f>
        <v>0</v>
      </c>
      <c r="K413" s="119" t="s">
        <v>146</v>
      </c>
      <c r="L413" s="27"/>
      <c r="M413" s="329" t="s">
        <v>20</v>
      </c>
      <c r="N413" s="124" t="s">
        <v>46</v>
      </c>
      <c r="O413" s="55"/>
      <c r="P413" s="125">
        <f>O413*H413</f>
        <v>0</v>
      </c>
      <c r="Q413" s="125">
        <v>0</v>
      </c>
      <c r="R413" s="125">
        <f>Q413*H413</f>
        <v>0</v>
      </c>
      <c r="S413" s="125">
        <v>0</v>
      </c>
      <c r="T413" s="126">
        <f>S413*H413</f>
        <v>0</v>
      </c>
      <c r="U413" s="251"/>
      <c r="V413" s="251"/>
      <c r="W413" s="251"/>
      <c r="X413" s="251"/>
      <c r="Y413" s="251"/>
      <c r="Z413" s="251"/>
      <c r="AA413" s="251"/>
      <c r="AB413" s="251"/>
      <c r="AC413" s="251"/>
      <c r="AD413" s="251"/>
      <c r="AE413" s="251"/>
      <c r="AR413" s="330" t="s">
        <v>136</v>
      </c>
      <c r="AT413" s="330" t="s">
        <v>131</v>
      </c>
      <c r="AU413" s="330" t="s">
        <v>22</v>
      </c>
      <c r="AY413" s="304" t="s">
        <v>130</v>
      </c>
      <c r="BE413" s="331">
        <f>IF(N413="základní",J413,0)</f>
        <v>0</v>
      </c>
      <c r="BF413" s="331">
        <f>IF(N413="snížená",J413,0)</f>
        <v>0</v>
      </c>
      <c r="BG413" s="331">
        <f>IF(N413="zákl. přenesená",J413,0)</f>
        <v>0</v>
      </c>
      <c r="BH413" s="331">
        <f>IF(N413="sníž. přenesená",J413,0)</f>
        <v>0</v>
      </c>
      <c r="BI413" s="331">
        <f>IF(N413="nulová",J413,0)</f>
        <v>0</v>
      </c>
      <c r="BJ413" s="304" t="s">
        <v>22</v>
      </c>
      <c r="BK413" s="331">
        <f>ROUND(I413*H413,2)</f>
        <v>0</v>
      </c>
      <c r="BL413" s="304" t="s">
        <v>136</v>
      </c>
      <c r="BM413" s="330" t="s">
        <v>1868</v>
      </c>
    </row>
    <row r="414" spans="1:47" s="307" customFormat="1" ht="12">
      <c r="A414" s="251"/>
      <c r="B414" s="27"/>
      <c r="C414" s="251"/>
      <c r="D414" s="127" t="s">
        <v>137</v>
      </c>
      <c r="E414" s="251"/>
      <c r="F414" s="128" t="s">
        <v>1867</v>
      </c>
      <c r="G414" s="251"/>
      <c r="H414" s="251"/>
      <c r="I414" s="251"/>
      <c r="J414" s="251"/>
      <c r="K414" s="251"/>
      <c r="L414" s="27"/>
      <c r="M414" s="129"/>
      <c r="N414" s="130"/>
      <c r="O414" s="55"/>
      <c r="P414" s="55"/>
      <c r="Q414" s="55"/>
      <c r="R414" s="55"/>
      <c r="S414" s="55"/>
      <c r="T414" s="56"/>
      <c r="U414" s="251"/>
      <c r="V414" s="251"/>
      <c r="W414" s="251"/>
      <c r="X414" s="251"/>
      <c r="Y414" s="251"/>
      <c r="Z414" s="251"/>
      <c r="AA414" s="251"/>
      <c r="AB414" s="251"/>
      <c r="AC414" s="251"/>
      <c r="AD414" s="251"/>
      <c r="AE414" s="251"/>
      <c r="AT414" s="304" t="s">
        <v>137</v>
      </c>
      <c r="AU414" s="304" t="s">
        <v>22</v>
      </c>
    </row>
    <row r="415" spans="1:65" s="307" customFormat="1" ht="16.5" customHeight="1">
      <c r="A415" s="251"/>
      <c r="B415" s="27"/>
      <c r="C415" s="117" t="s">
        <v>449</v>
      </c>
      <c r="D415" s="117" t="s">
        <v>131</v>
      </c>
      <c r="E415" s="118" t="s">
        <v>246</v>
      </c>
      <c r="F415" s="119" t="s">
        <v>1869</v>
      </c>
      <c r="G415" s="120" t="s">
        <v>215</v>
      </c>
      <c r="H415" s="121">
        <v>35</v>
      </c>
      <c r="I415" s="122"/>
      <c r="J415" s="123">
        <f>ROUND(I415*H415,2)</f>
        <v>0</v>
      </c>
      <c r="K415" s="119" t="s">
        <v>146</v>
      </c>
      <c r="L415" s="27"/>
      <c r="M415" s="329" t="s">
        <v>20</v>
      </c>
      <c r="N415" s="124" t="s">
        <v>46</v>
      </c>
      <c r="O415" s="55"/>
      <c r="P415" s="125">
        <f>O415*H415</f>
        <v>0</v>
      </c>
      <c r="Q415" s="125">
        <v>0</v>
      </c>
      <c r="R415" s="125">
        <f>Q415*H415</f>
        <v>0</v>
      </c>
      <c r="S415" s="125">
        <v>0</v>
      </c>
      <c r="T415" s="126">
        <f>S415*H415</f>
        <v>0</v>
      </c>
      <c r="U415" s="251"/>
      <c r="V415" s="251"/>
      <c r="W415" s="251"/>
      <c r="X415" s="251"/>
      <c r="Y415" s="251"/>
      <c r="Z415" s="251"/>
      <c r="AA415" s="251"/>
      <c r="AB415" s="251"/>
      <c r="AC415" s="251"/>
      <c r="AD415" s="251"/>
      <c r="AE415" s="251"/>
      <c r="AR415" s="330" t="s">
        <v>136</v>
      </c>
      <c r="AT415" s="330" t="s">
        <v>131</v>
      </c>
      <c r="AU415" s="330" t="s">
        <v>22</v>
      </c>
      <c r="AY415" s="304" t="s">
        <v>130</v>
      </c>
      <c r="BE415" s="331">
        <f>IF(N415="základní",J415,0)</f>
        <v>0</v>
      </c>
      <c r="BF415" s="331">
        <f>IF(N415="snížená",J415,0)</f>
        <v>0</v>
      </c>
      <c r="BG415" s="331">
        <f>IF(N415="zákl. přenesená",J415,0)</f>
        <v>0</v>
      </c>
      <c r="BH415" s="331">
        <f>IF(N415="sníž. přenesená",J415,0)</f>
        <v>0</v>
      </c>
      <c r="BI415" s="331">
        <f>IF(N415="nulová",J415,0)</f>
        <v>0</v>
      </c>
      <c r="BJ415" s="304" t="s">
        <v>22</v>
      </c>
      <c r="BK415" s="331">
        <f>ROUND(I415*H415,2)</f>
        <v>0</v>
      </c>
      <c r="BL415" s="304" t="s">
        <v>136</v>
      </c>
      <c r="BM415" s="330" t="s">
        <v>1870</v>
      </c>
    </row>
    <row r="416" spans="1:47" s="307" customFormat="1" ht="12">
      <c r="A416" s="251"/>
      <c r="B416" s="27"/>
      <c r="C416" s="251"/>
      <c r="D416" s="127" t="s">
        <v>137</v>
      </c>
      <c r="E416" s="251"/>
      <c r="F416" s="128" t="s">
        <v>1869</v>
      </c>
      <c r="G416" s="251"/>
      <c r="H416" s="251"/>
      <c r="I416" s="251"/>
      <c r="J416" s="251"/>
      <c r="K416" s="251"/>
      <c r="L416" s="27"/>
      <c r="M416" s="129"/>
      <c r="N416" s="130"/>
      <c r="O416" s="55"/>
      <c r="P416" s="55"/>
      <c r="Q416" s="55"/>
      <c r="R416" s="55"/>
      <c r="S416" s="55"/>
      <c r="T416" s="56"/>
      <c r="U416" s="251"/>
      <c r="V416" s="251"/>
      <c r="W416" s="251"/>
      <c r="X416" s="251"/>
      <c r="Y416" s="251"/>
      <c r="Z416" s="251"/>
      <c r="AA416" s="251"/>
      <c r="AB416" s="251"/>
      <c r="AC416" s="251"/>
      <c r="AD416" s="251"/>
      <c r="AE416" s="251"/>
      <c r="AT416" s="304" t="s">
        <v>137</v>
      </c>
      <c r="AU416" s="304" t="s">
        <v>22</v>
      </c>
    </row>
    <row r="417" spans="1:65" s="307" customFormat="1" ht="16.5" customHeight="1">
      <c r="A417" s="251"/>
      <c r="B417" s="27"/>
      <c r="C417" s="117" t="s">
        <v>1871</v>
      </c>
      <c r="D417" s="117" t="s">
        <v>131</v>
      </c>
      <c r="E417" s="118" t="s">
        <v>316</v>
      </c>
      <c r="F417" s="119" t="s">
        <v>1610</v>
      </c>
      <c r="G417" s="120" t="s">
        <v>215</v>
      </c>
      <c r="H417" s="121">
        <v>55</v>
      </c>
      <c r="I417" s="122"/>
      <c r="J417" s="123">
        <f>ROUND(I417*H417,2)</f>
        <v>0</v>
      </c>
      <c r="K417" s="119" t="s">
        <v>146</v>
      </c>
      <c r="L417" s="27"/>
      <c r="M417" s="329" t="s">
        <v>20</v>
      </c>
      <c r="N417" s="124" t="s">
        <v>46</v>
      </c>
      <c r="O417" s="55"/>
      <c r="P417" s="125">
        <f>O417*H417</f>
        <v>0</v>
      </c>
      <c r="Q417" s="125">
        <v>0</v>
      </c>
      <c r="R417" s="125">
        <f>Q417*H417</f>
        <v>0</v>
      </c>
      <c r="S417" s="125">
        <v>0</v>
      </c>
      <c r="T417" s="126">
        <f>S417*H417</f>
        <v>0</v>
      </c>
      <c r="U417" s="251"/>
      <c r="V417" s="251"/>
      <c r="W417" s="251"/>
      <c r="X417" s="251"/>
      <c r="Y417" s="251"/>
      <c r="Z417" s="251"/>
      <c r="AA417" s="251"/>
      <c r="AB417" s="251"/>
      <c r="AC417" s="251"/>
      <c r="AD417" s="251"/>
      <c r="AE417" s="251"/>
      <c r="AR417" s="330" t="s">
        <v>136</v>
      </c>
      <c r="AT417" s="330" t="s">
        <v>131</v>
      </c>
      <c r="AU417" s="330" t="s">
        <v>22</v>
      </c>
      <c r="AY417" s="304" t="s">
        <v>130</v>
      </c>
      <c r="BE417" s="331">
        <f>IF(N417="základní",J417,0)</f>
        <v>0</v>
      </c>
      <c r="BF417" s="331">
        <f>IF(N417="snížená",J417,0)</f>
        <v>0</v>
      </c>
      <c r="BG417" s="331">
        <f>IF(N417="zákl. přenesená",J417,0)</f>
        <v>0</v>
      </c>
      <c r="BH417" s="331">
        <f>IF(N417="sníž. přenesená",J417,0)</f>
        <v>0</v>
      </c>
      <c r="BI417" s="331">
        <f>IF(N417="nulová",J417,0)</f>
        <v>0</v>
      </c>
      <c r="BJ417" s="304" t="s">
        <v>22</v>
      </c>
      <c r="BK417" s="331">
        <f>ROUND(I417*H417,2)</f>
        <v>0</v>
      </c>
      <c r="BL417" s="304" t="s">
        <v>136</v>
      </c>
      <c r="BM417" s="330" t="s">
        <v>1872</v>
      </c>
    </row>
    <row r="418" spans="1:47" s="307" customFormat="1" ht="12">
      <c r="A418" s="251"/>
      <c r="B418" s="27"/>
      <c r="C418" s="251"/>
      <c r="D418" s="127" t="s">
        <v>137</v>
      </c>
      <c r="E418" s="251"/>
      <c r="F418" s="128" t="s">
        <v>1610</v>
      </c>
      <c r="G418" s="251"/>
      <c r="H418" s="251"/>
      <c r="I418" s="251"/>
      <c r="J418" s="251"/>
      <c r="K418" s="251"/>
      <c r="L418" s="27"/>
      <c r="M418" s="129"/>
      <c r="N418" s="130"/>
      <c r="O418" s="55"/>
      <c r="P418" s="55"/>
      <c r="Q418" s="55"/>
      <c r="R418" s="55"/>
      <c r="S418" s="55"/>
      <c r="T418" s="56"/>
      <c r="U418" s="251"/>
      <c r="V418" s="251"/>
      <c r="W418" s="251"/>
      <c r="X418" s="251"/>
      <c r="Y418" s="251"/>
      <c r="Z418" s="251"/>
      <c r="AA418" s="251"/>
      <c r="AB418" s="251"/>
      <c r="AC418" s="251"/>
      <c r="AD418" s="251"/>
      <c r="AE418" s="251"/>
      <c r="AT418" s="304" t="s">
        <v>137</v>
      </c>
      <c r="AU418" s="304" t="s">
        <v>22</v>
      </c>
    </row>
    <row r="419" spans="1:65" s="307" customFormat="1" ht="16.5" customHeight="1">
      <c r="A419" s="251"/>
      <c r="B419" s="27"/>
      <c r="C419" s="117" t="s">
        <v>452</v>
      </c>
      <c r="D419" s="117" t="s">
        <v>131</v>
      </c>
      <c r="E419" s="118" t="s">
        <v>251</v>
      </c>
      <c r="F419" s="119" t="s">
        <v>1614</v>
      </c>
      <c r="G419" s="120" t="s">
        <v>215</v>
      </c>
      <c r="H419" s="121">
        <v>55</v>
      </c>
      <c r="I419" s="122"/>
      <c r="J419" s="123">
        <f>ROUND(I419*H419,2)</f>
        <v>0</v>
      </c>
      <c r="K419" s="119" t="s">
        <v>146</v>
      </c>
      <c r="L419" s="27"/>
      <c r="M419" s="329" t="s">
        <v>20</v>
      </c>
      <c r="N419" s="124" t="s">
        <v>46</v>
      </c>
      <c r="O419" s="55"/>
      <c r="P419" s="125">
        <f>O419*H419</f>
        <v>0</v>
      </c>
      <c r="Q419" s="125">
        <v>0</v>
      </c>
      <c r="R419" s="125">
        <f>Q419*H419</f>
        <v>0</v>
      </c>
      <c r="S419" s="125">
        <v>0</v>
      </c>
      <c r="T419" s="126">
        <f>S419*H419</f>
        <v>0</v>
      </c>
      <c r="U419" s="251"/>
      <c r="V419" s="251"/>
      <c r="W419" s="251"/>
      <c r="X419" s="251"/>
      <c r="Y419" s="251"/>
      <c r="Z419" s="251"/>
      <c r="AA419" s="251"/>
      <c r="AB419" s="251"/>
      <c r="AC419" s="251"/>
      <c r="AD419" s="251"/>
      <c r="AE419" s="251"/>
      <c r="AR419" s="330" t="s">
        <v>136</v>
      </c>
      <c r="AT419" s="330" t="s">
        <v>131</v>
      </c>
      <c r="AU419" s="330" t="s">
        <v>22</v>
      </c>
      <c r="AY419" s="304" t="s">
        <v>130</v>
      </c>
      <c r="BE419" s="331">
        <f>IF(N419="základní",J419,0)</f>
        <v>0</v>
      </c>
      <c r="BF419" s="331">
        <f>IF(N419="snížená",J419,0)</f>
        <v>0</v>
      </c>
      <c r="BG419" s="331">
        <f>IF(N419="zákl. přenesená",J419,0)</f>
        <v>0</v>
      </c>
      <c r="BH419" s="331">
        <f>IF(N419="sníž. přenesená",J419,0)</f>
        <v>0</v>
      </c>
      <c r="BI419" s="331">
        <f>IF(N419="nulová",J419,0)</f>
        <v>0</v>
      </c>
      <c r="BJ419" s="304" t="s">
        <v>22</v>
      </c>
      <c r="BK419" s="331">
        <f>ROUND(I419*H419,2)</f>
        <v>0</v>
      </c>
      <c r="BL419" s="304" t="s">
        <v>136</v>
      </c>
      <c r="BM419" s="330" t="s">
        <v>1873</v>
      </c>
    </row>
    <row r="420" spans="1:47" s="307" customFormat="1" ht="12">
      <c r="A420" s="251"/>
      <c r="B420" s="27"/>
      <c r="C420" s="251"/>
      <c r="D420" s="127" t="s">
        <v>137</v>
      </c>
      <c r="E420" s="251"/>
      <c r="F420" s="128" t="s">
        <v>1614</v>
      </c>
      <c r="G420" s="251"/>
      <c r="H420" s="251"/>
      <c r="I420" s="251"/>
      <c r="J420" s="251"/>
      <c r="K420" s="251"/>
      <c r="L420" s="27"/>
      <c r="M420" s="129"/>
      <c r="N420" s="130"/>
      <c r="O420" s="55"/>
      <c r="P420" s="55"/>
      <c r="Q420" s="55"/>
      <c r="R420" s="55"/>
      <c r="S420" s="55"/>
      <c r="T420" s="56"/>
      <c r="U420" s="251"/>
      <c r="V420" s="251"/>
      <c r="W420" s="251"/>
      <c r="X420" s="251"/>
      <c r="Y420" s="251"/>
      <c r="Z420" s="251"/>
      <c r="AA420" s="251"/>
      <c r="AB420" s="251"/>
      <c r="AC420" s="251"/>
      <c r="AD420" s="251"/>
      <c r="AE420" s="251"/>
      <c r="AT420" s="304" t="s">
        <v>137</v>
      </c>
      <c r="AU420" s="304" t="s">
        <v>22</v>
      </c>
    </row>
    <row r="421" spans="1:65" s="307" customFormat="1" ht="16.5" customHeight="1">
      <c r="A421" s="251"/>
      <c r="B421" s="27"/>
      <c r="C421" s="117" t="s">
        <v>1874</v>
      </c>
      <c r="D421" s="117" t="s">
        <v>131</v>
      </c>
      <c r="E421" s="118" t="s">
        <v>323</v>
      </c>
      <c r="F421" s="119" t="s">
        <v>1875</v>
      </c>
      <c r="G421" s="120" t="s">
        <v>215</v>
      </c>
      <c r="H421" s="121">
        <v>35</v>
      </c>
      <c r="I421" s="122"/>
      <c r="J421" s="123">
        <f>ROUND(I421*H421,2)</f>
        <v>0</v>
      </c>
      <c r="K421" s="119" t="s">
        <v>146</v>
      </c>
      <c r="L421" s="27"/>
      <c r="M421" s="329" t="s">
        <v>20</v>
      </c>
      <c r="N421" s="124" t="s">
        <v>46</v>
      </c>
      <c r="O421" s="55"/>
      <c r="P421" s="125">
        <f>O421*H421</f>
        <v>0</v>
      </c>
      <c r="Q421" s="125">
        <v>0</v>
      </c>
      <c r="R421" s="125">
        <f>Q421*H421</f>
        <v>0</v>
      </c>
      <c r="S421" s="125">
        <v>0</v>
      </c>
      <c r="T421" s="126">
        <f>S421*H421</f>
        <v>0</v>
      </c>
      <c r="U421" s="251"/>
      <c r="V421" s="251"/>
      <c r="W421" s="251"/>
      <c r="X421" s="251"/>
      <c r="Y421" s="251"/>
      <c r="Z421" s="251"/>
      <c r="AA421" s="251"/>
      <c r="AB421" s="251"/>
      <c r="AC421" s="251"/>
      <c r="AD421" s="251"/>
      <c r="AE421" s="251"/>
      <c r="AR421" s="330" t="s">
        <v>136</v>
      </c>
      <c r="AT421" s="330" t="s">
        <v>131</v>
      </c>
      <c r="AU421" s="330" t="s">
        <v>22</v>
      </c>
      <c r="AY421" s="304" t="s">
        <v>130</v>
      </c>
      <c r="BE421" s="331">
        <f>IF(N421="základní",J421,0)</f>
        <v>0</v>
      </c>
      <c r="BF421" s="331">
        <f>IF(N421="snížená",J421,0)</f>
        <v>0</v>
      </c>
      <c r="BG421" s="331">
        <f>IF(N421="zákl. přenesená",J421,0)</f>
        <v>0</v>
      </c>
      <c r="BH421" s="331">
        <f>IF(N421="sníž. přenesená",J421,0)</f>
        <v>0</v>
      </c>
      <c r="BI421" s="331">
        <f>IF(N421="nulová",J421,0)</f>
        <v>0</v>
      </c>
      <c r="BJ421" s="304" t="s">
        <v>22</v>
      </c>
      <c r="BK421" s="331">
        <f>ROUND(I421*H421,2)</f>
        <v>0</v>
      </c>
      <c r="BL421" s="304" t="s">
        <v>136</v>
      </c>
      <c r="BM421" s="330" t="s">
        <v>1876</v>
      </c>
    </row>
    <row r="422" spans="1:47" s="307" customFormat="1" ht="12">
      <c r="A422" s="251"/>
      <c r="B422" s="27"/>
      <c r="C422" s="251"/>
      <c r="D422" s="127" t="s">
        <v>137</v>
      </c>
      <c r="E422" s="251"/>
      <c r="F422" s="128" t="s">
        <v>1875</v>
      </c>
      <c r="G422" s="251"/>
      <c r="H422" s="251"/>
      <c r="I422" s="251"/>
      <c r="J422" s="251"/>
      <c r="K422" s="251"/>
      <c r="L422" s="27"/>
      <c r="M422" s="129"/>
      <c r="N422" s="130"/>
      <c r="O422" s="55"/>
      <c r="P422" s="55"/>
      <c r="Q422" s="55"/>
      <c r="R422" s="55"/>
      <c r="S422" s="55"/>
      <c r="T422" s="56"/>
      <c r="U422" s="251"/>
      <c r="V422" s="251"/>
      <c r="W422" s="251"/>
      <c r="X422" s="251"/>
      <c r="Y422" s="251"/>
      <c r="Z422" s="251"/>
      <c r="AA422" s="251"/>
      <c r="AB422" s="251"/>
      <c r="AC422" s="251"/>
      <c r="AD422" s="251"/>
      <c r="AE422" s="251"/>
      <c r="AT422" s="304" t="s">
        <v>137</v>
      </c>
      <c r="AU422" s="304" t="s">
        <v>22</v>
      </c>
    </row>
    <row r="423" spans="1:65" s="307" customFormat="1" ht="16.5" customHeight="1">
      <c r="A423" s="251"/>
      <c r="B423" s="27"/>
      <c r="C423" s="117" t="s">
        <v>456</v>
      </c>
      <c r="D423" s="117" t="s">
        <v>131</v>
      </c>
      <c r="E423" s="118" t="s">
        <v>256</v>
      </c>
      <c r="F423" s="119" t="s">
        <v>1877</v>
      </c>
      <c r="G423" s="120" t="s">
        <v>215</v>
      </c>
      <c r="H423" s="121">
        <v>35</v>
      </c>
      <c r="I423" s="122"/>
      <c r="J423" s="123">
        <f>ROUND(I423*H423,2)</f>
        <v>0</v>
      </c>
      <c r="K423" s="119" t="s">
        <v>146</v>
      </c>
      <c r="L423" s="27"/>
      <c r="M423" s="329" t="s">
        <v>20</v>
      </c>
      <c r="N423" s="124" t="s">
        <v>46</v>
      </c>
      <c r="O423" s="55"/>
      <c r="P423" s="125">
        <f>O423*H423</f>
        <v>0</v>
      </c>
      <c r="Q423" s="125">
        <v>0</v>
      </c>
      <c r="R423" s="125">
        <f>Q423*H423</f>
        <v>0</v>
      </c>
      <c r="S423" s="125">
        <v>0</v>
      </c>
      <c r="T423" s="126">
        <f>S423*H423</f>
        <v>0</v>
      </c>
      <c r="U423" s="251"/>
      <c r="V423" s="251"/>
      <c r="W423" s="251"/>
      <c r="X423" s="251"/>
      <c r="Y423" s="251"/>
      <c r="Z423" s="251"/>
      <c r="AA423" s="251"/>
      <c r="AB423" s="251"/>
      <c r="AC423" s="251"/>
      <c r="AD423" s="251"/>
      <c r="AE423" s="251"/>
      <c r="AR423" s="330" t="s">
        <v>136</v>
      </c>
      <c r="AT423" s="330" t="s">
        <v>131</v>
      </c>
      <c r="AU423" s="330" t="s">
        <v>22</v>
      </c>
      <c r="AY423" s="304" t="s">
        <v>130</v>
      </c>
      <c r="BE423" s="331">
        <f>IF(N423="základní",J423,0)</f>
        <v>0</v>
      </c>
      <c r="BF423" s="331">
        <f>IF(N423="snížená",J423,0)</f>
        <v>0</v>
      </c>
      <c r="BG423" s="331">
        <f>IF(N423="zákl. přenesená",J423,0)</f>
        <v>0</v>
      </c>
      <c r="BH423" s="331">
        <f>IF(N423="sníž. přenesená",J423,0)</f>
        <v>0</v>
      </c>
      <c r="BI423" s="331">
        <f>IF(N423="nulová",J423,0)</f>
        <v>0</v>
      </c>
      <c r="BJ423" s="304" t="s">
        <v>22</v>
      </c>
      <c r="BK423" s="331">
        <f>ROUND(I423*H423,2)</f>
        <v>0</v>
      </c>
      <c r="BL423" s="304" t="s">
        <v>136</v>
      </c>
      <c r="BM423" s="330" t="s">
        <v>1878</v>
      </c>
    </row>
    <row r="424" spans="1:47" s="307" customFormat="1" ht="12">
      <c r="A424" s="251"/>
      <c r="B424" s="27"/>
      <c r="C424" s="251"/>
      <c r="D424" s="127" t="s">
        <v>137</v>
      </c>
      <c r="E424" s="251"/>
      <c r="F424" s="128" t="s">
        <v>1877</v>
      </c>
      <c r="G424" s="251"/>
      <c r="H424" s="251"/>
      <c r="I424" s="251"/>
      <c r="J424" s="251"/>
      <c r="K424" s="251"/>
      <c r="L424" s="27"/>
      <c r="M424" s="129"/>
      <c r="N424" s="130"/>
      <c r="O424" s="55"/>
      <c r="P424" s="55"/>
      <c r="Q424" s="55"/>
      <c r="R424" s="55"/>
      <c r="S424" s="55"/>
      <c r="T424" s="56"/>
      <c r="U424" s="251"/>
      <c r="V424" s="251"/>
      <c r="W424" s="251"/>
      <c r="X424" s="251"/>
      <c r="Y424" s="251"/>
      <c r="Z424" s="251"/>
      <c r="AA424" s="251"/>
      <c r="AB424" s="251"/>
      <c r="AC424" s="251"/>
      <c r="AD424" s="251"/>
      <c r="AE424" s="251"/>
      <c r="AT424" s="304" t="s">
        <v>137</v>
      </c>
      <c r="AU424" s="304" t="s">
        <v>22</v>
      </c>
    </row>
    <row r="425" spans="1:65" s="307" customFormat="1" ht="16.5" customHeight="1">
      <c r="A425" s="251"/>
      <c r="B425" s="27"/>
      <c r="C425" s="117" t="s">
        <v>1879</v>
      </c>
      <c r="D425" s="117" t="s">
        <v>131</v>
      </c>
      <c r="E425" s="118" t="s">
        <v>259</v>
      </c>
      <c r="F425" s="119" t="s">
        <v>1880</v>
      </c>
      <c r="G425" s="120" t="s">
        <v>201</v>
      </c>
      <c r="H425" s="121">
        <v>1</v>
      </c>
      <c r="I425" s="122"/>
      <c r="J425" s="123">
        <f>ROUND(I425*H425,2)</f>
        <v>0</v>
      </c>
      <c r="K425" s="119" t="s">
        <v>146</v>
      </c>
      <c r="L425" s="27"/>
      <c r="M425" s="329" t="s">
        <v>20</v>
      </c>
      <c r="N425" s="124" t="s">
        <v>46</v>
      </c>
      <c r="O425" s="55"/>
      <c r="P425" s="125">
        <f>O425*H425</f>
        <v>0</v>
      </c>
      <c r="Q425" s="125">
        <v>0</v>
      </c>
      <c r="R425" s="125">
        <f>Q425*H425</f>
        <v>0</v>
      </c>
      <c r="S425" s="125">
        <v>0</v>
      </c>
      <c r="T425" s="126">
        <f>S425*H425</f>
        <v>0</v>
      </c>
      <c r="U425" s="251"/>
      <c r="V425" s="251"/>
      <c r="W425" s="251"/>
      <c r="X425" s="251"/>
      <c r="Y425" s="251"/>
      <c r="Z425" s="251"/>
      <c r="AA425" s="251"/>
      <c r="AB425" s="251"/>
      <c r="AC425" s="251"/>
      <c r="AD425" s="251"/>
      <c r="AE425" s="251"/>
      <c r="AR425" s="330" t="s">
        <v>136</v>
      </c>
      <c r="AT425" s="330" t="s">
        <v>131</v>
      </c>
      <c r="AU425" s="330" t="s">
        <v>22</v>
      </c>
      <c r="AY425" s="304" t="s">
        <v>130</v>
      </c>
      <c r="BE425" s="331">
        <f>IF(N425="základní",J425,0)</f>
        <v>0</v>
      </c>
      <c r="BF425" s="331">
        <f>IF(N425="snížená",J425,0)</f>
        <v>0</v>
      </c>
      <c r="BG425" s="331">
        <f>IF(N425="zákl. přenesená",J425,0)</f>
        <v>0</v>
      </c>
      <c r="BH425" s="331">
        <f>IF(N425="sníž. přenesená",J425,0)</f>
        <v>0</v>
      </c>
      <c r="BI425" s="331">
        <f>IF(N425="nulová",J425,0)</f>
        <v>0</v>
      </c>
      <c r="BJ425" s="304" t="s">
        <v>22</v>
      </c>
      <c r="BK425" s="331">
        <f>ROUND(I425*H425,2)</f>
        <v>0</v>
      </c>
      <c r="BL425" s="304" t="s">
        <v>136</v>
      </c>
      <c r="BM425" s="330" t="s">
        <v>1881</v>
      </c>
    </row>
    <row r="426" spans="1:47" s="307" customFormat="1" ht="12">
      <c r="A426" s="251"/>
      <c r="B426" s="27"/>
      <c r="C426" s="251"/>
      <c r="D426" s="127" t="s">
        <v>137</v>
      </c>
      <c r="E426" s="251"/>
      <c r="F426" s="128" t="s">
        <v>1880</v>
      </c>
      <c r="G426" s="251"/>
      <c r="H426" s="251"/>
      <c r="I426" s="251"/>
      <c r="J426" s="251"/>
      <c r="K426" s="251"/>
      <c r="L426" s="27"/>
      <c r="M426" s="129"/>
      <c r="N426" s="130"/>
      <c r="O426" s="55"/>
      <c r="P426" s="55"/>
      <c r="Q426" s="55"/>
      <c r="R426" s="55"/>
      <c r="S426" s="55"/>
      <c r="T426" s="56"/>
      <c r="U426" s="251"/>
      <c r="V426" s="251"/>
      <c r="W426" s="251"/>
      <c r="X426" s="251"/>
      <c r="Y426" s="251"/>
      <c r="Z426" s="251"/>
      <c r="AA426" s="251"/>
      <c r="AB426" s="251"/>
      <c r="AC426" s="251"/>
      <c r="AD426" s="251"/>
      <c r="AE426" s="251"/>
      <c r="AT426" s="304" t="s">
        <v>137</v>
      </c>
      <c r="AU426" s="304" t="s">
        <v>22</v>
      </c>
    </row>
    <row r="427" spans="1:65" s="307" customFormat="1" ht="16.5" customHeight="1">
      <c r="A427" s="251"/>
      <c r="B427" s="27"/>
      <c r="C427" s="117" t="s">
        <v>459</v>
      </c>
      <c r="D427" s="117" t="s">
        <v>131</v>
      </c>
      <c r="E427" s="118" t="s">
        <v>337</v>
      </c>
      <c r="F427" s="119" t="s">
        <v>1659</v>
      </c>
      <c r="G427" s="120" t="s">
        <v>201</v>
      </c>
      <c r="H427" s="121">
        <v>18</v>
      </c>
      <c r="I427" s="122"/>
      <c r="J427" s="123">
        <f>ROUND(I427*H427,2)</f>
        <v>0</v>
      </c>
      <c r="K427" s="119" t="s">
        <v>146</v>
      </c>
      <c r="L427" s="27"/>
      <c r="M427" s="329" t="s">
        <v>20</v>
      </c>
      <c r="N427" s="124" t="s">
        <v>46</v>
      </c>
      <c r="O427" s="55"/>
      <c r="P427" s="125">
        <f>O427*H427</f>
        <v>0</v>
      </c>
      <c r="Q427" s="125">
        <v>0</v>
      </c>
      <c r="R427" s="125">
        <f>Q427*H427</f>
        <v>0</v>
      </c>
      <c r="S427" s="125">
        <v>0</v>
      </c>
      <c r="T427" s="126">
        <f>S427*H427</f>
        <v>0</v>
      </c>
      <c r="U427" s="251"/>
      <c r="V427" s="251"/>
      <c r="W427" s="251"/>
      <c r="X427" s="251"/>
      <c r="Y427" s="251"/>
      <c r="Z427" s="251"/>
      <c r="AA427" s="251"/>
      <c r="AB427" s="251"/>
      <c r="AC427" s="251"/>
      <c r="AD427" s="251"/>
      <c r="AE427" s="251"/>
      <c r="AR427" s="330" t="s">
        <v>136</v>
      </c>
      <c r="AT427" s="330" t="s">
        <v>131</v>
      </c>
      <c r="AU427" s="330" t="s">
        <v>22</v>
      </c>
      <c r="AY427" s="304" t="s">
        <v>130</v>
      </c>
      <c r="BE427" s="331">
        <f>IF(N427="základní",J427,0)</f>
        <v>0</v>
      </c>
      <c r="BF427" s="331">
        <f>IF(N427="snížená",J427,0)</f>
        <v>0</v>
      </c>
      <c r="BG427" s="331">
        <f>IF(N427="zákl. přenesená",J427,0)</f>
        <v>0</v>
      </c>
      <c r="BH427" s="331">
        <f>IF(N427="sníž. přenesená",J427,0)</f>
        <v>0</v>
      </c>
      <c r="BI427" s="331">
        <f>IF(N427="nulová",J427,0)</f>
        <v>0</v>
      </c>
      <c r="BJ427" s="304" t="s">
        <v>22</v>
      </c>
      <c r="BK427" s="331">
        <f>ROUND(I427*H427,2)</f>
        <v>0</v>
      </c>
      <c r="BL427" s="304" t="s">
        <v>136</v>
      </c>
      <c r="BM427" s="330" t="s">
        <v>1882</v>
      </c>
    </row>
    <row r="428" spans="1:47" s="307" customFormat="1" ht="12">
      <c r="A428" s="251"/>
      <c r="B428" s="27"/>
      <c r="C428" s="251"/>
      <c r="D428" s="127" t="s">
        <v>137</v>
      </c>
      <c r="E428" s="251"/>
      <c r="F428" s="128" t="s">
        <v>1659</v>
      </c>
      <c r="G428" s="251"/>
      <c r="H428" s="251"/>
      <c r="I428" s="251"/>
      <c r="J428" s="251"/>
      <c r="K428" s="251"/>
      <c r="L428" s="27"/>
      <c r="M428" s="129"/>
      <c r="N428" s="130"/>
      <c r="O428" s="55"/>
      <c r="P428" s="55"/>
      <c r="Q428" s="55"/>
      <c r="R428" s="55"/>
      <c r="S428" s="55"/>
      <c r="T428" s="56"/>
      <c r="U428" s="251"/>
      <c r="V428" s="251"/>
      <c r="W428" s="251"/>
      <c r="X428" s="251"/>
      <c r="Y428" s="251"/>
      <c r="Z428" s="251"/>
      <c r="AA428" s="251"/>
      <c r="AB428" s="251"/>
      <c r="AC428" s="251"/>
      <c r="AD428" s="251"/>
      <c r="AE428" s="251"/>
      <c r="AT428" s="304" t="s">
        <v>137</v>
      </c>
      <c r="AU428" s="304" t="s">
        <v>22</v>
      </c>
    </row>
    <row r="429" spans="1:65" s="307" customFormat="1" ht="16.5" customHeight="1">
      <c r="A429" s="251"/>
      <c r="B429" s="27"/>
      <c r="C429" s="117" t="s">
        <v>1883</v>
      </c>
      <c r="D429" s="117" t="s">
        <v>131</v>
      </c>
      <c r="E429" s="118" t="s">
        <v>263</v>
      </c>
      <c r="F429" s="119" t="s">
        <v>1661</v>
      </c>
      <c r="G429" s="120" t="s">
        <v>201</v>
      </c>
      <c r="H429" s="121">
        <v>15</v>
      </c>
      <c r="I429" s="122"/>
      <c r="J429" s="123">
        <f>ROUND(I429*H429,2)</f>
        <v>0</v>
      </c>
      <c r="K429" s="119" t="s">
        <v>146</v>
      </c>
      <c r="L429" s="27"/>
      <c r="M429" s="329" t="s">
        <v>20</v>
      </c>
      <c r="N429" s="124" t="s">
        <v>46</v>
      </c>
      <c r="O429" s="55"/>
      <c r="P429" s="125">
        <f>O429*H429</f>
        <v>0</v>
      </c>
      <c r="Q429" s="125">
        <v>0</v>
      </c>
      <c r="R429" s="125">
        <f>Q429*H429</f>
        <v>0</v>
      </c>
      <c r="S429" s="125">
        <v>0</v>
      </c>
      <c r="T429" s="126">
        <f>S429*H429</f>
        <v>0</v>
      </c>
      <c r="U429" s="251"/>
      <c r="V429" s="251"/>
      <c r="W429" s="251"/>
      <c r="X429" s="251"/>
      <c r="Y429" s="251"/>
      <c r="Z429" s="251"/>
      <c r="AA429" s="251"/>
      <c r="AB429" s="251"/>
      <c r="AC429" s="251"/>
      <c r="AD429" s="251"/>
      <c r="AE429" s="251"/>
      <c r="AR429" s="330" t="s">
        <v>136</v>
      </c>
      <c r="AT429" s="330" t="s">
        <v>131</v>
      </c>
      <c r="AU429" s="330" t="s">
        <v>22</v>
      </c>
      <c r="AY429" s="304" t="s">
        <v>130</v>
      </c>
      <c r="BE429" s="331">
        <f>IF(N429="základní",J429,0)</f>
        <v>0</v>
      </c>
      <c r="BF429" s="331">
        <f>IF(N429="snížená",J429,0)</f>
        <v>0</v>
      </c>
      <c r="BG429" s="331">
        <f>IF(N429="zákl. přenesená",J429,0)</f>
        <v>0</v>
      </c>
      <c r="BH429" s="331">
        <f>IF(N429="sníž. přenesená",J429,0)</f>
        <v>0</v>
      </c>
      <c r="BI429" s="331">
        <f>IF(N429="nulová",J429,0)</f>
        <v>0</v>
      </c>
      <c r="BJ429" s="304" t="s">
        <v>22</v>
      </c>
      <c r="BK429" s="331">
        <f>ROUND(I429*H429,2)</f>
        <v>0</v>
      </c>
      <c r="BL429" s="304" t="s">
        <v>136</v>
      </c>
      <c r="BM429" s="330" t="s">
        <v>1884</v>
      </c>
    </row>
    <row r="430" spans="1:47" s="307" customFormat="1" ht="12">
      <c r="A430" s="251"/>
      <c r="B430" s="27"/>
      <c r="C430" s="251"/>
      <c r="D430" s="127" t="s">
        <v>137</v>
      </c>
      <c r="E430" s="251"/>
      <c r="F430" s="128" t="s">
        <v>1661</v>
      </c>
      <c r="G430" s="251"/>
      <c r="H430" s="251"/>
      <c r="I430" s="251"/>
      <c r="J430" s="251"/>
      <c r="K430" s="251"/>
      <c r="L430" s="27"/>
      <c r="M430" s="129"/>
      <c r="N430" s="130"/>
      <c r="O430" s="55"/>
      <c r="P430" s="55"/>
      <c r="Q430" s="55"/>
      <c r="R430" s="55"/>
      <c r="S430" s="55"/>
      <c r="T430" s="56"/>
      <c r="U430" s="251"/>
      <c r="V430" s="251"/>
      <c r="W430" s="251"/>
      <c r="X430" s="251"/>
      <c r="Y430" s="251"/>
      <c r="Z430" s="251"/>
      <c r="AA430" s="251"/>
      <c r="AB430" s="251"/>
      <c r="AC430" s="251"/>
      <c r="AD430" s="251"/>
      <c r="AE430" s="251"/>
      <c r="AT430" s="304" t="s">
        <v>137</v>
      </c>
      <c r="AU430" s="304" t="s">
        <v>22</v>
      </c>
    </row>
    <row r="431" spans="1:65" s="307" customFormat="1" ht="16.5" customHeight="1">
      <c r="A431" s="251"/>
      <c r="B431" s="27"/>
      <c r="C431" s="117" t="s">
        <v>464</v>
      </c>
      <c r="D431" s="117" t="s">
        <v>131</v>
      </c>
      <c r="E431" s="118" t="s">
        <v>344</v>
      </c>
      <c r="F431" s="119" t="s">
        <v>1885</v>
      </c>
      <c r="G431" s="120" t="s">
        <v>201</v>
      </c>
      <c r="H431" s="121">
        <v>2</v>
      </c>
      <c r="I431" s="122"/>
      <c r="J431" s="123">
        <f>ROUND(I431*H431,2)</f>
        <v>0</v>
      </c>
      <c r="K431" s="119" t="s">
        <v>146</v>
      </c>
      <c r="L431" s="27"/>
      <c r="M431" s="329" t="s">
        <v>20</v>
      </c>
      <c r="N431" s="124" t="s">
        <v>46</v>
      </c>
      <c r="O431" s="55"/>
      <c r="P431" s="125">
        <f>O431*H431</f>
        <v>0</v>
      </c>
      <c r="Q431" s="125">
        <v>0</v>
      </c>
      <c r="R431" s="125">
        <f>Q431*H431</f>
        <v>0</v>
      </c>
      <c r="S431" s="125">
        <v>0</v>
      </c>
      <c r="T431" s="126">
        <f>S431*H431</f>
        <v>0</v>
      </c>
      <c r="U431" s="251"/>
      <c r="V431" s="251"/>
      <c r="W431" s="251"/>
      <c r="X431" s="251"/>
      <c r="Y431" s="251"/>
      <c r="Z431" s="251"/>
      <c r="AA431" s="251"/>
      <c r="AB431" s="251"/>
      <c r="AC431" s="251"/>
      <c r="AD431" s="251"/>
      <c r="AE431" s="251"/>
      <c r="AR431" s="330" t="s">
        <v>136</v>
      </c>
      <c r="AT431" s="330" t="s">
        <v>131</v>
      </c>
      <c r="AU431" s="330" t="s">
        <v>22</v>
      </c>
      <c r="AY431" s="304" t="s">
        <v>130</v>
      </c>
      <c r="BE431" s="331">
        <f>IF(N431="základní",J431,0)</f>
        <v>0</v>
      </c>
      <c r="BF431" s="331">
        <f>IF(N431="snížená",J431,0)</f>
        <v>0</v>
      </c>
      <c r="BG431" s="331">
        <f>IF(N431="zákl. přenesená",J431,0)</f>
        <v>0</v>
      </c>
      <c r="BH431" s="331">
        <f>IF(N431="sníž. přenesená",J431,0)</f>
        <v>0</v>
      </c>
      <c r="BI431" s="331">
        <f>IF(N431="nulová",J431,0)</f>
        <v>0</v>
      </c>
      <c r="BJ431" s="304" t="s">
        <v>22</v>
      </c>
      <c r="BK431" s="331">
        <f>ROUND(I431*H431,2)</f>
        <v>0</v>
      </c>
      <c r="BL431" s="304" t="s">
        <v>136</v>
      </c>
      <c r="BM431" s="330" t="s">
        <v>1886</v>
      </c>
    </row>
    <row r="432" spans="1:47" s="307" customFormat="1" ht="12">
      <c r="A432" s="251"/>
      <c r="B432" s="27"/>
      <c r="C432" s="251"/>
      <c r="D432" s="127" t="s">
        <v>137</v>
      </c>
      <c r="E432" s="251"/>
      <c r="F432" s="128" t="s">
        <v>1885</v>
      </c>
      <c r="G432" s="251"/>
      <c r="H432" s="251"/>
      <c r="I432" s="251"/>
      <c r="J432" s="251"/>
      <c r="K432" s="251"/>
      <c r="L432" s="27"/>
      <c r="M432" s="129"/>
      <c r="N432" s="130"/>
      <c r="O432" s="55"/>
      <c r="P432" s="55"/>
      <c r="Q432" s="55"/>
      <c r="R432" s="55"/>
      <c r="S432" s="55"/>
      <c r="T432" s="56"/>
      <c r="U432" s="251"/>
      <c r="V432" s="251"/>
      <c r="W432" s="251"/>
      <c r="X432" s="251"/>
      <c r="Y432" s="251"/>
      <c r="Z432" s="251"/>
      <c r="AA432" s="251"/>
      <c r="AB432" s="251"/>
      <c r="AC432" s="251"/>
      <c r="AD432" s="251"/>
      <c r="AE432" s="251"/>
      <c r="AT432" s="304" t="s">
        <v>137</v>
      </c>
      <c r="AU432" s="304" t="s">
        <v>22</v>
      </c>
    </row>
    <row r="433" spans="1:65" s="307" customFormat="1" ht="16.5" customHeight="1">
      <c r="A433" s="251"/>
      <c r="B433" s="27"/>
      <c r="C433" s="117" t="s">
        <v>1887</v>
      </c>
      <c r="D433" s="117" t="s">
        <v>131</v>
      </c>
      <c r="E433" s="118" t="s">
        <v>266</v>
      </c>
      <c r="F433" s="119" t="s">
        <v>1888</v>
      </c>
      <c r="G433" s="120" t="s">
        <v>201</v>
      </c>
      <c r="H433" s="121">
        <v>1</v>
      </c>
      <c r="I433" s="122"/>
      <c r="J433" s="123">
        <f>ROUND(I433*H433,2)</f>
        <v>0</v>
      </c>
      <c r="K433" s="119" t="s">
        <v>146</v>
      </c>
      <c r="L433" s="27"/>
      <c r="M433" s="329" t="s">
        <v>20</v>
      </c>
      <c r="N433" s="124" t="s">
        <v>46</v>
      </c>
      <c r="O433" s="55"/>
      <c r="P433" s="125">
        <f>O433*H433</f>
        <v>0</v>
      </c>
      <c r="Q433" s="125">
        <v>0</v>
      </c>
      <c r="R433" s="125">
        <f>Q433*H433</f>
        <v>0</v>
      </c>
      <c r="S433" s="125">
        <v>0</v>
      </c>
      <c r="T433" s="126">
        <f>S433*H433</f>
        <v>0</v>
      </c>
      <c r="U433" s="251"/>
      <c r="V433" s="251"/>
      <c r="W433" s="251"/>
      <c r="X433" s="251"/>
      <c r="Y433" s="251"/>
      <c r="Z433" s="251"/>
      <c r="AA433" s="251"/>
      <c r="AB433" s="251"/>
      <c r="AC433" s="251"/>
      <c r="AD433" s="251"/>
      <c r="AE433" s="251"/>
      <c r="AR433" s="330" t="s">
        <v>136</v>
      </c>
      <c r="AT433" s="330" t="s">
        <v>131</v>
      </c>
      <c r="AU433" s="330" t="s">
        <v>22</v>
      </c>
      <c r="AY433" s="304" t="s">
        <v>130</v>
      </c>
      <c r="BE433" s="331">
        <f>IF(N433="základní",J433,0)</f>
        <v>0</v>
      </c>
      <c r="BF433" s="331">
        <f>IF(N433="snížená",J433,0)</f>
        <v>0</v>
      </c>
      <c r="BG433" s="331">
        <f>IF(N433="zákl. přenesená",J433,0)</f>
        <v>0</v>
      </c>
      <c r="BH433" s="331">
        <f>IF(N433="sníž. přenesená",J433,0)</f>
        <v>0</v>
      </c>
      <c r="BI433" s="331">
        <f>IF(N433="nulová",J433,0)</f>
        <v>0</v>
      </c>
      <c r="BJ433" s="304" t="s">
        <v>22</v>
      </c>
      <c r="BK433" s="331">
        <f>ROUND(I433*H433,2)</f>
        <v>0</v>
      </c>
      <c r="BL433" s="304" t="s">
        <v>136</v>
      </c>
      <c r="BM433" s="330" t="s">
        <v>1889</v>
      </c>
    </row>
    <row r="434" spans="1:47" s="307" customFormat="1" ht="12">
      <c r="A434" s="251"/>
      <c r="B434" s="27"/>
      <c r="C434" s="251"/>
      <c r="D434" s="127" t="s">
        <v>137</v>
      </c>
      <c r="E434" s="251"/>
      <c r="F434" s="128" t="s">
        <v>1888</v>
      </c>
      <c r="G434" s="251"/>
      <c r="H434" s="251"/>
      <c r="I434" s="251"/>
      <c r="J434" s="251"/>
      <c r="K434" s="251"/>
      <c r="L434" s="27"/>
      <c r="M434" s="129"/>
      <c r="N434" s="130"/>
      <c r="O434" s="55"/>
      <c r="P434" s="55"/>
      <c r="Q434" s="55"/>
      <c r="R434" s="55"/>
      <c r="S434" s="55"/>
      <c r="T434" s="56"/>
      <c r="U434" s="251"/>
      <c r="V434" s="251"/>
      <c r="W434" s="251"/>
      <c r="X434" s="251"/>
      <c r="Y434" s="251"/>
      <c r="Z434" s="251"/>
      <c r="AA434" s="251"/>
      <c r="AB434" s="251"/>
      <c r="AC434" s="251"/>
      <c r="AD434" s="251"/>
      <c r="AE434" s="251"/>
      <c r="AT434" s="304" t="s">
        <v>137</v>
      </c>
      <c r="AU434" s="304" t="s">
        <v>22</v>
      </c>
    </row>
    <row r="435" spans="1:65" s="307" customFormat="1" ht="16.5" customHeight="1">
      <c r="A435" s="251"/>
      <c r="B435" s="27"/>
      <c r="C435" s="117" t="s">
        <v>467</v>
      </c>
      <c r="D435" s="117" t="s">
        <v>131</v>
      </c>
      <c r="E435" s="118" t="s">
        <v>349</v>
      </c>
      <c r="F435" s="119" t="s">
        <v>1890</v>
      </c>
      <c r="G435" s="120" t="s">
        <v>201</v>
      </c>
      <c r="H435" s="121">
        <v>2</v>
      </c>
      <c r="I435" s="122"/>
      <c r="J435" s="123">
        <f>ROUND(I435*H435,2)</f>
        <v>0</v>
      </c>
      <c r="K435" s="119" t="s">
        <v>146</v>
      </c>
      <c r="L435" s="27"/>
      <c r="M435" s="329" t="s">
        <v>20</v>
      </c>
      <c r="N435" s="124" t="s">
        <v>46</v>
      </c>
      <c r="O435" s="55"/>
      <c r="P435" s="125">
        <f>O435*H435</f>
        <v>0</v>
      </c>
      <c r="Q435" s="125">
        <v>0</v>
      </c>
      <c r="R435" s="125">
        <f>Q435*H435</f>
        <v>0</v>
      </c>
      <c r="S435" s="125">
        <v>0</v>
      </c>
      <c r="T435" s="126">
        <f>S435*H435</f>
        <v>0</v>
      </c>
      <c r="U435" s="251"/>
      <c r="V435" s="251"/>
      <c r="W435" s="251"/>
      <c r="X435" s="251"/>
      <c r="Y435" s="251"/>
      <c r="Z435" s="251"/>
      <c r="AA435" s="251"/>
      <c r="AB435" s="251"/>
      <c r="AC435" s="251"/>
      <c r="AD435" s="251"/>
      <c r="AE435" s="251"/>
      <c r="AR435" s="330" t="s">
        <v>136</v>
      </c>
      <c r="AT435" s="330" t="s">
        <v>131</v>
      </c>
      <c r="AU435" s="330" t="s">
        <v>22</v>
      </c>
      <c r="AY435" s="304" t="s">
        <v>130</v>
      </c>
      <c r="BE435" s="331">
        <f>IF(N435="základní",J435,0)</f>
        <v>0</v>
      </c>
      <c r="BF435" s="331">
        <f>IF(N435="snížená",J435,0)</f>
        <v>0</v>
      </c>
      <c r="BG435" s="331">
        <f>IF(N435="zákl. přenesená",J435,0)</f>
        <v>0</v>
      </c>
      <c r="BH435" s="331">
        <f>IF(N435="sníž. přenesená",J435,0)</f>
        <v>0</v>
      </c>
      <c r="BI435" s="331">
        <f>IF(N435="nulová",J435,0)</f>
        <v>0</v>
      </c>
      <c r="BJ435" s="304" t="s">
        <v>22</v>
      </c>
      <c r="BK435" s="331">
        <f>ROUND(I435*H435,2)</f>
        <v>0</v>
      </c>
      <c r="BL435" s="304" t="s">
        <v>136</v>
      </c>
      <c r="BM435" s="330" t="s">
        <v>1891</v>
      </c>
    </row>
    <row r="436" spans="1:47" s="307" customFormat="1" ht="12">
      <c r="A436" s="251"/>
      <c r="B436" s="27"/>
      <c r="C436" s="251"/>
      <c r="D436" s="127" t="s">
        <v>137</v>
      </c>
      <c r="E436" s="251"/>
      <c r="F436" s="128" t="s">
        <v>1890</v>
      </c>
      <c r="G436" s="251"/>
      <c r="H436" s="251"/>
      <c r="I436" s="251"/>
      <c r="J436" s="251"/>
      <c r="K436" s="251"/>
      <c r="L436" s="27"/>
      <c r="M436" s="129"/>
      <c r="N436" s="130"/>
      <c r="O436" s="55"/>
      <c r="P436" s="55"/>
      <c r="Q436" s="55"/>
      <c r="R436" s="55"/>
      <c r="S436" s="55"/>
      <c r="T436" s="56"/>
      <c r="U436" s="251"/>
      <c r="V436" s="251"/>
      <c r="W436" s="251"/>
      <c r="X436" s="251"/>
      <c r="Y436" s="251"/>
      <c r="Z436" s="251"/>
      <c r="AA436" s="251"/>
      <c r="AB436" s="251"/>
      <c r="AC436" s="251"/>
      <c r="AD436" s="251"/>
      <c r="AE436" s="251"/>
      <c r="AT436" s="304" t="s">
        <v>137</v>
      </c>
      <c r="AU436" s="304" t="s">
        <v>22</v>
      </c>
    </row>
    <row r="437" spans="1:65" s="307" customFormat="1" ht="16.5" customHeight="1">
      <c r="A437" s="251"/>
      <c r="B437" s="27"/>
      <c r="C437" s="117" t="s">
        <v>1892</v>
      </c>
      <c r="D437" s="117" t="s">
        <v>131</v>
      </c>
      <c r="E437" s="118" t="s">
        <v>273</v>
      </c>
      <c r="F437" s="119" t="s">
        <v>1893</v>
      </c>
      <c r="G437" s="120" t="s">
        <v>162</v>
      </c>
      <c r="H437" s="121">
        <v>2</v>
      </c>
      <c r="I437" s="122"/>
      <c r="J437" s="123">
        <f>ROUND(I437*H437,2)</f>
        <v>0</v>
      </c>
      <c r="K437" s="119" t="s">
        <v>146</v>
      </c>
      <c r="L437" s="27"/>
      <c r="M437" s="329" t="s">
        <v>20</v>
      </c>
      <c r="N437" s="124" t="s">
        <v>46</v>
      </c>
      <c r="O437" s="55"/>
      <c r="P437" s="125">
        <f>O437*H437</f>
        <v>0</v>
      </c>
      <c r="Q437" s="125">
        <v>0</v>
      </c>
      <c r="R437" s="125">
        <f>Q437*H437</f>
        <v>0</v>
      </c>
      <c r="S437" s="125">
        <v>0</v>
      </c>
      <c r="T437" s="126">
        <f>S437*H437</f>
        <v>0</v>
      </c>
      <c r="U437" s="251"/>
      <c r="V437" s="251"/>
      <c r="W437" s="251"/>
      <c r="X437" s="251"/>
      <c r="Y437" s="251"/>
      <c r="Z437" s="251"/>
      <c r="AA437" s="251"/>
      <c r="AB437" s="251"/>
      <c r="AC437" s="251"/>
      <c r="AD437" s="251"/>
      <c r="AE437" s="251"/>
      <c r="AR437" s="330" t="s">
        <v>136</v>
      </c>
      <c r="AT437" s="330" t="s">
        <v>131</v>
      </c>
      <c r="AU437" s="330" t="s">
        <v>22</v>
      </c>
      <c r="AY437" s="304" t="s">
        <v>130</v>
      </c>
      <c r="BE437" s="331">
        <f>IF(N437="základní",J437,0)</f>
        <v>0</v>
      </c>
      <c r="BF437" s="331">
        <f>IF(N437="snížená",J437,0)</f>
        <v>0</v>
      </c>
      <c r="BG437" s="331">
        <f>IF(N437="zákl. přenesená",J437,0)</f>
        <v>0</v>
      </c>
      <c r="BH437" s="331">
        <f>IF(N437="sníž. přenesená",J437,0)</f>
        <v>0</v>
      </c>
      <c r="BI437" s="331">
        <f>IF(N437="nulová",J437,0)</f>
        <v>0</v>
      </c>
      <c r="BJ437" s="304" t="s">
        <v>22</v>
      </c>
      <c r="BK437" s="331">
        <f>ROUND(I437*H437,2)</f>
        <v>0</v>
      </c>
      <c r="BL437" s="304" t="s">
        <v>136</v>
      </c>
      <c r="BM437" s="330" t="s">
        <v>1894</v>
      </c>
    </row>
    <row r="438" spans="1:47" s="307" customFormat="1" ht="12">
      <c r="A438" s="251"/>
      <c r="B438" s="27"/>
      <c r="C438" s="251"/>
      <c r="D438" s="127" t="s">
        <v>137</v>
      </c>
      <c r="E438" s="251"/>
      <c r="F438" s="128" t="s">
        <v>1893</v>
      </c>
      <c r="G438" s="251"/>
      <c r="H438" s="251"/>
      <c r="I438" s="251"/>
      <c r="J438" s="251"/>
      <c r="K438" s="251"/>
      <c r="L438" s="27"/>
      <c r="M438" s="129"/>
      <c r="N438" s="130"/>
      <c r="O438" s="55"/>
      <c r="P438" s="55"/>
      <c r="Q438" s="55"/>
      <c r="R438" s="55"/>
      <c r="S438" s="55"/>
      <c r="T438" s="56"/>
      <c r="U438" s="251"/>
      <c r="V438" s="251"/>
      <c r="W438" s="251"/>
      <c r="X438" s="251"/>
      <c r="Y438" s="251"/>
      <c r="Z438" s="251"/>
      <c r="AA438" s="251"/>
      <c r="AB438" s="251"/>
      <c r="AC438" s="251"/>
      <c r="AD438" s="251"/>
      <c r="AE438" s="251"/>
      <c r="AT438" s="304" t="s">
        <v>137</v>
      </c>
      <c r="AU438" s="304" t="s">
        <v>22</v>
      </c>
    </row>
    <row r="439" spans="1:65" s="307" customFormat="1" ht="16.5" customHeight="1">
      <c r="A439" s="251"/>
      <c r="B439" s="27"/>
      <c r="C439" s="117" t="s">
        <v>472</v>
      </c>
      <c r="D439" s="117" t="s">
        <v>131</v>
      </c>
      <c r="E439" s="118" t="s">
        <v>239</v>
      </c>
      <c r="F439" s="119" t="s">
        <v>1596</v>
      </c>
      <c r="G439" s="120" t="s">
        <v>215</v>
      </c>
      <c r="H439" s="121">
        <v>60</v>
      </c>
      <c r="I439" s="122"/>
      <c r="J439" s="123">
        <f>ROUND(I439*H439,2)</f>
        <v>0</v>
      </c>
      <c r="K439" s="119" t="s">
        <v>146</v>
      </c>
      <c r="L439" s="27"/>
      <c r="M439" s="329" t="s">
        <v>20</v>
      </c>
      <c r="N439" s="124" t="s">
        <v>46</v>
      </c>
      <c r="O439" s="55"/>
      <c r="P439" s="125">
        <f>O439*H439</f>
        <v>0</v>
      </c>
      <c r="Q439" s="125">
        <v>0</v>
      </c>
      <c r="R439" s="125">
        <f>Q439*H439</f>
        <v>0</v>
      </c>
      <c r="S439" s="125">
        <v>0</v>
      </c>
      <c r="T439" s="126">
        <f>S439*H439</f>
        <v>0</v>
      </c>
      <c r="U439" s="251"/>
      <c r="V439" s="251"/>
      <c r="W439" s="251"/>
      <c r="X439" s="251"/>
      <c r="Y439" s="251"/>
      <c r="Z439" s="251"/>
      <c r="AA439" s="251"/>
      <c r="AB439" s="251"/>
      <c r="AC439" s="251"/>
      <c r="AD439" s="251"/>
      <c r="AE439" s="251"/>
      <c r="AR439" s="330" t="s">
        <v>136</v>
      </c>
      <c r="AT439" s="330" t="s">
        <v>131</v>
      </c>
      <c r="AU439" s="330" t="s">
        <v>22</v>
      </c>
      <c r="AY439" s="304" t="s">
        <v>130</v>
      </c>
      <c r="BE439" s="331">
        <f>IF(N439="základní",J439,0)</f>
        <v>0</v>
      </c>
      <c r="BF439" s="331">
        <f>IF(N439="snížená",J439,0)</f>
        <v>0</v>
      </c>
      <c r="BG439" s="331">
        <f>IF(N439="zákl. přenesená",J439,0)</f>
        <v>0</v>
      </c>
      <c r="BH439" s="331">
        <f>IF(N439="sníž. přenesená",J439,0)</f>
        <v>0</v>
      </c>
      <c r="BI439" s="331">
        <f>IF(N439="nulová",J439,0)</f>
        <v>0</v>
      </c>
      <c r="BJ439" s="304" t="s">
        <v>22</v>
      </c>
      <c r="BK439" s="331">
        <f>ROUND(I439*H439,2)</f>
        <v>0</v>
      </c>
      <c r="BL439" s="304" t="s">
        <v>136</v>
      </c>
      <c r="BM439" s="330" t="s">
        <v>1895</v>
      </c>
    </row>
    <row r="440" spans="1:47" s="307" customFormat="1" ht="12">
      <c r="A440" s="251"/>
      <c r="B440" s="27"/>
      <c r="C440" s="251"/>
      <c r="D440" s="127" t="s">
        <v>137</v>
      </c>
      <c r="E440" s="251"/>
      <c r="F440" s="128" t="s">
        <v>1596</v>
      </c>
      <c r="G440" s="251"/>
      <c r="H440" s="251"/>
      <c r="I440" s="251"/>
      <c r="J440" s="251"/>
      <c r="K440" s="251"/>
      <c r="L440" s="27"/>
      <c r="M440" s="129"/>
      <c r="N440" s="130"/>
      <c r="O440" s="55"/>
      <c r="P440" s="55"/>
      <c r="Q440" s="55"/>
      <c r="R440" s="55"/>
      <c r="S440" s="55"/>
      <c r="T440" s="56"/>
      <c r="U440" s="251"/>
      <c r="V440" s="251"/>
      <c r="W440" s="251"/>
      <c r="X440" s="251"/>
      <c r="Y440" s="251"/>
      <c r="Z440" s="251"/>
      <c r="AA440" s="251"/>
      <c r="AB440" s="251"/>
      <c r="AC440" s="251"/>
      <c r="AD440" s="251"/>
      <c r="AE440" s="251"/>
      <c r="AT440" s="304" t="s">
        <v>137</v>
      </c>
      <c r="AU440" s="304" t="s">
        <v>22</v>
      </c>
    </row>
    <row r="441" spans="1:65" s="307" customFormat="1" ht="16.5" customHeight="1">
      <c r="A441" s="251"/>
      <c r="B441" s="27"/>
      <c r="C441" s="117" t="s">
        <v>1896</v>
      </c>
      <c r="D441" s="117" t="s">
        <v>131</v>
      </c>
      <c r="E441" s="118" t="s">
        <v>330</v>
      </c>
      <c r="F441" s="119" t="s">
        <v>1897</v>
      </c>
      <c r="G441" s="120" t="s">
        <v>983</v>
      </c>
      <c r="H441" s="121">
        <v>5</v>
      </c>
      <c r="I441" s="122"/>
      <c r="J441" s="123">
        <f>ROUND(I441*H441,2)</f>
        <v>0</v>
      </c>
      <c r="K441" s="119" t="s">
        <v>146</v>
      </c>
      <c r="L441" s="27"/>
      <c r="M441" s="329" t="s">
        <v>20</v>
      </c>
      <c r="N441" s="124" t="s">
        <v>46</v>
      </c>
      <c r="O441" s="55"/>
      <c r="P441" s="125">
        <f>O441*H441</f>
        <v>0</v>
      </c>
      <c r="Q441" s="125">
        <v>0</v>
      </c>
      <c r="R441" s="125">
        <f>Q441*H441</f>
        <v>0</v>
      </c>
      <c r="S441" s="125">
        <v>0</v>
      </c>
      <c r="T441" s="126">
        <f>S441*H441</f>
        <v>0</v>
      </c>
      <c r="U441" s="251"/>
      <c r="V441" s="251"/>
      <c r="W441" s="251"/>
      <c r="X441" s="251"/>
      <c r="Y441" s="251"/>
      <c r="Z441" s="251"/>
      <c r="AA441" s="251"/>
      <c r="AB441" s="251"/>
      <c r="AC441" s="251"/>
      <c r="AD441" s="251"/>
      <c r="AE441" s="251"/>
      <c r="AR441" s="330" t="s">
        <v>136</v>
      </c>
      <c r="AT441" s="330" t="s">
        <v>131</v>
      </c>
      <c r="AU441" s="330" t="s">
        <v>22</v>
      </c>
      <c r="AY441" s="304" t="s">
        <v>130</v>
      </c>
      <c r="BE441" s="331">
        <f>IF(N441="základní",J441,0)</f>
        <v>0</v>
      </c>
      <c r="BF441" s="331">
        <f>IF(N441="snížená",J441,0)</f>
        <v>0</v>
      </c>
      <c r="BG441" s="331">
        <f>IF(N441="zákl. přenesená",J441,0)</f>
        <v>0</v>
      </c>
      <c r="BH441" s="331">
        <f>IF(N441="sníž. přenesená",J441,0)</f>
        <v>0</v>
      </c>
      <c r="BI441" s="331">
        <f>IF(N441="nulová",J441,0)</f>
        <v>0</v>
      </c>
      <c r="BJ441" s="304" t="s">
        <v>22</v>
      </c>
      <c r="BK441" s="331">
        <f>ROUND(I441*H441,2)</f>
        <v>0</v>
      </c>
      <c r="BL441" s="304" t="s">
        <v>136</v>
      </c>
      <c r="BM441" s="330" t="s">
        <v>1898</v>
      </c>
    </row>
    <row r="442" spans="1:47" s="307" customFormat="1" ht="12">
      <c r="A442" s="251"/>
      <c r="B442" s="27"/>
      <c r="C442" s="251"/>
      <c r="D442" s="127" t="s">
        <v>137</v>
      </c>
      <c r="E442" s="251"/>
      <c r="F442" s="128" t="s">
        <v>1897</v>
      </c>
      <c r="G442" s="251"/>
      <c r="H442" s="251"/>
      <c r="I442" s="251"/>
      <c r="J442" s="251"/>
      <c r="K442" s="251"/>
      <c r="L442" s="27"/>
      <c r="M442" s="129"/>
      <c r="N442" s="130"/>
      <c r="O442" s="55"/>
      <c r="P442" s="55"/>
      <c r="Q442" s="55"/>
      <c r="R442" s="55"/>
      <c r="S442" s="55"/>
      <c r="T442" s="56"/>
      <c r="U442" s="251"/>
      <c r="V442" s="251"/>
      <c r="W442" s="251"/>
      <c r="X442" s="251"/>
      <c r="Y442" s="251"/>
      <c r="Z442" s="251"/>
      <c r="AA442" s="251"/>
      <c r="AB442" s="251"/>
      <c r="AC442" s="251"/>
      <c r="AD442" s="251"/>
      <c r="AE442" s="251"/>
      <c r="AT442" s="304" t="s">
        <v>137</v>
      </c>
      <c r="AU442" s="304" t="s">
        <v>22</v>
      </c>
    </row>
    <row r="443" spans="1:65" s="307" customFormat="1" ht="16.5" customHeight="1">
      <c r="A443" s="251"/>
      <c r="B443" s="27"/>
      <c r="C443" s="117" t="s">
        <v>475</v>
      </c>
      <c r="D443" s="117" t="s">
        <v>131</v>
      </c>
      <c r="E443" s="118" t="s">
        <v>270</v>
      </c>
      <c r="F443" s="119" t="s">
        <v>1857</v>
      </c>
      <c r="G443" s="120" t="s">
        <v>983</v>
      </c>
      <c r="H443" s="121">
        <v>3</v>
      </c>
      <c r="I443" s="122"/>
      <c r="J443" s="123">
        <f>ROUND(I443*H443,2)</f>
        <v>0</v>
      </c>
      <c r="K443" s="119" t="s">
        <v>146</v>
      </c>
      <c r="L443" s="27"/>
      <c r="M443" s="329" t="s">
        <v>20</v>
      </c>
      <c r="N443" s="124" t="s">
        <v>46</v>
      </c>
      <c r="O443" s="55"/>
      <c r="P443" s="125">
        <f>O443*H443</f>
        <v>0</v>
      </c>
      <c r="Q443" s="125">
        <v>0</v>
      </c>
      <c r="R443" s="125">
        <f>Q443*H443</f>
        <v>0</v>
      </c>
      <c r="S443" s="125">
        <v>0</v>
      </c>
      <c r="T443" s="126">
        <f>S443*H443</f>
        <v>0</v>
      </c>
      <c r="U443" s="251"/>
      <c r="V443" s="251"/>
      <c r="W443" s="251"/>
      <c r="X443" s="251"/>
      <c r="Y443" s="251"/>
      <c r="Z443" s="251"/>
      <c r="AA443" s="251"/>
      <c r="AB443" s="251"/>
      <c r="AC443" s="251"/>
      <c r="AD443" s="251"/>
      <c r="AE443" s="251"/>
      <c r="AR443" s="330" t="s">
        <v>136</v>
      </c>
      <c r="AT443" s="330" t="s">
        <v>131</v>
      </c>
      <c r="AU443" s="330" t="s">
        <v>22</v>
      </c>
      <c r="AY443" s="304" t="s">
        <v>130</v>
      </c>
      <c r="BE443" s="331">
        <f>IF(N443="základní",J443,0)</f>
        <v>0</v>
      </c>
      <c r="BF443" s="331">
        <f>IF(N443="snížená",J443,0)</f>
        <v>0</v>
      </c>
      <c r="BG443" s="331">
        <f>IF(N443="zákl. přenesená",J443,0)</f>
        <v>0</v>
      </c>
      <c r="BH443" s="331">
        <f>IF(N443="sníž. přenesená",J443,0)</f>
        <v>0</v>
      </c>
      <c r="BI443" s="331">
        <f>IF(N443="nulová",J443,0)</f>
        <v>0</v>
      </c>
      <c r="BJ443" s="304" t="s">
        <v>22</v>
      </c>
      <c r="BK443" s="331">
        <f>ROUND(I443*H443,2)</f>
        <v>0</v>
      </c>
      <c r="BL443" s="304" t="s">
        <v>136</v>
      </c>
      <c r="BM443" s="330" t="s">
        <v>1899</v>
      </c>
    </row>
    <row r="444" spans="1:47" s="307" customFormat="1" ht="12">
      <c r="A444" s="251"/>
      <c r="B444" s="27"/>
      <c r="C444" s="251"/>
      <c r="D444" s="127" t="s">
        <v>137</v>
      </c>
      <c r="E444" s="251"/>
      <c r="F444" s="128" t="s">
        <v>1857</v>
      </c>
      <c r="G444" s="251"/>
      <c r="H444" s="251"/>
      <c r="I444" s="251"/>
      <c r="J444" s="251"/>
      <c r="K444" s="251"/>
      <c r="L444" s="27"/>
      <c r="M444" s="129"/>
      <c r="N444" s="130"/>
      <c r="O444" s="55"/>
      <c r="P444" s="55"/>
      <c r="Q444" s="55"/>
      <c r="R444" s="55"/>
      <c r="S444" s="55"/>
      <c r="T444" s="56"/>
      <c r="U444" s="251"/>
      <c r="V444" s="251"/>
      <c r="W444" s="251"/>
      <c r="X444" s="251"/>
      <c r="Y444" s="251"/>
      <c r="Z444" s="251"/>
      <c r="AA444" s="251"/>
      <c r="AB444" s="251"/>
      <c r="AC444" s="251"/>
      <c r="AD444" s="251"/>
      <c r="AE444" s="251"/>
      <c r="AT444" s="304" t="s">
        <v>137</v>
      </c>
      <c r="AU444" s="304" t="s">
        <v>22</v>
      </c>
    </row>
    <row r="445" spans="1:65" s="307" customFormat="1" ht="16.5" customHeight="1">
      <c r="A445" s="251"/>
      <c r="B445" s="27"/>
      <c r="C445" s="117" t="s">
        <v>1900</v>
      </c>
      <c r="D445" s="117" t="s">
        <v>131</v>
      </c>
      <c r="E445" s="118" t="s">
        <v>355</v>
      </c>
      <c r="F445" s="119" t="s">
        <v>1901</v>
      </c>
      <c r="G445" s="120" t="s">
        <v>983</v>
      </c>
      <c r="H445" s="121">
        <v>5</v>
      </c>
      <c r="I445" s="122"/>
      <c r="J445" s="123">
        <f>ROUND(I445*H445,2)</f>
        <v>0</v>
      </c>
      <c r="K445" s="119" t="s">
        <v>146</v>
      </c>
      <c r="L445" s="27"/>
      <c r="M445" s="329" t="s">
        <v>20</v>
      </c>
      <c r="N445" s="124" t="s">
        <v>46</v>
      </c>
      <c r="O445" s="55"/>
      <c r="P445" s="125">
        <f>O445*H445</f>
        <v>0</v>
      </c>
      <c r="Q445" s="125">
        <v>0</v>
      </c>
      <c r="R445" s="125">
        <f>Q445*H445</f>
        <v>0</v>
      </c>
      <c r="S445" s="125">
        <v>0</v>
      </c>
      <c r="T445" s="126">
        <f>S445*H445</f>
        <v>0</v>
      </c>
      <c r="U445" s="251"/>
      <c r="V445" s="251"/>
      <c r="W445" s="251"/>
      <c r="X445" s="251"/>
      <c r="Y445" s="251"/>
      <c r="Z445" s="251"/>
      <c r="AA445" s="251"/>
      <c r="AB445" s="251"/>
      <c r="AC445" s="251"/>
      <c r="AD445" s="251"/>
      <c r="AE445" s="251"/>
      <c r="AR445" s="330" t="s">
        <v>136</v>
      </c>
      <c r="AT445" s="330" t="s">
        <v>131</v>
      </c>
      <c r="AU445" s="330" t="s">
        <v>22</v>
      </c>
      <c r="AY445" s="304" t="s">
        <v>130</v>
      </c>
      <c r="BE445" s="331">
        <f>IF(N445="základní",J445,0)</f>
        <v>0</v>
      </c>
      <c r="BF445" s="331">
        <f>IF(N445="snížená",J445,0)</f>
        <v>0</v>
      </c>
      <c r="BG445" s="331">
        <f>IF(N445="zákl. přenesená",J445,0)</f>
        <v>0</v>
      </c>
      <c r="BH445" s="331">
        <f>IF(N445="sníž. přenesená",J445,0)</f>
        <v>0</v>
      </c>
      <c r="BI445" s="331">
        <f>IF(N445="nulová",J445,0)</f>
        <v>0</v>
      </c>
      <c r="BJ445" s="304" t="s">
        <v>22</v>
      </c>
      <c r="BK445" s="331">
        <f>ROUND(I445*H445,2)</f>
        <v>0</v>
      </c>
      <c r="BL445" s="304" t="s">
        <v>136</v>
      </c>
      <c r="BM445" s="330" t="s">
        <v>1902</v>
      </c>
    </row>
    <row r="446" spans="1:47" s="307" customFormat="1" ht="12">
      <c r="A446" s="251"/>
      <c r="B446" s="27"/>
      <c r="C446" s="251"/>
      <c r="D446" s="127" t="s">
        <v>137</v>
      </c>
      <c r="E446" s="251"/>
      <c r="F446" s="128" t="s">
        <v>1901</v>
      </c>
      <c r="G446" s="251"/>
      <c r="H446" s="251"/>
      <c r="I446" s="251"/>
      <c r="J446" s="251"/>
      <c r="K446" s="251"/>
      <c r="L446" s="27"/>
      <c r="M446" s="129"/>
      <c r="N446" s="130"/>
      <c r="O446" s="55"/>
      <c r="P446" s="55"/>
      <c r="Q446" s="55"/>
      <c r="R446" s="55"/>
      <c r="S446" s="55"/>
      <c r="T446" s="56"/>
      <c r="U446" s="251"/>
      <c r="V446" s="251"/>
      <c r="W446" s="251"/>
      <c r="X446" s="251"/>
      <c r="Y446" s="251"/>
      <c r="Z446" s="251"/>
      <c r="AA446" s="251"/>
      <c r="AB446" s="251"/>
      <c r="AC446" s="251"/>
      <c r="AD446" s="251"/>
      <c r="AE446" s="251"/>
      <c r="AT446" s="304" t="s">
        <v>137</v>
      </c>
      <c r="AU446" s="304" t="s">
        <v>22</v>
      </c>
    </row>
    <row r="447" spans="2:63" s="109" customFormat="1" ht="25.9" customHeight="1">
      <c r="B447" s="108"/>
      <c r="D447" s="110" t="s">
        <v>74</v>
      </c>
      <c r="E447" s="111" t="s">
        <v>1263</v>
      </c>
      <c r="F447" s="111" t="s">
        <v>1264</v>
      </c>
      <c r="J447" s="112">
        <f>BK447</f>
        <v>0</v>
      </c>
      <c r="L447" s="108"/>
      <c r="M447" s="113"/>
      <c r="N447" s="114"/>
      <c r="O447" s="114"/>
      <c r="P447" s="115">
        <f>SUM(P448:P457)</f>
        <v>0</v>
      </c>
      <c r="Q447" s="114"/>
      <c r="R447" s="115">
        <f>SUM(R448:R457)</f>
        <v>0</v>
      </c>
      <c r="S447" s="114"/>
      <c r="T447" s="116">
        <f>SUM(T448:T457)</f>
        <v>0</v>
      </c>
      <c r="AR447" s="110" t="s">
        <v>22</v>
      </c>
      <c r="AT447" s="327" t="s">
        <v>74</v>
      </c>
      <c r="AU447" s="327" t="s">
        <v>75</v>
      </c>
      <c r="AY447" s="110" t="s">
        <v>130</v>
      </c>
      <c r="BK447" s="328">
        <f>SUM(BK448:BK457)</f>
        <v>0</v>
      </c>
    </row>
    <row r="448" spans="1:65" s="307" customFormat="1" ht="16.5" customHeight="1">
      <c r="A448" s="251"/>
      <c r="B448" s="27"/>
      <c r="C448" s="117" t="s">
        <v>480</v>
      </c>
      <c r="D448" s="117" t="s">
        <v>131</v>
      </c>
      <c r="E448" s="118" t="s">
        <v>1272</v>
      </c>
      <c r="F448" s="119" t="s">
        <v>1479</v>
      </c>
      <c r="G448" s="120" t="s">
        <v>231</v>
      </c>
      <c r="H448" s="121">
        <v>1.518</v>
      </c>
      <c r="I448" s="122"/>
      <c r="J448" s="123">
        <f>ROUND(I448*H448,2)</f>
        <v>0</v>
      </c>
      <c r="K448" s="119" t="s">
        <v>135</v>
      </c>
      <c r="L448" s="27"/>
      <c r="M448" s="329" t="s">
        <v>20</v>
      </c>
      <c r="N448" s="124" t="s">
        <v>46</v>
      </c>
      <c r="O448" s="55"/>
      <c r="P448" s="125">
        <f>O448*H448</f>
        <v>0</v>
      </c>
      <c r="Q448" s="125">
        <v>0</v>
      </c>
      <c r="R448" s="125">
        <f>Q448*H448</f>
        <v>0</v>
      </c>
      <c r="S448" s="125">
        <v>0</v>
      </c>
      <c r="T448" s="126">
        <f>S448*H448</f>
        <v>0</v>
      </c>
      <c r="U448" s="251"/>
      <c r="V448" s="251"/>
      <c r="W448" s="251"/>
      <c r="X448" s="251"/>
      <c r="Y448" s="251"/>
      <c r="Z448" s="251"/>
      <c r="AA448" s="251"/>
      <c r="AB448" s="251"/>
      <c r="AC448" s="251"/>
      <c r="AD448" s="251"/>
      <c r="AE448" s="251"/>
      <c r="AR448" s="330" t="s">
        <v>136</v>
      </c>
      <c r="AT448" s="330" t="s">
        <v>131</v>
      </c>
      <c r="AU448" s="330" t="s">
        <v>22</v>
      </c>
      <c r="AY448" s="304" t="s">
        <v>130</v>
      </c>
      <c r="BE448" s="331">
        <f>IF(N448="základní",J448,0)</f>
        <v>0</v>
      </c>
      <c r="BF448" s="331">
        <f>IF(N448="snížená",J448,0)</f>
        <v>0</v>
      </c>
      <c r="BG448" s="331">
        <f>IF(N448="zákl. přenesená",J448,0)</f>
        <v>0</v>
      </c>
      <c r="BH448" s="331">
        <f>IF(N448="sníž. přenesená",J448,0)</f>
        <v>0</v>
      </c>
      <c r="BI448" s="331">
        <f>IF(N448="nulová",J448,0)</f>
        <v>0</v>
      </c>
      <c r="BJ448" s="304" t="s">
        <v>22</v>
      </c>
      <c r="BK448" s="331">
        <f>ROUND(I448*H448,2)</f>
        <v>0</v>
      </c>
      <c r="BL448" s="304" t="s">
        <v>136</v>
      </c>
      <c r="BM448" s="330" t="s">
        <v>1903</v>
      </c>
    </row>
    <row r="449" spans="1:47" s="307" customFormat="1" ht="12">
      <c r="A449" s="251"/>
      <c r="B449" s="27"/>
      <c r="C449" s="251"/>
      <c r="D449" s="127" t="s">
        <v>137</v>
      </c>
      <c r="E449" s="251"/>
      <c r="F449" s="128" t="s">
        <v>1480</v>
      </c>
      <c r="G449" s="251"/>
      <c r="H449" s="251"/>
      <c r="I449" s="251"/>
      <c r="J449" s="251"/>
      <c r="K449" s="251"/>
      <c r="L449" s="27"/>
      <c r="M449" s="129"/>
      <c r="N449" s="130"/>
      <c r="O449" s="55"/>
      <c r="P449" s="55"/>
      <c r="Q449" s="55"/>
      <c r="R449" s="55"/>
      <c r="S449" s="55"/>
      <c r="T449" s="56"/>
      <c r="U449" s="251"/>
      <c r="V449" s="251"/>
      <c r="W449" s="251"/>
      <c r="X449" s="251"/>
      <c r="Y449" s="251"/>
      <c r="Z449" s="251"/>
      <c r="AA449" s="251"/>
      <c r="AB449" s="251"/>
      <c r="AC449" s="251"/>
      <c r="AD449" s="251"/>
      <c r="AE449" s="251"/>
      <c r="AT449" s="304" t="s">
        <v>137</v>
      </c>
      <c r="AU449" s="304" t="s">
        <v>22</v>
      </c>
    </row>
    <row r="450" spans="1:65" s="307" customFormat="1" ht="16.5" customHeight="1">
      <c r="A450" s="251"/>
      <c r="B450" s="27"/>
      <c r="C450" s="117" t="s">
        <v>1904</v>
      </c>
      <c r="D450" s="117" t="s">
        <v>131</v>
      </c>
      <c r="E450" s="118" t="s">
        <v>1274</v>
      </c>
      <c r="F450" s="119" t="s">
        <v>1275</v>
      </c>
      <c r="G450" s="120" t="s">
        <v>231</v>
      </c>
      <c r="H450" s="121">
        <v>21.254</v>
      </c>
      <c r="I450" s="122"/>
      <c r="J450" s="123">
        <f>ROUND(I450*H450,2)</f>
        <v>0</v>
      </c>
      <c r="K450" s="119" t="s">
        <v>135</v>
      </c>
      <c r="L450" s="27"/>
      <c r="M450" s="329" t="s">
        <v>20</v>
      </c>
      <c r="N450" s="124" t="s">
        <v>46</v>
      </c>
      <c r="O450" s="55"/>
      <c r="P450" s="125">
        <f>O450*H450</f>
        <v>0</v>
      </c>
      <c r="Q450" s="125">
        <v>0</v>
      </c>
      <c r="R450" s="125">
        <f>Q450*H450</f>
        <v>0</v>
      </c>
      <c r="S450" s="125">
        <v>0</v>
      </c>
      <c r="T450" s="126">
        <f>S450*H450</f>
        <v>0</v>
      </c>
      <c r="U450" s="251"/>
      <c r="V450" s="251"/>
      <c r="W450" s="251"/>
      <c r="X450" s="251"/>
      <c r="Y450" s="251"/>
      <c r="Z450" s="251"/>
      <c r="AA450" s="251"/>
      <c r="AB450" s="251"/>
      <c r="AC450" s="251"/>
      <c r="AD450" s="251"/>
      <c r="AE450" s="251"/>
      <c r="AR450" s="330" t="s">
        <v>136</v>
      </c>
      <c r="AT450" s="330" t="s">
        <v>131</v>
      </c>
      <c r="AU450" s="330" t="s">
        <v>22</v>
      </c>
      <c r="AY450" s="304" t="s">
        <v>130</v>
      </c>
      <c r="BE450" s="331">
        <f>IF(N450="základní",J450,0)</f>
        <v>0</v>
      </c>
      <c r="BF450" s="331">
        <f>IF(N450="snížená",J450,0)</f>
        <v>0</v>
      </c>
      <c r="BG450" s="331">
        <f>IF(N450="zákl. přenesená",J450,0)</f>
        <v>0</v>
      </c>
      <c r="BH450" s="331">
        <f>IF(N450="sníž. přenesená",J450,0)</f>
        <v>0</v>
      </c>
      <c r="BI450" s="331">
        <f>IF(N450="nulová",J450,0)</f>
        <v>0</v>
      </c>
      <c r="BJ450" s="304" t="s">
        <v>22</v>
      </c>
      <c r="BK450" s="331">
        <f>ROUND(I450*H450,2)</f>
        <v>0</v>
      </c>
      <c r="BL450" s="304" t="s">
        <v>136</v>
      </c>
      <c r="BM450" s="330" t="s">
        <v>1905</v>
      </c>
    </row>
    <row r="451" spans="1:47" s="307" customFormat="1" ht="12">
      <c r="A451" s="251"/>
      <c r="B451" s="27"/>
      <c r="C451" s="251"/>
      <c r="D451" s="127" t="s">
        <v>137</v>
      </c>
      <c r="E451" s="251"/>
      <c r="F451" s="128" t="s">
        <v>1275</v>
      </c>
      <c r="G451" s="251"/>
      <c r="H451" s="251"/>
      <c r="I451" s="251"/>
      <c r="J451" s="251"/>
      <c r="K451" s="251"/>
      <c r="L451" s="27"/>
      <c r="M451" s="129"/>
      <c r="N451" s="130"/>
      <c r="O451" s="55"/>
      <c r="P451" s="55"/>
      <c r="Q451" s="55"/>
      <c r="R451" s="55"/>
      <c r="S451" s="55"/>
      <c r="T451" s="56"/>
      <c r="U451" s="251"/>
      <c r="V451" s="251"/>
      <c r="W451" s="251"/>
      <c r="X451" s="251"/>
      <c r="Y451" s="251"/>
      <c r="Z451" s="251"/>
      <c r="AA451" s="251"/>
      <c r="AB451" s="251"/>
      <c r="AC451" s="251"/>
      <c r="AD451" s="251"/>
      <c r="AE451" s="251"/>
      <c r="AT451" s="304" t="s">
        <v>137</v>
      </c>
      <c r="AU451" s="304" t="s">
        <v>22</v>
      </c>
    </row>
    <row r="452" spans="1:65" s="307" customFormat="1" ht="16.5" customHeight="1">
      <c r="A452" s="251"/>
      <c r="B452" s="27"/>
      <c r="C452" s="117" t="s">
        <v>484</v>
      </c>
      <c r="D452" s="117" t="s">
        <v>131</v>
      </c>
      <c r="E452" s="118" t="s">
        <v>1276</v>
      </c>
      <c r="F452" s="119" t="s">
        <v>1277</v>
      </c>
      <c r="G452" s="120" t="s">
        <v>231</v>
      </c>
      <c r="H452" s="121">
        <v>1.518</v>
      </c>
      <c r="I452" s="122"/>
      <c r="J452" s="123">
        <f>ROUND(I452*H452,2)</f>
        <v>0</v>
      </c>
      <c r="K452" s="119" t="s">
        <v>135</v>
      </c>
      <c r="L452" s="27"/>
      <c r="M452" s="329" t="s">
        <v>20</v>
      </c>
      <c r="N452" s="124" t="s">
        <v>46</v>
      </c>
      <c r="O452" s="55"/>
      <c r="P452" s="125">
        <f>O452*H452</f>
        <v>0</v>
      </c>
      <c r="Q452" s="125">
        <v>0</v>
      </c>
      <c r="R452" s="125">
        <f>Q452*H452</f>
        <v>0</v>
      </c>
      <c r="S452" s="125">
        <v>0</v>
      </c>
      <c r="T452" s="126">
        <f>S452*H452</f>
        <v>0</v>
      </c>
      <c r="U452" s="251"/>
      <c r="V452" s="251"/>
      <c r="W452" s="251"/>
      <c r="X452" s="251"/>
      <c r="Y452" s="251"/>
      <c r="Z452" s="251"/>
      <c r="AA452" s="251"/>
      <c r="AB452" s="251"/>
      <c r="AC452" s="251"/>
      <c r="AD452" s="251"/>
      <c r="AE452" s="251"/>
      <c r="AR452" s="330" t="s">
        <v>136</v>
      </c>
      <c r="AT452" s="330" t="s">
        <v>131</v>
      </c>
      <c r="AU452" s="330" t="s">
        <v>22</v>
      </c>
      <c r="AY452" s="304" t="s">
        <v>130</v>
      </c>
      <c r="BE452" s="331">
        <f>IF(N452="základní",J452,0)</f>
        <v>0</v>
      </c>
      <c r="BF452" s="331">
        <f>IF(N452="snížená",J452,0)</f>
        <v>0</v>
      </c>
      <c r="BG452" s="331">
        <f>IF(N452="zákl. přenesená",J452,0)</f>
        <v>0</v>
      </c>
      <c r="BH452" s="331">
        <f>IF(N452="sníž. přenesená",J452,0)</f>
        <v>0</v>
      </c>
      <c r="BI452" s="331">
        <f>IF(N452="nulová",J452,0)</f>
        <v>0</v>
      </c>
      <c r="BJ452" s="304" t="s">
        <v>22</v>
      </c>
      <c r="BK452" s="331">
        <f>ROUND(I452*H452,2)</f>
        <v>0</v>
      </c>
      <c r="BL452" s="304" t="s">
        <v>136</v>
      </c>
      <c r="BM452" s="330" t="s">
        <v>1906</v>
      </c>
    </row>
    <row r="453" spans="1:47" s="307" customFormat="1" ht="12">
      <c r="A453" s="251"/>
      <c r="B453" s="27"/>
      <c r="C453" s="251"/>
      <c r="D453" s="127" t="s">
        <v>137</v>
      </c>
      <c r="E453" s="251"/>
      <c r="F453" s="128" t="s">
        <v>1277</v>
      </c>
      <c r="G453" s="251"/>
      <c r="H453" s="251"/>
      <c r="I453" s="251"/>
      <c r="J453" s="251"/>
      <c r="K453" s="251"/>
      <c r="L453" s="27"/>
      <c r="M453" s="129"/>
      <c r="N453" s="130"/>
      <c r="O453" s="55"/>
      <c r="P453" s="55"/>
      <c r="Q453" s="55"/>
      <c r="R453" s="55"/>
      <c r="S453" s="55"/>
      <c r="T453" s="56"/>
      <c r="U453" s="251"/>
      <c r="V453" s="251"/>
      <c r="W453" s="251"/>
      <c r="X453" s="251"/>
      <c r="Y453" s="251"/>
      <c r="Z453" s="251"/>
      <c r="AA453" s="251"/>
      <c r="AB453" s="251"/>
      <c r="AC453" s="251"/>
      <c r="AD453" s="251"/>
      <c r="AE453" s="251"/>
      <c r="AT453" s="304" t="s">
        <v>137</v>
      </c>
      <c r="AU453" s="304" t="s">
        <v>22</v>
      </c>
    </row>
    <row r="454" spans="1:65" s="307" customFormat="1" ht="16.5" customHeight="1">
      <c r="A454" s="251"/>
      <c r="B454" s="27"/>
      <c r="C454" s="117" t="s">
        <v>1907</v>
      </c>
      <c r="D454" s="117" t="s">
        <v>131</v>
      </c>
      <c r="E454" s="118" t="s">
        <v>1278</v>
      </c>
      <c r="F454" s="119" t="s">
        <v>1279</v>
      </c>
      <c r="G454" s="120" t="s">
        <v>231</v>
      </c>
      <c r="H454" s="121">
        <v>9.109</v>
      </c>
      <c r="I454" s="122"/>
      <c r="J454" s="123">
        <f>ROUND(I454*H454,2)</f>
        <v>0</v>
      </c>
      <c r="K454" s="119" t="s">
        <v>135</v>
      </c>
      <c r="L454" s="27"/>
      <c r="M454" s="329" t="s">
        <v>20</v>
      </c>
      <c r="N454" s="124" t="s">
        <v>46</v>
      </c>
      <c r="O454" s="55"/>
      <c r="P454" s="125">
        <f>O454*H454</f>
        <v>0</v>
      </c>
      <c r="Q454" s="125">
        <v>0</v>
      </c>
      <c r="R454" s="125">
        <f>Q454*H454</f>
        <v>0</v>
      </c>
      <c r="S454" s="125">
        <v>0</v>
      </c>
      <c r="T454" s="126">
        <f>S454*H454</f>
        <v>0</v>
      </c>
      <c r="U454" s="251"/>
      <c r="V454" s="251"/>
      <c r="W454" s="251"/>
      <c r="X454" s="251"/>
      <c r="Y454" s="251"/>
      <c r="Z454" s="251"/>
      <c r="AA454" s="251"/>
      <c r="AB454" s="251"/>
      <c r="AC454" s="251"/>
      <c r="AD454" s="251"/>
      <c r="AE454" s="251"/>
      <c r="AR454" s="330" t="s">
        <v>136</v>
      </c>
      <c r="AT454" s="330" t="s">
        <v>131</v>
      </c>
      <c r="AU454" s="330" t="s">
        <v>22</v>
      </c>
      <c r="AY454" s="304" t="s">
        <v>130</v>
      </c>
      <c r="BE454" s="331">
        <f>IF(N454="základní",J454,0)</f>
        <v>0</v>
      </c>
      <c r="BF454" s="331">
        <f>IF(N454="snížená",J454,0)</f>
        <v>0</v>
      </c>
      <c r="BG454" s="331">
        <f>IF(N454="zákl. přenesená",J454,0)</f>
        <v>0</v>
      </c>
      <c r="BH454" s="331">
        <f>IF(N454="sníž. přenesená",J454,0)</f>
        <v>0</v>
      </c>
      <c r="BI454" s="331">
        <f>IF(N454="nulová",J454,0)</f>
        <v>0</v>
      </c>
      <c r="BJ454" s="304" t="s">
        <v>22</v>
      </c>
      <c r="BK454" s="331">
        <f>ROUND(I454*H454,2)</f>
        <v>0</v>
      </c>
      <c r="BL454" s="304" t="s">
        <v>136</v>
      </c>
      <c r="BM454" s="330" t="s">
        <v>1908</v>
      </c>
    </row>
    <row r="455" spans="1:47" s="307" customFormat="1" ht="12">
      <c r="A455" s="251"/>
      <c r="B455" s="27"/>
      <c r="C455" s="251"/>
      <c r="D455" s="127" t="s">
        <v>137</v>
      </c>
      <c r="E455" s="251"/>
      <c r="F455" s="128" t="s">
        <v>1279</v>
      </c>
      <c r="G455" s="251"/>
      <c r="H455" s="251"/>
      <c r="I455" s="251"/>
      <c r="J455" s="251"/>
      <c r="K455" s="251"/>
      <c r="L455" s="27"/>
      <c r="M455" s="129"/>
      <c r="N455" s="130"/>
      <c r="O455" s="55"/>
      <c r="P455" s="55"/>
      <c r="Q455" s="55"/>
      <c r="R455" s="55"/>
      <c r="S455" s="55"/>
      <c r="T455" s="56"/>
      <c r="U455" s="251"/>
      <c r="V455" s="251"/>
      <c r="W455" s="251"/>
      <c r="X455" s="251"/>
      <c r="Y455" s="251"/>
      <c r="Z455" s="251"/>
      <c r="AA455" s="251"/>
      <c r="AB455" s="251"/>
      <c r="AC455" s="251"/>
      <c r="AD455" s="251"/>
      <c r="AE455" s="251"/>
      <c r="AT455" s="304" t="s">
        <v>137</v>
      </c>
      <c r="AU455" s="304" t="s">
        <v>22</v>
      </c>
    </row>
    <row r="456" spans="1:65" s="307" customFormat="1" ht="16.5" customHeight="1">
      <c r="A456" s="251"/>
      <c r="B456" s="27"/>
      <c r="C456" s="117" t="s">
        <v>490</v>
      </c>
      <c r="D456" s="117" t="s">
        <v>131</v>
      </c>
      <c r="E456" s="118" t="s">
        <v>1280</v>
      </c>
      <c r="F456" s="119" t="s">
        <v>1281</v>
      </c>
      <c r="G456" s="120" t="s">
        <v>231</v>
      </c>
      <c r="H456" s="121">
        <v>1.518</v>
      </c>
      <c r="I456" s="122"/>
      <c r="J456" s="123">
        <f>ROUND(I456*H456,2)</f>
        <v>0</v>
      </c>
      <c r="K456" s="119" t="s">
        <v>135</v>
      </c>
      <c r="L456" s="27"/>
      <c r="M456" s="329" t="s">
        <v>20</v>
      </c>
      <c r="N456" s="124" t="s">
        <v>46</v>
      </c>
      <c r="O456" s="55"/>
      <c r="P456" s="125">
        <f>O456*H456</f>
        <v>0</v>
      </c>
      <c r="Q456" s="125">
        <v>0</v>
      </c>
      <c r="R456" s="125">
        <f>Q456*H456</f>
        <v>0</v>
      </c>
      <c r="S456" s="125">
        <v>0</v>
      </c>
      <c r="T456" s="126">
        <f>S456*H456</f>
        <v>0</v>
      </c>
      <c r="U456" s="251"/>
      <c r="V456" s="251"/>
      <c r="W456" s="251"/>
      <c r="X456" s="251"/>
      <c r="Y456" s="251"/>
      <c r="Z456" s="251"/>
      <c r="AA456" s="251"/>
      <c r="AB456" s="251"/>
      <c r="AC456" s="251"/>
      <c r="AD456" s="251"/>
      <c r="AE456" s="251"/>
      <c r="AR456" s="330" t="s">
        <v>136</v>
      </c>
      <c r="AT456" s="330" t="s">
        <v>131</v>
      </c>
      <c r="AU456" s="330" t="s">
        <v>22</v>
      </c>
      <c r="AY456" s="304" t="s">
        <v>130</v>
      </c>
      <c r="BE456" s="331">
        <f>IF(N456="základní",J456,0)</f>
        <v>0</v>
      </c>
      <c r="BF456" s="331">
        <f>IF(N456="snížená",J456,0)</f>
        <v>0</v>
      </c>
      <c r="BG456" s="331">
        <f>IF(N456="zákl. přenesená",J456,0)</f>
        <v>0</v>
      </c>
      <c r="BH456" s="331">
        <f>IF(N456="sníž. přenesená",J456,0)</f>
        <v>0</v>
      </c>
      <c r="BI456" s="331">
        <f>IF(N456="nulová",J456,0)</f>
        <v>0</v>
      </c>
      <c r="BJ456" s="304" t="s">
        <v>22</v>
      </c>
      <c r="BK456" s="331">
        <f>ROUND(I456*H456,2)</f>
        <v>0</v>
      </c>
      <c r="BL456" s="304" t="s">
        <v>136</v>
      </c>
      <c r="BM456" s="330" t="s">
        <v>1909</v>
      </c>
    </row>
    <row r="457" spans="1:47" s="307" customFormat="1" ht="12">
      <c r="A457" s="251"/>
      <c r="B457" s="27"/>
      <c r="C457" s="251"/>
      <c r="D457" s="127" t="s">
        <v>137</v>
      </c>
      <c r="E457" s="251"/>
      <c r="F457" s="128" t="s">
        <v>1281</v>
      </c>
      <c r="G457" s="251"/>
      <c r="H457" s="251"/>
      <c r="I457" s="251"/>
      <c r="J457" s="251"/>
      <c r="K457" s="251"/>
      <c r="L457" s="27"/>
      <c r="M457" s="131"/>
      <c r="N457" s="132"/>
      <c r="O457" s="133"/>
      <c r="P457" s="133"/>
      <c r="Q457" s="133"/>
      <c r="R457" s="133"/>
      <c r="S457" s="133"/>
      <c r="T457" s="134"/>
      <c r="U457" s="251"/>
      <c r="V457" s="251"/>
      <c r="W457" s="251"/>
      <c r="X457" s="251"/>
      <c r="Y457" s="251"/>
      <c r="Z457" s="251"/>
      <c r="AA457" s="251"/>
      <c r="AB457" s="251"/>
      <c r="AC457" s="251"/>
      <c r="AD457" s="251"/>
      <c r="AE457" s="251"/>
      <c r="AT457" s="304" t="s">
        <v>137</v>
      </c>
      <c r="AU457" s="304" t="s">
        <v>22</v>
      </c>
    </row>
    <row r="458" spans="1:31" s="307" customFormat="1" ht="6.95" customHeight="1">
      <c r="A458" s="251"/>
      <c r="B458" s="39"/>
      <c r="C458" s="40"/>
      <c r="D458" s="40"/>
      <c r="E458" s="40"/>
      <c r="F458" s="40"/>
      <c r="G458" s="40"/>
      <c r="H458" s="40"/>
      <c r="I458" s="40"/>
      <c r="J458" s="40"/>
      <c r="K458" s="40"/>
      <c r="L458" s="27"/>
      <c r="M458" s="251"/>
      <c r="O458" s="251"/>
      <c r="P458" s="251"/>
      <c r="Q458" s="251"/>
      <c r="R458" s="251"/>
      <c r="S458" s="251"/>
      <c r="T458" s="251"/>
      <c r="U458" s="251"/>
      <c r="V458" s="251"/>
      <c r="W458" s="251"/>
      <c r="X458" s="251"/>
      <c r="Y458" s="251"/>
      <c r="Z458" s="251"/>
      <c r="AA458" s="251"/>
      <c r="AB458" s="251"/>
      <c r="AC458" s="251"/>
      <c r="AD458" s="251"/>
      <c r="AE458" s="251"/>
    </row>
  </sheetData>
  <sheetProtection password="EBF2" sheet="1" objects="1" scenarios="1"/>
  <autoFilter ref="C93:K457"/>
  <mergeCells count="9">
    <mergeCell ref="E50:H50"/>
    <mergeCell ref="E84:H84"/>
    <mergeCell ref="E86:H8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6"/>
  <sheetViews>
    <sheetView showGridLines="0" workbookViewId="0" topLeftCell="A71">
      <selection activeCell="H87" sqref="H87"/>
    </sheetView>
  </sheetViews>
  <sheetFormatPr defaultColWidth="9.140625" defaultRowHeight="12"/>
  <cols>
    <col min="1" max="1" width="8.28125" style="247" customWidth="1"/>
    <col min="2" max="2" width="1.7109375" style="247" customWidth="1"/>
    <col min="3" max="3" width="4.140625" style="247" customWidth="1"/>
    <col min="4" max="4" width="4.28125" style="247" customWidth="1"/>
    <col min="5" max="5" width="17.140625" style="247" customWidth="1"/>
    <col min="6" max="6" width="100.8515625" style="247" customWidth="1"/>
    <col min="7" max="7" width="7.00390625" style="247" customWidth="1"/>
    <col min="8" max="8" width="11.421875" style="247" customWidth="1"/>
    <col min="9" max="11" width="20.140625" style="247" customWidth="1"/>
    <col min="12" max="12" width="9.28125" style="247" customWidth="1"/>
    <col min="13" max="13" width="10.8515625" style="247" hidden="1" customWidth="1"/>
    <col min="14" max="14" width="9.28125" style="247" hidden="1" customWidth="1"/>
    <col min="15" max="20" width="14.140625" style="247" hidden="1" customWidth="1"/>
    <col min="21" max="21" width="16.28125" style="247" hidden="1" customWidth="1"/>
    <col min="22" max="22" width="12.28125" style="247" customWidth="1"/>
    <col min="23" max="23" width="16.28125" style="247" customWidth="1"/>
    <col min="24" max="24" width="12.28125" style="247" customWidth="1"/>
    <col min="25" max="25" width="15.00390625" style="247" customWidth="1"/>
    <col min="26" max="26" width="11.00390625" style="247" customWidth="1"/>
    <col min="27" max="27" width="15.00390625" style="247" customWidth="1"/>
    <col min="28" max="28" width="16.28125" style="247" customWidth="1"/>
    <col min="29" max="29" width="11.00390625" style="247" customWidth="1"/>
    <col min="30" max="30" width="15.00390625" style="247" customWidth="1"/>
    <col min="31" max="31" width="16.28125" style="247" customWidth="1"/>
    <col min="32" max="43" width="9.28125" style="247" customWidth="1"/>
    <col min="44" max="65" width="9.28125" style="247" hidden="1" customWidth="1"/>
    <col min="66" max="16384" width="9.28125" style="247" customWidth="1"/>
  </cols>
  <sheetData>
    <row r="1" ht="12"/>
    <row r="2" spans="12:46" ht="36.95" customHeight="1">
      <c r="L2" s="264"/>
      <c r="M2" s="264"/>
      <c r="N2" s="264"/>
      <c r="O2" s="264"/>
      <c r="P2" s="264"/>
      <c r="Q2" s="264"/>
      <c r="R2" s="264"/>
      <c r="S2" s="264"/>
      <c r="T2" s="264"/>
      <c r="U2" s="264"/>
      <c r="V2" s="264"/>
      <c r="AT2" s="304" t="s">
        <v>102</v>
      </c>
    </row>
    <row r="3" spans="2:46" ht="6.95" customHeight="1">
      <c r="B3" s="11"/>
      <c r="C3" s="12"/>
      <c r="D3" s="12"/>
      <c r="E3" s="12"/>
      <c r="F3" s="12"/>
      <c r="G3" s="12"/>
      <c r="H3" s="12"/>
      <c r="I3" s="12"/>
      <c r="J3" s="12"/>
      <c r="K3" s="12"/>
      <c r="L3" s="14"/>
      <c r="AT3" s="304" t="s">
        <v>84</v>
      </c>
    </row>
    <row r="4" spans="2:46" ht="24.95" customHeight="1">
      <c r="B4" s="14"/>
      <c r="D4" s="16" t="s">
        <v>106</v>
      </c>
      <c r="L4" s="14"/>
      <c r="M4" s="305" t="s">
        <v>10</v>
      </c>
      <c r="AT4" s="304" t="s">
        <v>4</v>
      </c>
    </row>
    <row r="5" spans="2:12" ht="6.95" customHeight="1">
      <c r="B5" s="14"/>
      <c r="L5" s="14"/>
    </row>
    <row r="6" spans="2:12" ht="12" customHeight="1">
      <c r="B6" s="14"/>
      <c r="D6" s="250" t="s">
        <v>16</v>
      </c>
      <c r="L6" s="14"/>
    </row>
    <row r="7" spans="2:12" ht="16.5" customHeight="1">
      <c r="B7" s="14"/>
      <c r="E7" s="292" t="str">
        <f>'Rekapitulace stavby'!K6</f>
        <v>Rekonstrukce MŠ Srdíčko_objekt A, B</v>
      </c>
      <c r="F7" s="293"/>
      <c r="G7" s="293"/>
      <c r="H7" s="293"/>
      <c r="L7" s="14"/>
    </row>
    <row r="8" spans="1:31" s="307" customFormat="1" ht="12" customHeight="1">
      <c r="A8" s="251"/>
      <c r="B8" s="27"/>
      <c r="C8" s="251"/>
      <c r="D8" s="250" t="s">
        <v>107</v>
      </c>
      <c r="E8" s="251"/>
      <c r="F8" s="251"/>
      <c r="G8" s="251"/>
      <c r="H8" s="251"/>
      <c r="I8" s="251"/>
      <c r="J8" s="251"/>
      <c r="K8" s="251"/>
      <c r="L8" s="306"/>
      <c r="S8" s="251"/>
      <c r="T8" s="251"/>
      <c r="U8" s="251"/>
      <c r="V8" s="251"/>
      <c r="W8" s="251"/>
      <c r="X8" s="251"/>
      <c r="Y8" s="251"/>
      <c r="Z8" s="251"/>
      <c r="AA8" s="251"/>
      <c r="AB8" s="251"/>
      <c r="AC8" s="251"/>
      <c r="AD8" s="251"/>
      <c r="AE8" s="251"/>
    </row>
    <row r="9" spans="1:31" s="307" customFormat="1" ht="16.5" customHeight="1">
      <c r="A9" s="251"/>
      <c r="B9" s="27"/>
      <c r="C9" s="251"/>
      <c r="D9" s="251"/>
      <c r="E9" s="280" t="s">
        <v>1910</v>
      </c>
      <c r="F9" s="291"/>
      <c r="G9" s="291"/>
      <c r="H9" s="291"/>
      <c r="I9" s="251"/>
      <c r="J9" s="251"/>
      <c r="K9" s="251"/>
      <c r="L9" s="306"/>
      <c r="S9" s="251"/>
      <c r="T9" s="251"/>
      <c r="U9" s="251"/>
      <c r="V9" s="251"/>
      <c r="W9" s="251"/>
      <c r="X9" s="251"/>
      <c r="Y9" s="251"/>
      <c r="Z9" s="251"/>
      <c r="AA9" s="251"/>
      <c r="AB9" s="251"/>
      <c r="AC9" s="251"/>
      <c r="AD9" s="251"/>
      <c r="AE9" s="251"/>
    </row>
    <row r="10" spans="1:31" s="307" customFormat="1" ht="12">
      <c r="A10" s="251"/>
      <c r="B10" s="27"/>
      <c r="C10" s="251"/>
      <c r="D10" s="251"/>
      <c r="E10" s="251"/>
      <c r="F10" s="251"/>
      <c r="G10" s="251"/>
      <c r="H10" s="251"/>
      <c r="I10" s="251"/>
      <c r="J10" s="251"/>
      <c r="K10" s="251"/>
      <c r="L10" s="306"/>
      <c r="S10" s="251"/>
      <c r="T10" s="251"/>
      <c r="U10" s="251"/>
      <c r="V10" s="251"/>
      <c r="W10" s="251"/>
      <c r="X10" s="251"/>
      <c r="Y10" s="251"/>
      <c r="Z10" s="251"/>
      <c r="AA10" s="251"/>
      <c r="AB10" s="251"/>
      <c r="AC10" s="251"/>
      <c r="AD10" s="251"/>
      <c r="AE10" s="251"/>
    </row>
    <row r="11" spans="1:31" s="307" customFormat="1" ht="12" customHeight="1">
      <c r="A11" s="251"/>
      <c r="B11" s="27"/>
      <c r="C11" s="251"/>
      <c r="D11" s="250" t="s">
        <v>19</v>
      </c>
      <c r="E11" s="251"/>
      <c r="F11" s="246" t="s">
        <v>20</v>
      </c>
      <c r="G11" s="251"/>
      <c r="H11" s="251"/>
      <c r="I11" s="250" t="s">
        <v>21</v>
      </c>
      <c r="J11" s="246" t="s">
        <v>20</v>
      </c>
      <c r="K11" s="251"/>
      <c r="L11" s="306"/>
      <c r="S11" s="251"/>
      <c r="T11" s="251"/>
      <c r="U11" s="251"/>
      <c r="V11" s="251"/>
      <c r="W11" s="251"/>
      <c r="X11" s="251"/>
      <c r="Y11" s="251"/>
      <c r="Z11" s="251"/>
      <c r="AA11" s="251"/>
      <c r="AB11" s="251"/>
      <c r="AC11" s="251"/>
      <c r="AD11" s="251"/>
      <c r="AE11" s="251"/>
    </row>
    <row r="12" spans="1:31" s="307" customFormat="1" ht="12" customHeight="1">
      <c r="A12" s="251"/>
      <c r="B12" s="27"/>
      <c r="C12" s="251"/>
      <c r="D12" s="250" t="s">
        <v>23</v>
      </c>
      <c r="E12" s="251"/>
      <c r="F12" s="246" t="s">
        <v>36</v>
      </c>
      <c r="G12" s="251"/>
      <c r="H12" s="251"/>
      <c r="I12" s="250" t="s">
        <v>25</v>
      </c>
      <c r="J12" s="244" t="str">
        <f>'Rekapitulace stavby'!AN8</f>
        <v>19. 3. 2020</v>
      </c>
      <c r="K12" s="251"/>
      <c r="L12" s="306"/>
      <c r="S12" s="251"/>
      <c r="T12" s="251"/>
      <c r="U12" s="251"/>
      <c r="V12" s="251"/>
      <c r="W12" s="251"/>
      <c r="X12" s="251"/>
      <c r="Y12" s="251"/>
      <c r="Z12" s="251"/>
      <c r="AA12" s="251"/>
      <c r="AB12" s="251"/>
      <c r="AC12" s="251"/>
      <c r="AD12" s="251"/>
      <c r="AE12" s="251"/>
    </row>
    <row r="13" spans="1:31" s="307" customFormat="1" ht="10.9" customHeight="1">
      <c r="A13" s="251"/>
      <c r="B13" s="27"/>
      <c r="C13" s="251"/>
      <c r="D13" s="251"/>
      <c r="E13" s="251"/>
      <c r="F13" s="251"/>
      <c r="G13" s="251"/>
      <c r="H13" s="251"/>
      <c r="I13" s="251"/>
      <c r="J13" s="251"/>
      <c r="K13" s="251"/>
      <c r="L13" s="306"/>
      <c r="S13" s="251"/>
      <c r="T13" s="251"/>
      <c r="U13" s="251"/>
      <c r="V13" s="251"/>
      <c r="W13" s="251"/>
      <c r="X13" s="251"/>
      <c r="Y13" s="251"/>
      <c r="Z13" s="251"/>
      <c r="AA13" s="251"/>
      <c r="AB13" s="251"/>
      <c r="AC13" s="251"/>
      <c r="AD13" s="251"/>
      <c r="AE13" s="251"/>
    </row>
    <row r="14" spans="1:31" s="307" customFormat="1" ht="12" customHeight="1">
      <c r="A14" s="251"/>
      <c r="B14" s="27"/>
      <c r="C14" s="251"/>
      <c r="D14" s="250" t="s">
        <v>29</v>
      </c>
      <c r="E14" s="251"/>
      <c r="F14" s="251"/>
      <c r="G14" s="251"/>
      <c r="H14" s="251"/>
      <c r="I14" s="250" t="s">
        <v>30</v>
      </c>
      <c r="J14" s="246" t="str">
        <f>IF('Rekapitulace stavby'!AN10="","",'Rekapitulace stavby'!AN10)</f>
        <v/>
      </c>
      <c r="K14" s="251"/>
      <c r="L14" s="306"/>
      <c r="S14" s="251"/>
      <c r="T14" s="251"/>
      <c r="U14" s="251"/>
      <c r="V14" s="251"/>
      <c r="W14" s="251"/>
      <c r="X14" s="251"/>
      <c r="Y14" s="251"/>
      <c r="Z14" s="251"/>
      <c r="AA14" s="251"/>
      <c r="AB14" s="251"/>
      <c r="AC14" s="251"/>
      <c r="AD14" s="251"/>
      <c r="AE14" s="251"/>
    </row>
    <row r="15" spans="1:31" s="307" customFormat="1" ht="18" customHeight="1">
      <c r="A15" s="251"/>
      <c r="B15" s="27"/>
      <c r="C15" s="251"/>
      <c r="D15" s="251"/>
      <c r="E15" s="246" t="str">
        <f>IF('Rekapitulace stavby'!E11="","",'Rekapitulace stavby'!E11)</f>
        <v>Město Nový Bor</v>
      </c>
      <c r="F15" s="251"/>
      <c r="G15" s="251"/>
      <c r="H15" s="251"/>
      <c r="I15" s="250" t="s">
        <v>32</v>
      </c>
      <c r="J15" s="246" t="str">
        <f>IF('Rekapitulace stavby'!AN11="","",'Rekapitulace stavby'!AN11)</f>
        <v/>
      </c>
      <c r="K15" s="251"/>
      <c r="L15" s="306"/>
      <c r="S15" s="251"/>
      <c r="T15" s="251"/>
      <c r="U15" s="251"/>
      <c r="V15" s="251"/>
      <c r="W15" s="251"/>
      <c r="X15" s="251"/>
      <c r="Y15" s="251"/>
      <c r="Z15" s="251"/>
      <c r="AA15" s="251"/>
      <c r="AB15" s="251"/>
      <c r="AC15" s="251"/>
      <c r="AD15" s="251"/>
      <c r="AE15" s="251"/>
    </row>
    <row r="16" spans="1:31" s="307" customFormat="1" ht="6.95" customHeight="1">
      <c r="A16" s="251"/>
      <c r="B16" s="27"/>
      <c r="C16" s="251"/>
      <c r="D16" s="251"/>
      <c r="E16" s="251"/>
      <c r="F16" s="251"/>
      <c r="G16" s="251"/>
      <c r="H16" s="251"/>
      <c r="I16" s="251"/>
      <c r="J16" s="251"/>
      <c r="K16" s="251"/>
      <c r="L16" s="306"/>
      <c r="S16" s="251"/>
      <c r="T16" s="251"/>
      <c r="U16" s="251"/>
      <c r="V16" s="251"/>
      <c r="W16" s="251"/>
      <c r="X16" s="251"/>
      <c r="Y16" s="251"/>
      <c r="Z16" s="251"/>
      <c r="AA16" s="251"/>
      <c r="AB16" s="251"/>
      <c r="AC16" s="251"/>
      <c r="AD16" s="251"/>
      <c r="AE16" s="251"/>
    </row>
    <row r="17" spans="1:31" s="307" customFormat="1" ht="12" customHeight="1">
      <c r="A17" s="251"/>
      <c r="B17" s="27"/>
      <c r="C17" s="251"/>
      <c r="D17" s="250" t="s">
        <v>33</v>
      </c>
      <c r="E17" s="251"/>
      <c r="F17" s="251"/>
      <c r="G17" s="251"/>
      <c r="H17" s="251"/>
      <c r="I17" s="250" t="s">
        <v>30</v>
      </c>
      <c r="J17" s="308" t="str">
        <f>'Rekapitulace stavby'!AN13</f>
        <v>Vyplň údaj</v>
      </c>
      <c r="K17" s="251"/>
      <c r="L17" s="306"/>
      <c r="S17" s="251"/>
      <c r="T17" s="251"/>
      <c r="U17" s="251"/>
      <c r="V17" s="251"/>
      <c r="W17" s="251"/>
      <c r="X17" s="251"/>
      <c r="Y17" s="251"/>
      <c r="Z17" s="251"/>
      <c r="AA17" s="251"/>
      <c r="AB17" s="251"/>
      <c r="AC17" s="251"/>
      <c r="AD17" s="251"/>
      <c r="AE17" s="251"/>
    </row>
    <row r="18" spans="1:31" s="307" customFormat="1" ht="18" customHeight="1">
      <c r="A18" s="251"/>
      <c r="B18" s="27"/>
      <c r="C18" s="251"/>
      <c r="D18" s="251"/>
      <c r="E18" s="309" t="str">
        <f>'Rekapitulace stavby'!E14</f>
        <v>Vyplň údaj</v>
      </c>
      <c r="F18" s="263"/>
      <c r="G18" s="263"/>
      <c r="H18" s="263"/>
      <c r="I18" s="250" t="s">
        <v>32</v>
      </c>
      <c r="J18" s="308" t="str">
        <f>'Rekapitulace stavby'!AN14</f>
        <v>Vyplň údaj</v>
      </c>
      <c r="K18" s="251"/>
      <c r="L18" s="306"/>
      <c r="S18" s="251"/>
      <c r="T18" s="251"/>
      <c r="U18" s="251"/>
      <c r="V18" s="251"/>
      <c r="W18" s="251"/>
      <c r="X18" s="251"/>
      <c r="Y18" s="251"/>
      <c r="Z18" s="251"/>
      <c r="AA18" s="251"/>
      <c r="AB18" s="251"/>
      <c r="AC18" s="251"/>
      <c r="AD18" s="251"/>
      <c r="AE18" s="251"/>
    </row>
    <row r="19" spans="1:31" s="307" customFormat="1" ht="6.95" customHeight="1">
      <c r="A19" s="251"/>
      <c r="B19" s="27"/>
      <c r="C19" s="251"/>
      <c r="D19" s="251"/>
      <c r="E19" s="251"/>
      <c r="F19" s="251"/>
      <c r="G19" s="251"/>
      <c r="H19" s="251"/>
      <c r="I19" s="251"/>
      <c r="J19" s="251"/>
      <c r="K19" s="251"/>
      <c r="L19" s="306"/>
      <c r="S19" s="251"/>
      <c r="T19" s="251"/>
      <c r="U19" s="251"/>
      <c r="V19" s="251"/>
      <c r="W19" s="251"/>
      <c r="X19" s="251"/>
      <c r="Y19" s="251"/>
      <c r="Z19" s="251"/>
      <c r="AA19" s="251"/>
      <c r="AB19" s="251"/>
      <c r="AC19" s="251"/>
      <c r="AD19" s="251"/>
      <c r="AE19" s="251"/>
    </row>
    <row r="20" spans="1:31" s="307" customFormat="1" ht="12" customHeight="1">
      <c r="A20" s="251"/>
      <c r="B20" s="27"/>
      <c r="C20" s="251"/>
      <c r="D20" s="250" t="s">
        <v>35</v>
      </c>
      <c r="E20" s="251"/>
      <c r="F20" s="251"/>
      <c r="G20" s="251"/>
      <c r="H20" s="251"/>
      <c r="I20" s="250" t="s">
        <v>30</v>
      </c>
      <c r="J20" s="246" t="str">
        <f>IF('Rekapitulace stavby'!AN16="","",'Rekapitulace stavby'!AN16)</f>
        <v/>
      </c>
      <c r="K20" s="251"/>
      <c r="L20" s="306"/>
      <c r="S20" s="251"/>
      <c r="T20" s="251"/>
      <c r="U20" s="251"/>
      <c r="V20" s="251"/>
      <c r="W20" s="251"/>
      <c r="X20" s="251"/>
      <c r="Y20" s="251"/>
      <c r="Z20" s="251"/>
      <c r="AA20" s="251"/>
      <c r="AB20" s="251"/>
      <c r="AC20" s="251"/>
      <c r="AD20" s="251"/>
      <c r="AE20" s="251"/>
    </row>
    <row r="21" spans="1:31" s="307" customFormat="1" ht="18" customHeight="1">
      <c r="A21" s="251"/>
      <c r="B21" s="27"/>
      <c r="C21" s="251"/>
      <c r="D21" s="251"/>
      <c r="E21" s="246" t="str">
        <f>IF('Rekapitulace stavby'!E17="","",'Rekapitulace stavby'!E17)</f>
        <v xml:space="preserve"> </v>
      </c>
      <c r="F21" s="251"/>
      <c r="G21" s="251"/>
      <c r="H21" s="251"/>
      <c r="I21" s="250" t="s">
        <v>32</v>
      </c>
      <c r="J21" s="246" t="str">
        <f>IF('Rekapitulace stavby'!AN17="","",'Rekapitulace stavby'!AN17)</f>
        <v/>
      </c>
      <c r="K21" s="251"/>
      <c r="L21" s="306"/>
      <c r="S21" s="251"/>
      <c r="T21" s="251"/>
      <c r="U21" s="251"/>
      <c r="V21" s="251"/>
      <c r="W21" s="251"/>
      <c r="X21" s="251"/>
      <c r="Y21" s="251"/>
      <c r="Z21" s="251"/>
      <c r="AA21" s="251"/>
      <c r="AB21" s="251"/>
      <c r="AC21" s="251"/>
      <c r="AD21" s="251"/>
      <c r="AE21" s="251"/>
    </row>
    <row r="22" spans="1:31" s="307" customFormat="1" ht="6.95" customHeight="1">
      <c r="A22" s="251"/>
      <c r="B22" s="27"/>
      <c r="C22" s="251"/>
      <c r="D22" s="251"/>
      <c r="E22" s="251"/>
      <c r="F22" s="251"/>
      <c r="G22" s="251"/>
      <c r="H22" s="251"/>
      <c r="I22" s="251"/>
      <c r="J22" s="251"/>
      <c r="K22" s="251"/>
      <c r="L22" s="306"/>
      <c r="S22" s="251"/>
      <c r="T22" s="251"/>
      <c r="U22" s="251"/>
      <c r="V22" s="251"/>
      <c r="W22" s="251"/>
      <c r="X22" s="251"/>
      <c r="Y22" s="251"/>
      <c r="Z22" s="251"/>
      <c r="AA22" s="251"/>
      <c r="AB22" s="251"/>
      <c r="AC22" s="251"/>
      <c r="AD22" s="251"/>
      <c r="AE22" s="251"/>
    </row>
    <row r="23" spans="1:31" s="307" customFormat="1" ht="12" customHeight="1">
      <c r="A23" s="251"/>
      <c r="B23" s="27"/>
      <c r="C23" s="251"/>
      <c r="D23" s="250" t="s">
        <v>37</v>
      </c>
      <c r="E23" s="251"/>
      <c r="F23" s="251"/>
      <c r="G23" s="251"/>
      <c r="H23" s="251"/>
      <c r="I23" s="250" t="s">
        <v>30</v>
      </c>
      <c r="J23" s="246" t="str">
        <f>IF('Rekapitulace stavby'!AN19="","",'Rekapitulace stavby'!AN19)</f>
        <v/>
      </c>
      <c r="K23" s="251"/>
      <c r="L23" s="306"/>
      <c r="S23" s="251"/>
      <c r="T23" s="251"/>
      <c r="U23" s="251"/>
      <c r="V23" s="251"/>
      <c r="W23" s="251"/>
      <c r="X23" s="251"/>
      <c r="Y23" s="251"/>
      <c r="Z23" s="251"/>
      <c r="AA23" s="251"/>
      <c r="AB23" s="251"/>
      <c r="AC23" s="251"/>
      <c r="AD23" s="251"/>
      <c r="AE23" s="251"/>
    </row>
    <row r="24" spans="1:31" s="307" customFormat="1" ht="18" customHeight="1">
      <c r="A24" s="251"/>
      <c r="B24" s="27"/>
      <c r="C24" s="251"/>
      <c r="D24" s="251"/>
      <c r="E24" s="246" t="str">
        <f>IF('Rekapitulace stavby'!E20="","",'Rekapitulace stavby'!E20)</f>
        <v xml:space="preserve"> </v>
      </c>
      <c r="F24" s="251"/>
      <c r="G24" s="251"/>
      <c r="H24" s="251"/>
      <c r="I24" s="250" t="s">
        <v>32</v>
      </c>
      <c r="J24" s="246" t="str">
        <f>IF('Rekapitulace stavby'!AN20="","",'Rekapitulace stavby'!AN20)</f>
        <v/>
      </c>
      <c r="K24" s="251"/>
      <c r="L24" s="306"/>
      <c r="S24" s="251"/>
      <c r="T24" s="251"/>
      <c r="U24" s="251"/>
      <c r="V24" s="251"/>
      <c r="W24" s="251"/>
      <c r="X24" s="251"/>
      <c r="Y24" s="251"/>
      <c r="Z24" s="251"/>
      <c r="AA24" s="251"/>
      <c r="AB24" s="251"/>
      <c r="AC24" s="251"/>
      <c r="AD24" s="251"/>
      <c r="AE24" s="251"/>
    </row>
    <row r="25" spans="1:31" s="307" customFormat="1" ht="6.95" customHeight="1">
      <c r="A25" s="251"/>
      <c r="B25" s="27"/>
      <c r="C25" s="251"/>
      <c r="D25" s="251"/>
      <c r="E25" s="251"/>
      <c r="F25" s="251"/>
      <c r="G25" s="251"/>
      <c r="H25" s="251"/>
      <c r="I25" s="251"/>
      <c r="J25" s="251"/>
      <c r="K25" s="251"/>
      <c r="L25" s="306"/>
      <c r="S25" s="251"/>
      <c r="T25" s="251"/>
      <c r="U25" s="251"/>
      <c r="V25" s="251"/>
      <c r="W25" s="251"/>
      <c r="X25" s="251"/>
      <c r="Y25" s="251"/>
      <c r="Z25" s="251"/>
      <c r="AA25" s="251"/>
      <c r="AB25" s="251"/>
      <c r="AC25" s="251"/>
      <c r="AD25" s="251"/>
      <c r="AE25" s="251"/>
    </row>
    <row r="26" spans="1:31" s="307" customFormat="1" ht="12" customHeight="1">
      <c r="A26" s="251"/>
      <c r="B26" s="27"/>
      <c r="C26" s="251"/>
      <c r="D26" s="250" t="s">
        <v>39</v>
      </c>
      <c r="E26" s="251"/>
      <c r="F26" s="251"/>
      <c r="G26" s="251"/>
      <c r="H26" s="251"/>
      <c r="I26" s="251"/>
      <c r="J26" s="251"/>
      <c r="K26" s="251"/>
      <c r="L26" s="306"/>
      <c r="S26" s="251"/>
      <c r="T26" s="251"/>
      <c r="U26" s="251"/>
      <c r="V26" s="251"/>
      <c r="W26" s="251"/>
      <c r="X26" s="251"/>
      <c r="Y26" s="251"/>
      <c r="Z26" s="251"/>
      <c r="AA26" s="251"/>
      <c r="AB26" s="251"/>
      <c r="AC26" s="251"/>
      <c r="AD26" s="251"/>
      <c r="AE26" s="251"/>
    </row>
    <row r="27" spans="1:31" s="313" customFormat="1" ht="16.5" customHeight="1">
      <c r="A27" s="310"/>
      <c r="B27" s="311"/>
      <c r="C27" s="310"/>
      <c r="D27" s="310"/>
      <c r="E27" s="267" t="s">
        <v>20</v>
      </c>
      <c r="F27" s="267"/>
      <c r="G27" s="267"/>
      <c r="H27" s="267"/>
      <c r="I27" s="310"/>
      <c r="J27" s="310"/>
      <c r="K27" s="310"/>
      <c r="L27" s="312"/>
      <c r="S27" s="310"/>
      <c r="T27" s="310"/>
      <c r="U27" s="310"/>
      <c r="V27" s="310"/>
      <c r="W27" s="310"/>
      <c r="X27" s="310"/>
      <c r="Y27" s="310"/>
      <c r="Z27" s="310"/>
      <c r="AA27" s="310"/>
      <c r="AB27" s="310"/>
      <c r="AC27" s="310"/>
      <c r="AD27" s="310"/>
      <c r="AE27" s="310"/>
    </row>
    <row r="28" spans="1:31" s="307" customFormat="1" ht="6.95" customHeight="1">
      <c r="A28" s="251"/>
      <c r="B28" s="27"/>
      <c r="C28" s="251"/>
      <c r="D28" s="251"/>
      <c r="E28" s="251"/>
      <c r="F28" s="251"/>
      <c r="G28" s="251"/>
      <c r="H28" s="251"/>
      <c r="I28" s="251"/>
      <c r="J28" s="251"/>
      <c r="K28" s="251"/>
      <c r="L28" s="306"/>
      <c r="S28" s="251"/>
      <c r="T28" s="251"/>
      <c r="U28" s="251"/>
      <c r="V28" s="251"/>
      <c r="W28" s="251"/>
      <c r="X28" s="251"/>
      <c r="Y28" s="251"/>
      <c r="Z28" s="251"/>
      <c r="AA28" s="251"/>
      <c r="AB28" s="251"/>
      <c r="AC28" s="251"/>
      <c r="AD28" s="251"/>
      <c r="AE28" s="251"/>
    </row>
    <row r="29" spans="1:31" s="307" customFormat="1" ht="6.95" customHeight="1">
      <c r="A29" s="251"/>
      <c r="B29" s="27"/>
      <c r="C29" s="251"/>
      <c r="D29" s="63"/>
      <c r="E29" s="63"/>
      <c r="F29" s="63"/>
      <c r="G29" s="63"/>
      <c r="H29" s="63"/>
      <c r="I29" s="63"/>
      <c r="J29" s="63"/>
      <c r="K29" s="63"/>
      <c r="L29" s="306"/>
      <c r="S29" s="251"/>
      <c r="T29" s="251"/>
      <c r="U29" s="251"/>
      <c r="V29" s="251"/>
      <c r="W29" s="251"/>
      <c r="X29" s="251"/>
      <c r="Y29" s="251"/>
      <c r="Z29" s="251"/>
      <c r="AA29" s="251"/>
      <c r="AB29" s="251"/>
      <c r="AC29" s="251"/>
      <c r="AD29" s="251"/>
      <c r="AE29" s="251"/>
    </row>
    <row r="30" spans="1:31" s="307" customFormat="1" ht="25.35" customHeight="1">
      <c r="A30" s="251"/>
      <c r="B30" s="27"/>
      <c r="C30" s="251"/>
      <c r="D30" s="314" t="s">
        <v>41</v>
      </c>
      <c r="E30" s="251"/>
      <c r="F30" s="251"/>
      <c r="G30" s="251"/>
      <c r="H30" s="251"/>
      <c r="I30" s="251"/>
      <c r="J30" s="245">
        <f>ROUNDUP(J82,2)</f>
        <v>0</v>
      </c>
      <c r="K30" s="251"/>
      <c r="L30" s="306"/>
      <c r="S30" s="251"/>
      <c r="T30" s="251"/>
      <c r="U30" s="251"/>
      <c r="V30" s="251"/>
      <c r="W30" s="251"/>
      <c r="X30" s="251"/>
      <c r="Y30" s="251"/>
      <c r="Z30" s="251"/>
      <c r="AA30" s="251"/>
      <c r="AB30" s="251"/>
      <c r="AC30" s="251"/>
      <c r="AD30" s="251"/>
      <c r="AE30" s="251"/>
    </row>
    <row r="31" spans="1:31" s="307" customFormat="1" ht="6.95" customHeight="1">
      <c r="A31" s="251"/>
      <c r="B31" s="27"/>
      <c r="C31" s="251"/>
      <c r="D31" s="63"/>
      <c r="E31" s="63"/>
      <c r="F31" s="63"/>
      <c r="G31" s="63"/>
      <c r="H31" s="63"/>
      <c r="I31" s="63"/>
      <c r="J31" s="63"/>
      <c r="K31" s="63"/>
      <c r="L31" s="306"/>
      <c r="S31" s="251"/>
      <c r="T31" s="251"/>
      <c r="U31" s="251"/>
      <c r="V31" s="251"/>
      <c r="W31" s="251"/>
      <c r="X31" s="251"/>
      <c r="Y31" s="251"/>
      <c r="Z31" s="251"/>
      <c r="AA31" s="251"/>
      <c r="AB31" s="251"/>
      <c r="AC31" s="251"/>
      <c r="AD31" s="251"/>
      <c r="AE31" s="251"/>
    </row>
    <row r="32" spans="1:31" s="307" customFormat="1" ht="14.45" customHeight="1">
      <c r="A32" s="251"/>
      <c r="B32" s="27"/>
      <c r="C32" s="251"/>
      <c r="D32" s="251"/>
      <c r="E32" s="251"/>
      <c r="F32" s="249" t="s">
        <v>43</v>
      </c>
      <c r="G32" s="251"/>
      <c r="H32" s="251"/>
      <c r="I32" s="249" t="s">
        <v>42</v>
      </c>
      <c r="J32" s="249" t="s">
        <v>44</v>
      </c>
      <c r="K32" s="251"/>
      <c r="L32" s="306"/>
      <c r="S32" s="251"/>
      <c r="T32" s="251"/>
      <c r="U32" s="251"/>
      <c r="V32" s="251"/>
      <c r="W32" s="251"/>
      <c r="X32" s="251"/>
      <c r="Y32" s="251"/>
      <c r="Z32" s="251"/>
      <c r="AA32" s="251"/>
      <c r="AB32" s="251"/>
      <c r="AC32" s="251"/>
      <c r="AD32" s="251"/>
      <c r="AE32" s="251"/>
    </row>
    <row r="33" spans="1:31" s="307" customFormat="1" ht="14.45" customHeight="1">
      <c r="A33" s="251"/>
      <c r="B33" s="27"/>
      <c r="C33" s="251"/>
      <c r="D33" s="315" t="s">
        <v>45</v>
      </c>
      <c r="E33" s="250" t="s">
        <v>46</v>
      </c>
      <c r="F33" s="316">
        <f>ROUNDUP((SUM(BE82:BE155)),2)</f>
        <v>0</v>
      </c>
      <c r="G33" s="251"/>
      <c r="H33" s="251"/>
      <c r="I33" s="317">
        <v>0.21</v>
      </c>
      <c r="J33" s="316">
        <f>ROUNDUP(((SUM(BE82:BE155))*I33),2)</f>
        <v>0</v>
      </c>
      <c r="K33" s="251"/>
      <c r="L33" s="306"/>
      <c r="S33" s="251"/>
      <c r="T33" s="251"/>
      <c r="U33" s="251"/>
      <c r="V33" s="251"/>
      <c r="W33" s="251"/>
      <c r="X33" s="251"/>
      <c r="Y33" s="251"/>
      <c r="Z33" s="251"/>
      <c r="AA33" s="251"/>
      <c r="AB33" s="251"/>
      <c r="AC33" s="251"/>
      <c r="AD33" s="251"/>
      <c r="AE33" s="251"/>
    </row>
    <row r="34" spans="1:31" s="307" customFormat="1" ht="14.45" customHeight="1">
      <c r="A34" s="251"/>
      <c r="B34" s="27"/>
      <c r="C34" s="251"/>
      <c r="D34" s="251"/>
      <c r="E34" s="250" t="s">
        <v>47</v>
      </c>
      <c r="F34" s="316">
        <f>ROUNDUP((SUM(BF82:BF155)),2)</f>
        <v>0</v>
      </c>
      <c r="G34" s="251"/>
      <c r="H34" s="251"/>
      <c r="I34" s="317">
        <v>0.15</v>
      </c>
      <c r="J34" s="316">
        <f>ROUNDUP(((SUM(BF82:BF155))*I34),2)</f>
        <v>0</v>
      </c>
      <c r="K34" s="251"/>
      <c r="L34" s="306"/>
      <c r="S34" s="251"/>
      <c r="T34" s="251"/>
      <c r="U34" s="251"/>
      <c r="V34" s="251"/>
      <c r="W34" s="251"/>
      <c r="X34" s="251"/>
      <c r="Y34" s="251"/>
      <c r="Z34" s="251"/>
      <c r="AA34" s="251"/>
      <c r="AB34" s="251"/>
      <c r="AC34" s="251"/>
      <c r="AD34" s="251"/>
      <c r="AE34" s="251"/>
    </row>
    <row r="35" spans="1:31" s="307" customFormat="1" ht="14.45" customHeight="1" hidden="1">
      <c r="A35" s="251"/>
      <c r="B35" s="27"/>
      <c r="C35" s="251"/>
      <c r="D35" s="251"/>
      <c r="E35" s="250" t="s">
        <v>48</v>
      </c>
      <c r="F35" s="316">
        <f>ROUNDUP((SUM(BG82:BG155)),2)</f>
        <v>0</v>
      </c>
      <c r="G35" s="251"/>
      <c r="H35" s="251"/>
      <c r="I35" s="317">
        <v>0.21</v>
      </c>
      <c r="J35" s="316">
        <f>0</f>
        <v>0</v>
      </c>
      <c r="K35" s="251"/>
      <c r="L35" s="306"/>
      <c r="S35" s="251"/>
      <c r="T35" s="251"/>
      <c r="U35" s="251"/>
      <c r="V35" s="251"/>
      <c r="W35" s="251"/>
      <c r="X35" s="251"/>
      <c r="Y35" s="251"/>
      <c r="Z35" s="251"/>
      <c r="AA35" s="251"/>
      <c r="AB35" s="251"/>
      <c r="AC35" s="251"/>
      <c r="AD35" s="251"/>
      <c r="AE35" s="251"/>
    </row>
    <row r="36" spans="1:31" s="307" customFormat="1" ht="14.45" customHeight="1" hidden="1">
      <c r="A36" s="251"/>
      <c r="B36" s="27"/>
      <c r="C36" s="251"/>
      <c r="D36" s="251"/>
      <c r="E36" s="250" t="s">
        <v>49</v>
      </c>
      <c r="F36" s="316">
        <f>ROUNDUP((SUM(BH82:BH155)),2)</f>
        <v>0</v>
      </c>
      <c r="G36" s="251"/>
      <c r="H36" s="251"/>
      <c r="I36" s="317">
        <v>0.15</v>
      </c>
      <c r="J36" s="316">
        <f>0</f>
        <v>0</v>
      </c>
      <c r="K36" s="251"/>
      <c r="L36" s="306"/>
      <c r="S36" s="251"/>
      <c r="T36" s="251"/>
      <c r="U36" s="251"/>
      <c r="V36" s="251"/>
      <c r="W36" s="251"/>
      <c r="X36" s="251"/>
      <c r="Y36" s="251"/>
      <c r="Z36" s="251"/>
      <c r="AA36" s="251"/>
      <c r="AB36" s="251"/>
      <c r="AC36" s="251"/>
      <c r="AD36" s="251"/>
      <c r="AE36" s="251"/>
    </row>
    <row r="37" spans="1:31" s="307" customFormat="1" ht="14.45" customHeight="1" hidden="1">
      <c r="A37" s="251"/>
      <c r="B37" s="27"/>
      <c r="C37" s="251"/>
      <c r="D37" s="251"/>
      <c r="E37" s="250" t="s">
        <v>50</v>
      </c>
      <c r="F37" s="316">
        <f>ROUNDUP((SUM(BI82:BI155)),2)</f>
        <v>0</v>
      </c>
      <c r="G37" s="251"/>
      <c r="H37" s="251"/>
      <c r="I37" s="317">
        <v>0</v>
      </c>
      <c r="J37" s="316">
        <f>0</f>
        <v>0</v>
      </c>
      <c r="K37" s="251"/>
      <c r="L37" s="306"/>
      <c r="S37" s="251"/>
      <c r="T37" s="251"/>
      <c r="U37" s="251"/>
      <c r="V37" s="251"/>
      <c r="W37" s="251"/>
      <c r="X37" s="251"/>
      <c r="Y37" s="251"/>
      <c r="Z37" s="251"/>
      <c r="AA37" s="251"/>
      <c r="AB37" s="251"/>
      <c r="AC37" s="251"/>
      <c r="AD37" s="251"/>
      <c r="AE37" s="251"/>
    </row>
    <row r="38" spans="1:31" s="307" customFormat="1" ht="6.95" customHeight="1">
      <c r="A38" s="251"/>
      <c r="B38" s="27"/>
      <c r="C38" s="251"/>
      <c r="D38" s="251"/>
      <c r="E38" s="251"/>
      <c r="F38" s="251"/>
      <c r="G38" s="251"/>
      <c r="H38" s="251"/>
      <c r="I38" s="251"/>
      <c r="J38" s="251"/>
      <c r="K38" s="251"/>
      <c r="L38" s="306"/>
      <c r="S38" s="251"/>
      <c r="T38" s="251"/>
      <c r="U38" s="251"/>
      <c r="V38" s="251"/>
      <c r="W38" s="251"/>
      <c r="X38" s="251"/>
      <c r="Y38" s="251"/>
      <c r="Z38" s="251"/>
      <c r="AA38" s="251"/>
      <c r="AB38" s="251"/>
      <c r="AC38" s="251"/>
      <c r="AD38" s="251"/>
      <c r="AE38" s="251"/>
    </row>
    <row r="39" spans="1:31" s="307" customFormat="1" ht="25.35" customHeight="1">
      <c r="A39" s="251"/>
      <c r="B39" s="27"/>
      <c r="C39" s="92"/>
      <c r="D39" s="318" t="s">
        <v>51</v>
      </c>
      <c r="E39" s="57"/>
      <c r="F39" s="57"/>
      <c r="G39" s="319" t="s">
        <v>52</v>
      </c>
      <c r="H39" s="320" t="s">
        <v>53</v>
      </c>
      <c r="I39" s="57"/>
      <c r="J39" s="321">
        <f>SUM(J30:J37)</f>
        <v>0</v>
      </c>
      <c r="K39" s="322"/>
      <c r="L39" s="306"/>
      <c r="S39" s="251"/>
      <c r="T39" s="251"/>
      <c r="U39" s="251"/>
      <c r="V39" s="251"/>
      <c r="W39" s="251"/>
      <c r="X39" s="251"/>
      <c r="Y39" s="251"/>
      <c r="Z39" s="251"/>
      <c r="AA39" s="251"/>
      <c r="AB39" s="251"/>
      <c r="AC39" s="251"/>
      <c r="AD39" s="251"/>
      <c r="AE39" s="251"/>
    </row>
    <row r="40" spans="1:31" s="307" customFormat="1" ht="14.45" customHeight="1">
      <c r="A40" s="251"/>
      <c r="B40" s="39"/>
      <c r="C40" s="40"/>
      <c r="D40" s="40"/>
      <c r="E40" s="40"/>
      <c r="F40" s="40"/>
      <c r="G40" s="40"/>
      <c r="H40" s="40"/>
      <c r="I40" s="40"/>
      <c r="J40" s="40"/>
      <c r="K40" s="40"/>
      <c r="L40" s="306"/>
      <c r="S40" s="251"/>
      <c r="T40" s="251"/>
      <c r="U40" s="251"/>
      <c r="V40" s="251"/>
      <c r="W40" s="251"/>
      <c r="X40" s="251"/>
      <c r="Y40" s="251"/>
      <c r="Z40" s="251"/>
      <c r="AA40" s="251"/>
      <c r="AB40" s="251"/>
      <c r="AC40" s="251"/>
      <c r="AD40" s="251"/>
      <c r="AE40" s="251"/>
    </row>
    <row r="44" spans="1:31" s="307" customFormat="1" ht="6.95" customHeight="1">
      <c r="A44" s="251"/>
      <c r="B44" s="41"/>
      <c r="C44" s="42"/>
      <c r="D44" s="42"/>
      <c r="E44" s="42"/>
      <c r="F44" s="42"/>
      <c r="G44" s="42"/>
      <c r="H44" s="42"/>
      <c r="I44" s="42"/>
      <c r="J44" s="42"/>
      <c r="K44" s="42"/>
      <c r="L44" s="306"/>
      <c r="S44" s="251"/>
      <c r="T44" s="251"/>
      <c r="U44" s="251"/>
      <c r="V44" s="251"/>
      <c r="W44" s="251"/>
      <c r="X44" s="251"/>
      <c r="Y44" s="251"/>
      <c r="Z44" s="251"/>
      <c r="AA44" s="251"/>
      <c r="AB44" s="251"/>
      <c r="AC44" s="251"/>
      <c r="AD44" s="251"/>
      <c r="AE44" s="251"/>
    </row>
    <row r="45" spans="1:31" s="307" customFormat="1" ht="24.95" customHeight="1">
      <c r="A45" s="251"/>
      <c r="B45" s="27"/>
      <c r="C45" s="16" t="s">
        <v>109</v>
      </c>
      <c r="D45" s="251"/>
      <c r="E45" s="251"/>
      <c r="F45" s="251"/>
      <c r="G45" s="251"/>
      <c r="H45" s="251"/>
      <c r="I45" s="251"/>
      <c r="J45" s="251"/>
      <c r="K45" s="251"/>
      <c r="L45" s="306"/>
      <c r="S45" s="251"/>
      <c r="T45" s="251"/>
      <c r="U45" s="251"/>
      <c r="V45" s="251"/>
      <c r="W45" s="251"/>
      <c r="X45" s="251"/>
      <c r="Y45" s="251"/>
      <c r="Z45" s="251"/>
      <c r="AA45" s="251"/>
      <c r="AB45" s="251"/>
      <c r="AC45" s="251"/>
      <c r="AD45" s="251"/>
      <c r="AE45" s="251"/>
    </row>
    <row r="46" spans="1:31" s="307" customFormat="1" ht="6.95" customHeight="1">
      <c r="A46" s="251"/>
      <c r="B46" s="27"/>
      <c r="C46" s="251"/>
      <c r="D46" s="251"/>
      <c r="E46" s="251"/>
      <c r="F46" s="251"/>
      <c r="G46" s="251"/>
      <c r="H46" s="251"/>
      <c r="I46" s="251"/>
      <c r="J46" s="251"/>
      <c r="K46" s="251"/>
      <c r="L46" s="306"/>
      <c r="S46" s="251"/>
      <c r="T46" s="251"/>
      <c r="U46" s="251"/>
      <c r="V46" s="251"/>
      <c r="W46" s="251"/>
      <c r="X46" s="251"/>
      <c r="Y46" s="251"/>
      <c r="Z46" s="251"/>
      <c r="AA46" s="251"/>
      <c r="AB46" s="251"/>
      <c r="AC46" s="251"/>
      <c r="AD46" s="251"/>
      <c r="AE46" s="251"/>
    </row>
    <row r="47" spans="1:31" s="307" customFormat="1" ht="12" customHeight="1">
      <c r="A47" s="251"/>
      <c r="B47" s="27"/>
      <c r="C47" s="250" t="s">
        <v>16</v>
      </c>
      <c r="D47" s="251"/>
      <c r="E47" s="251"/>
      <c r="F47" s="251"/>
      <c r="G47" s="251"/>
      <c r="H47" s="251"/>
      <c r="I47" s="251"/>
      <c r="J47" s="251"/>
      <c r="K47" s="251"/>
      <c r="L47" s="306"/>
      <c r="S47" s="251"/>
      <c r="T47" s="251"/>
      <c r="U47" s="251"/>
      <c r="V47" s="251"/>
      <c r="W47" s="251"/>
      <c r="X47" s="251"/>
      <c r="Y47" s="251"/>
      <c r="Z47" s="251"/>
      <c r="AA47" s="251"/>
      <c r="AB47" s="251"/>
      <c r="AC47" s="251"/>
      <c r="AD47" s="251"/>
      <c r="AE47" s="251"/>
    </row>
    <row r="48" spans="1:31" s="307" customFormat="1" ht="16.5" customHeight="1">
      <c r="A48" s="251"/>
      <c r="B48" s="27"/>
      <c r="C48" s="251"/>
      <c r="D48" s="251"/>
      <c r="E48" s="292" t="str">
        <f>E7</f>
        <v>Rekonstrukce MŠ Srdíčko_objekt A, B</v>
      </c>
      <c r="F48" s="293"/>
      <c r="G48" s="293"/>
      <c r="H48" s="293"/>
      <c r="I48" s="251"/>
      <c r="J48" s="251"/>
      <c r="K48" s="251"/>
      <c r="L48" s="306"/>
      <c r="S48" s="251"/>
      <c r="T48" s="251"/>
      <c r="U48" s="251"/>
      <c r="V48" s="251"/>
      <c r="W48" s="251"/>
      <c r="X48" s="251"/>
      <c r="Y48" s="251"/>
      <c r="Z48" s="251"/>
      <c r="AA48" s="251"/>
      <c r="AB48" s="251"/>
      <c r="AC48" s="251"/>
      <c r="AD48" s="251"/>
      <c r="AE48" s="251"/>
    </row>
    <row r="49" spans="1:31" s="307" customFormat="1" ht="12" customHeight="1">
      <c r="A49" s="251"/>
      <c r="B49" s="27"/>
      <c r="C49" s="250" t="s">
        <v>107</v>
      </c>
      <c r="D49" s="251"/>
      <c r="E49" s="251"/>
      <c r="F49" s="251"/>
      <c r="G49" s="251"/>
      <c r="H49" s="251"/>
      <c r="I49" s="251"/>
      <c r="J49" s="251"/>
      <c r="K49" s="251"/>
      <c r="L49" s="306"/>
      <c r="S49" s="251"/>
      <c r="T49" s="251"/>
      <c r="U49" s="251"/>
      <c r="V49" s="251"/>
      <c r="W49" s="251"/>
      <c r="X49" s="251"/>
      <c r="Y49" s="251"/>
      <c r="Z49" s="251"/>
      <c r="AA49" s="251"/>
      <c r="AB49" s="251"/>
      <c r="AC49" s="251"/>
      <c r="AD49" s="251"/>
      <c r="AE49" s="251"/>
    </row>
    <row r="50" spans="1:31" s="307" customFormat="1" ht="16.5" customHeight="1">
      <c r="A50" s="251"/>
      <c r="B50" s="27"/>
      <c r="C50" s="251"/>
      <c r="D50" s="251"/>
      <c r="E50" s="280" t="str">
        <f>E9</f>
        <v>007 - Vzduchotechnika_objekt B</v>
      </c>
      <c r="F50" s="291"/>
      <c r="G50" s="291"/>
      <c r="H50" s="291"/>
      <c r="I50" s="251"/>
      <c r="J50" s="251"/>
      <c r="K50" s="251"/>
      <c r="L50" s="306"/>
      <c r="S50" s="251"/>
      <c r="T50" s="251"/>
      <c r="U50" s="251"/>
      <c r="V50" s="251"/>
      <c r="W50" s="251"/>
      <c r="X50" s="251"/>
      <c r="Y50" s="251"/>
      <c r="Z50" s="251"/>
      <c r="AA50" s="251"/>
      <c r="AB50" s="251"/>
      <c r="AC50" s="251"/>
      <c r="AD50" s="251"/>
      <c r="AE50" s="251"/>
    </row>
    <row r="51" spans="1:31" s="307" customFormat="1" ht="6.95" customHeight="1">
      <c r="A51" s="251"/>
      <c r="B51" s="27"/>
      <c r="C51" s="251"/>
      <c r="D51" s="251"/>
      <c r="E51" s="251"/>
      <c r="F51" s="251"/>
      <c r="G51" s="251"/>
      <c r="H51" s="251"/>
      <c r="I51" s="251"/>
      <c r="J51" s="251"/>
      <c r="K51" s="251"/>
      <c r="L51" s="306"/>
      <c r="S51" s="251"/>
      <c r="T51" s="251"/>
      <c r="U51" s="251"/>
      <c r="V51" s="251"/>
      <c r="W51" s="251"/>
      <c r="X51" s="251"/>
      <c r="Y51" s="251"/>
      <c r="Z51" s="251"/>
      <c r="AA51" s="251"/>
      <c r="AB51" s="251"/>
      <c r="AC51" s="251"/>
      <c r="AD51" s="251"/>
      <c r="AE51" s="251"/>
    </row>
    <row r="52" spans="1:31" s="307" customFormat="1" ht="12" customHeight="1">
      <c r="A52" s="251"/>
      <c r="B52" s="27"/>
      <c r="C52" s="250" t="s">
        <v>23</v>
      </c>
      <c r="D52" s="251"/>
      <c r="E52" s="251"/>
      <c r="F52" s="246" t="str">
        <f>F12</f>
        <v xml:space="preserve"> </v>
      </c>
      <c r="G52" s="251"/>
      <c r="H52" s="251"/>
      <c r="I52" s="250" t="s">
        <v>25</v>
      </c>
      <c r="J52" s="244" t="str">
        <f>IF(J12="","",J12)</f>
        <v>19. 3. 2020</v>
      </c>
      <c r="K52" s="251"/>
      <c r="L52" s="306"/>
      <c r="S52" s="251"/>
      <c r="T52" s="251"/>
      <c r="U52" s="251"/>
      <c r="V52" s="251"/>
      <c r="W52" s="251"/>
      <c r="X52" s="251"/>
      <c r="Y52" s="251"/>
      <c r="Z52" s="251"/>
      <c r="AA52" s="251"/>
      <c r="AB52" s="251"/>
      <c r="AC52" s="251"/>
      <c r="AD52" s="251"/>
      <c r="AE52" s="251"/>
    </row>
    <row r="53" spans="1:31" s="307" customFormat="1" ht="6.95" customHeight="1">
      <c r="A53" s="251"/>
      <c r="B53" s="27"/>
      <c r="C53" s="251"/>
      <c r="D53" s="251"/>
      <c r="E53" s="251"/>
      <c r="F53" s="251"/>
      <c r="G53" s="251"/>
      <c r="H53" s="251"/>
      <c r="I53" s="251"/>
      <c r="J53" s="251"/>
      <c r="K53" s="251"/>
      <c r="L53" s="306"/>
      <c r="S53" s="251"/>
      <c r="T53" s="251"/>
      <c r="U53" s="251"/>
      <c r="V53" s="251"/>
      <c r="W53" s="251"/>
      <c r="X53" s="251"/>
      <c r="Y53" s="251"/>
      <c r="Z53" s="251"/>
      <c r="AA53" s="251"/>
      <c r="AB53" s="251"/>
      <c r="AC53" s="251"/>
      <c r="AD53" s="251"/>
      <c r="AE53" s="251"/>
    </row>
    <row r="54" spans="1:31" s="307" customFormat="1" ht="15.2" customHeight="1">
      <c r="A54" s="251"/>
      <c r="B54" s="27"/>
      <c r="C54" s="250" t="s">
        <v>29</v>
      </c>
      <c r="D54" s="251"/>
      <c r="E54" s="251"/>
      <c r="F54" s="246" t="str">
        <f>E15</f>
        <v>Město Nový Bor</v>
      </c>
      <c r="G54" s="251"/>
      <c r="H54" s="251"/>
      <c r="I54" s="250" t="s">
        <v>35</v>
      </c>
      <c r="J54" s="248" t="str">
        <f>E21</f>
        <v xml:space="preserve"> </v>
      </c>
      <c r="K54" s="251"/>
      <c r="L54" s="306"/>
      <c r="S54" s="251"/>
      <c r="T54" s="251"/>
      <c r="U54" s="251"/>
      <c r="V54" s="251"/>
      <c r="W54" s="251"/>
      <c r="X54" s="251"/>
      <c r="Y54" s="251"/>
      <c r="Z54" s="251"/>
      <c r="AA54" s="251"/>
      <c r="AB54" s="251"/>
      <c r="AC54" s="251"/>
      <c r="AD54" s="251"/>
      <c r="AE54" s="251"/>
    </row>
    <row r="55" spans="1:31" s="307" customFormat="1" ht="15.2" customHeight="1">
      <c r="A55" s="251"/>
      <c r="B55" s="27"/>
      <c r="C55" s="250" t="s">
        <v>33</v>
      </c>
      <c r="D55" s="251"/>
      <c r="E55" s="251"/>
      <c r="F55" s="246" t="str">
        <f>IF(E18="","",E18)</f>
        <v>Vyplň údaj</v>
      </c>
      <c r="G55" s="251"/>
      <c r="H55" s="251"/>
      <c r="I55" s="250" t="s">
        <v>37</v>
      </c>
      <c r="J55" s="248" t="str">
        <f>E24</f>
        <v xml:space="preserve"> </v>
      </c>
      <c r="K55" s="251"/>
      <c r="L55" s="306"/>
      <c r="S55" s="251"/>
      <c r="T55" s="251"/>
      <c r="U55" s="251"/>
      <c r="V55" s="251"/>
      <c r="W55" s="251"/>
      <c r="X55" s="251"/>
      <c r="Y55" s="251"/>
      <c r="Z55" s="251"/>
      <c r="AA55" s="251"/>
      <c r="AB55" s="251"/>
      <c r="AC55" s="251"/>
      <c r="AD55" s="251"/>
      <c r="AE55" s="251"/>
    </row>
    <row r="56" spans="1:31" s="307" customFormat="1" ht="10.35" customHeight="1">
      <c r="A56" s="251"/>
      <c r="B56" s="27"/>
      <c r="C56" s="251"/>
      <c r="D56" s="251"/>
      <c r="E56" s="251"/>
      <c r="F56" s="251"/>
      <c r="G56" s="251"/>
      <c r="H56" s="251"/>
      <c r="I56" s="251"/>
      <c r="J56" s="251"/>
      <c r="K56" s="251"/>
      <c r="L56" s="306"/>
      <c r="S56" s="251"/>
      <c r="T56" s="251"/>
      <c r="U56" s="251"/>
      <c r="V56" s="251"/>
      <c r="W56" s="251"/>
      <c r="X56" s="251"/>
      <c r="Y56" s="251"/>
      <c r="Z56" s="251"/>
      <c r="AA56" s="251"/>
      <c r="AB56" s="251"/>
      <c r="AC56" s="251"/>
      <c r="AD56" s="251"/>
      <c r="AE56" s="251"/>
    </row>
    <row r="57" spans="1:31" s="307" customFormat="1" ht="29.25" customHeight="1">
      <c r="A57" s="251"/>
      <c r="B57" s="27"/>
      <c r="C57" s="91" t="s">
        <v>110</v>
      </c>
      <c r="D57" s="92"/>
      <c r="E57" s="92"/>
      <c r="F57" s="92"/>
      <c r="G57" s="92"/>
      <c r="H57" s="92"/>
      <c r="I57" s="92"/>
      <c r="J57" s="93" t="s">
        <v>111</v>
      </c>
      <c r="K57" s="92"/>
      <c r="L57" s="306"/>
      <c r="S57" s="251"/>
      <c r="T57" s="251"/>
      <c r="U57" s="251"/>
      <c r="V57" s="251"/>
      <c r="W57" s="251"/>
      <c r="X57" s="251"/>
      <c r="Y57" s="251"/>
      <c r="Z57" s="251"/>
      <c r="AA57" s="251"/>
      <c r="AB57" s="251"/>
      <c r="AC57" s="251"/>
      <c r="AD57" s="251"/>
      <c r="AE57" s="251"/>
    </row>
    <row r="58" spans="1:31" s="307" customFormat="1" ht="10.35" customHeight="1">
      <c r="A58" s="251"/>
      <c r="B58" s="27"/>
      <c r="C58" s="251"/>
      <c r="D58" s="251"/>
      <c r="E58" s="251"/>
      <c r="F58" s="251"/>
      <c r="G58" s="251"/>
      <c r="H58" s="251"/>
      <c r="I58" s="251"/>
      <c r="J58" s="251"/>
      <c r="K58" s="251"/>
      <c r="L58" s="306"/>
      <c r="S58" s="251"/>
      <c r="T58" s="251"/>
      <c r="U58" s="251"/>
      <c r="V58" s="251"/>
      <c r="W58" s="251"/>
      <c r="X58" s="251"/>
      <c r="Y58" s="251"/>
      <c r="Z58" s="251"/>
      <c r="AA58" s="251"/>
      <c r="AB58" s="251"/>
      <c r="AC58" s="251"/>
      <c r="AD58" s="251"/>
      <c r="AE58" s="251"/>
    </row>
    <row r="59" spans="1:47" s="307" customFormat="1" ht="22.9" customHeight="1">
      <c r="A59" s="251"/>
      <c r="B59" s="27"/>
      <c r="C59" s="94" t="s">
        <v>73</v>
      </c>
      <c r="D59" s="251"/>
      <c r="E59" s="251"/>
      <c r="F59" s="251"/>
      <c r="G59" s="251"/>
      <c r="H59" s="251"/>
      <c r="I59" s="251"/>
      <c r="J59" s="245">
        <f>J82</f>
        <v>0</v>
      </c>
      <c r="K59" s="251"/>
      <c r="L59" s="306"/>
      <c r="S59" s="251"/>
      <c r="T59" s="251"/>
      <c r="U59" s="251"/>
      <c r="V59" s="251"/>
      <c r="W59" s="251"/>
      <c r="X59" s="251"/>
      <c r="Y59" s="251"/>
      <c r="Z59" s="251"/>
      <c r="AA59" s="251"/>
      <c r="AB59" s="251"/>
      <c r="AC59" s="251"/>
      <c r="AD59" s="251"/>
      <c r="AE59" s="251"/>
      <c r="AU59" s="304" t="s">
        <v>112</v>
      </c>
    </row>
    <row r="60" spans="2:12" s="96" customFormat="1" ht="24.95" customHeight="1">
      <c r="B60" s="95"/>
      <c r="D60" s="97" t="s">
        <v>1911</v>
      </c>
      <c r="E60" s="98"/>
      <c r="F60" s="98"/>
      <c r="G60" s="98"/>
      <c r="H60" s="98"/>
      <c r="I60" s="98"/>
      <c r="J60" s="99">
        <f>J83</f>
        <v>0</v>
      </c>
      <c r="L60" s="95"/>
    </row>
    <row r="61" spans="2:12" s="96" customFormat="1" ht="24.95" customHeight="1">
      <c r="B61" s="95"/>
      <c r="D61" s="97" t="s">
        <v>1912</v>
      </c>
      <c r="E61" s="98"/>
      <c r="F61" s="98"/>
      <c r="G61" s="98"/>
      <c r="H61" s="98"/>
      <c r="I61" s="98"/>
      <c r="J61" s="99">
        <f>J86</f>
        <v>0</v>
      </c>
      <c r="L61" s="95"/>
    </row>
    <row r="62" spans="2:12" s="96" customFormat="1" ht="24.95" customHeight="1">
      <c r="B62" s="95"/>
      <c r="D62" s="97" t="s">
        <v>1913</v>
      </c>
      <c r="E62" s="98"/>
      <c r="F62" s="98"/>
      <c r="G62" s="98"/>
      <c r="H62" s="98"/>
      <c r="I62" s="98"/>
      <c r="J62" s="99">
        <f>J94</f>
        <v>0</v>
      </c>
      <c r="L62" s="95"/>
    </row>
    <row r="63" spans="1:31" s="307" customFormat="1" ht="21.75" customHeight="1">
      <c r="A63" s="251"/>
      <c r="B63" s="27"/>
      <c r="C63" s="251"/>
      <c r="D63" s="251"/>
      <c r="E63" s="251"/>
      <c r="F63" s="251"/>
      <c r="G63" s="251"/>
      <c r="H63" s="251"/>
      <c r="I63" s="251"/>
      <c r="J63" s="251"/>
      <c r="K63" s="251"/>
      <c r="L63" s="306"/>
      <c r="S63" s="251"/>
      <c r="T63" s="251"/>
      <c r="U63" s="251"/>
      <c r="V63" s="251"/>
      <c r="W63" s="251"/>
      <c r="X63" s="251"/>
      <c r="Y63" s="251"/>
      <c r="Z63" s="251"/>
      <c r="AA63" s="251"/>
      <c r="AB63" s="251"/>
      <c r="AC63" s="251"/>
      <c r="AD63" s="251"/>
      <c r="AE63" s="251"/>
    </row>
    <row r="64" spans="1:31" s="307" customFormat="1" ht="6.95" customHeight="1">
      <c r="A64" s="251"/>
      <c r="B64" s="39"/>
      <c r="C64" s="40"/>
      <c r="D64" s="40"/>
      <c r="E64" s="40"/>
      <c r="F64" s="40"/>
      <c r="G64" s="40"/>
      <c r="H64" s="40"/>
      <c r="I64" s="40"/>
      <c r="J64" s="40"/>
      <c r="K64" s="40"/>
      <c r="L64" s="306"/>
      <c r="S64" s="251"/>
      <c r="T64" s="251"/>
      <c r="U64" s="251"/>
      <c r="V64" s="251"/>
      <c r="W64" s="251"/>
      <c r="X64" s="251"/>
      <c r="Y64" s="251"/>
      <c r="Z64" s="251"/>
      <c r="AA64" s="251"/>
      <c r="AB64" s="251"/>
      <c r="AC64" s="251"/>
      <c r="AD64" s="251"/>
      <c r="AE64" s="251"/>
    </row>
    <row r="68" spans="1:31" s="307" customFormat="1" ht="6.95" customHeight="1">
      <c r="A68" s="251"/>
      <c r="B68" s="41"/>
      <c r="C68" s="42"/>
      <c r="D68" s="42"/>
      <c r="E68" s="42"/>
      <c r="F68" s="42"/>
      <c r="G68" s="42"/>
      <c r="H68" s="42"/>
      <c r="I68" s="42"/>
      <c r="J68" s="42"/>
      <c r="K68" s="42"/>
      <c r="L68" s="306"/>
      <c r="S68" s="251"/>
      <c r="T68" s="251"/>
      <c r="U68" s="251"/>
      <c r="V68" s="251"/>
      <c r="W68" s="251"/>
      <c r="X68" s="251"/>
      <c r="Y68" s="251"/>
      <c r="Z68" s="251"/>
      <c r="AA68" s="251"/>
      <c r="AB68" s="251"/>
      <c r="AC68" s="251"/>
      <c r="AD68" s="251"/>
      <c r="AE68" s="251"/>
    </row>
    <row r="69" spans="1:31" s="307" customFormat="1" ht="24.95" customHeight="1">
      <c r="A69" s="251"/>
      <c r="B69" s="27"/>
      <c r="C69" s="16" t="s">
        <v>115</v>
      </c>
      <c r="D69" s="251"/>
      <c r="E69" s="251"/>
      <c r="F69" s="251"/>
      <c r="G69" s="251"/>
      <c r="H69" s="251"/>
      <c r="I69" s="251"/>
      <c r="J69" s="251"/>
      <c r="K69" s="251"/>
      <c r="L69" s="306"/>
      <c r="S69" s="251"/>
      <c r="T69" s="251"/>
      <c r="U69" s="251"/>
      <c r="V69" s="251"/>
      <c r="W69" s="251"/>
      <c r="X69" s="251"/>
      <c r="Y69" s="251"/>
      <c r="Z69" s="251"/>
      <c r="AA69" s="251"/>
      <c r="AB69" s="251"/>
      <c r="AC69" s="251"/>
      <c r="AD69" s="251"/>
      <c r="AE69" s="251"/>
    </row>
    <row r="70" spans="1:31" s="307" customFormat="1" ht="6.95" customHeight="1">
      <c r="A70" s="251"/>
      <c r="B70" s="27"/>
      <c r="C70" s="251"/>
      <c r="D70" s="251"/>
      <c r="E70" s="251"/>
      <c r="F70" s="251"/>
      <c r="G70" s="251"/>
      <c r="H70" s="251"/>
      <c r="I70" s="251"/>
      <c r="J70" s="251"/>
      <c r="K70" s="251"/>
      <c r="L70" s="306"/>
      <c r="S70" s="251"/>
      <c r="T70" s="251"/>
      <c r="U70" s="251"/>
      <c r="V70" s="251"/>
      <c r="W70" s="251"/>
      <c r="X70" s="251"/>
      <c r="Y70" s="251"/>
      <c r="Z70" s="251"/>
      <c r="AA70" s="251"/>
      <c r="AB70" s="251"/>
      <c r="AC70" s="251"/>
      <c r="AD70" s="251"/>
      <c r="AE70" s="251"/>
    </row>
    <row r="71" spans="1:31" s="307" customFormat="1" ht="12" customHeight="1">
      <c r="A71" s="251"/>
      <c r="B71" s="27"/>
      <c r="C71" s="250" t="s">
        <v>16</v>
      </c>
      <c r="D71" s="251"/>
      <c r="E71" s="251"/>
      <c r="F71" s="251"/>
      <c r="G71" s="251"/>
      <c r="H71" s="251"/>
      <c r="I71" s="251"/>
      <c r="J71" s="251"/>
      <c r="K71" s="251"/>
      <c r="L71" s="306"/>
      <c r="S71" s="251"/>
      <c r="T71" s="251"/>
      <c r="U71" s="251"/>
      <c r="V71" s="251"/>
      <c r="W71" s="251"/>
      <c r="X71" s="251"/>
      <c r="Y71" s="251"/>
      <c r="Z71" s="251"/>
      <c r="AA71" s="251"/>
      <c r="AB71" s="251"/>
      <c r="AC71" s="251"/>
      <c r="AD71" s="251"/>
      <c r="AE71" s="251"/>
    </row>
    <row r="72" spans="1:31" s="307" customFormat="1" ht="16.5" customHeight="1">
      <c r="A72" s="251"/>
      <c r="B72" s="27"/>
      <c r="C72" s="251"/>
      <c r="D72" s="251"/>
      <c r="E72" s="292" t="str">
        <f>E7</f>
        <v>Rekonstrukce MŠ Srdíčko_objekt A, B</v>
      </c>
      <c r="F72" s="293"/>
      <c r="G72" s="293"/>
      <c r="H72" s="293"/>
      <c r="I72" s="251"/>
      <c r="J72" s="251"/>
      <c r="K72" s="251"/>
      <c r="L72" s="306"/>
      <c r="S72" s="251"/>
      <c r="T72" s="251"/>
      <c r="U72" s="251"/>
      <c r="V72" s="251"/>
      <c r="W72" s="251"/>
      <c r="X72" s="251"/>
      <c r="Y72" s="251"/>
      <c r="Z72" s="251"/>
      <c r="AA72" s="251"/>
      <c r="AB72" s="251"/>
      <c r="AC72" s="251"/>
      <c r="AD72" s="251"/>
      <c r="AE72" s="251"/>
    </row>
    <row r="73" spans="1:31" s="307" customFormat="1" ht="12" customHeight="1">
      <c r="A73" s="251"/>
      <c r="B73" s="27"/>
      <c r="C73" s="250" t="s">
        <v>107</v>
      </c>
      <c r="D73" s="251"/>
      <c r="E73" s="251"/>
      <c r="F73" s="251"/>
      <c r="G73" s="251"/>
      <c r="H73" s="251"/>
      <c r="I73" s="251"/>
      <c r="J73" s="251"/>
      <c r="K73" s="251"/>
      <c r="L73" s="306"/>
      <c r="S73" s="251"/>
      <c r="T73" s="251"/>
      <c r="U73" s="251"/>
      <c r="V73" s="251"/>
      <c r="W73" s="251"/>
      <c r="X73" s="251"/>
      <c r="Y73" s="251"/>
      <c r="Z73" s="251"/>
      <c r="AA73" s="251"/>
      <c r="AB73" s="251"/>
      <c r="AC73" s="251"/>
      <c r="AD73" s="251"/>
      <c r="AE73" s="251"/>
    </row>
    <row r="74" spans="1:31" s="307" customFormat="1" ht="16.5" customHeight="1">
      <c r="A74" s="251"/>
      <c r="B74" s="27"/>
      <c r="C74" s="251"/>
      <c r="D74" s="251"/>
      <c r="E74" s="280" t="str">
        <f>E9</f>
        <v>007 - Vzduchotechnika_objekt B</v>
      </c>
      <c r="F74" s="291"/>
      <c r="G74" s="291"/>
      <c r="H74" s="291"/>
      <c r="I74" s="251"/>
      <c r="J74" s="251"/>
      <c r="K74" s="251"/>
      <c r="L74" s="306"/>
      <c r="S74" s="251"/>
      <c r="T74" s="251"/>
      <c r="U74" s="251"/>
      <c r="V74" s="251"/>
      <c r="W74" s="251"/>
      <c r="X74" s="251"/>
      <c r="Y74" s="251"/>
      <c r="Z74" s="251"/>
      <c r="AA74" s="251"/>
      <c r="AB74" s="251"/>
      <c r="AC74" s="251"/>
      <c r="AD74" s="251"/>
      <c r="AE74" s="251"/>
    </row>
    <row r="75" spans="1:31" s="307" customFormat="1" ht="6.95" customHeight="1">
      <c r="A75" s="251"/>
      <c r="B75" s="27"/>
      <c r="C75" s="251"/>
      <c r="D75" s="251"/>
      <c r="E75" s="251"/>
      <c r="F75" s="251"/>
      <c r="G75" s="251"/>
      <c r="H75" s="251"/>
      <c r="I75" s="251"/>
      <c r="J75" s="251"/>
      <c r="K75" s="251"/>
      <c r="L75" s="306"/>
      <c r="S75" s="251"/>
      <c r="T75" s="251"/>
      <c r="U75" s="251"/>
      <c r="V75" s="251"/>
      <c r="W75" s="251"/>
      <c r="X75" s="251"/>
      <c r="Y75" s="251"/>
      <c r="Z75" s="251"/>
      <c r="AA75" s="251"/>
      <c r="AB75" s="251"/>
      <c r="AC75" s="251"/>
      <c r="AD75" s="251"/>
      <c r="AE75" s="251"/>
    </row>
    <row r="76" spans="1:31" s="307" customFormat="1" ht="12" customHeight="1">
      <c r="A76" s="251"/>
      <c r="B76" s="27"/>
      <c r="C76" s="250" t="s">
        <v>23</v>
      </c>
      <c r="D76" s="251"/>
      <c r="E76" s="251"/>
      <c r="F76" s="246" t="str">
        <f>F12</f>
        <v xml:space="preserve"> </v>
      </c>
      <c r="G76" s="251"/>
      <c r="H76" s="251"/>
      <c r="I76" s="250" t="s">
        <v>25</v>
      </c>
      <c r="J76" s="244" t="str">
        <f>IF(J12="","",J12)</f>
        <v>19. 3. 2020</v>
      </c>
      <c r="K76" s="251"/>
      <c r="L76" s="306"/>
      <c r="S76" s="251"/>
      <c r="T76" s="251"/>
      <c r="U76" s="251"/>
      <c r="V76" s="251"/>
      <c r="W76" s="251"/>
      <c r="X76" s="251"/>
      <c r="Y76" s="251"/>
      <c r="Z76" s="251"/>
      <c r="AA76" s="251"/>
      <c r="AB76" s="251"/>
      <c r="AC76" s="251"/>
      <c r="AD76" s="251"/>
      <c r="AE76" s="251"/>
    </row>
    <row r="77" spans="1:31" s="307" customFormat="1" ht="6.95" customHeight="1">
      <c r="A77" s="251"/>
      <c r="B77" s="27"/>
      <c r="C77" s="251"/>
      <c r="D77" s="251"/>
      <c r="E77" s="251"/>
      <c r="F77" s="251"/>
      <c r="G77" s="251"/>
      <c r="H77" s="251"/>
      <c r="I77" s="251"/>
      <c r="J77" s="251"/>
      <c r="K77" s="251"/>
      <c r="L77" s="306"/>
      <c r="S77" s="251"/>
      <c r="T77" s="251"/>
      <c r="U77" s="251"/>
      <c r="V77" s="251"/>
      <c r="W77" s="251"/>
      <c r="X77" s="251"/>
      <c r="Y77" s="251"/>
      <c r="Z77" s="251"/>
      <c r="AA77" s="251"/>
      <c r="AB77" s="251"/>
      <c r="AC77" s="251"/>
      <c r="AD77" s="251"/>
      <c r="AE77" s="251"/>
    </row>
    <row r="78" spans="1:31" s="307" customFormat="1" ht="15.2" customHeight="1">
      <c r="A78" s="251"/>
      <c r="B78" s="27"/>
      <c r="C78" s="250" t="s">
        <v>29</v>
      </c>
      <c r="D78" s="251"/>
      <c r="E78" s="251"/>
      <c r="F78" s="246" t="str">
        <f>E15</f>
        <v>Město Nový Bor</v>
      </c>
      <c r="G78" s="251"/>
      <c r="H78" s="251"/>
      <c r="I78" s="250" t="s">
        <v>35</v>
      </c>
      <c r="J78" s="248" t="str">
        <f>E21</f>
        <v xml:space="preserve"> </v>
      </c>
      <c r="K78" s="251"/>
      <c r="L78" s="306"/>
      <c r="S78" s="251"/>
      <c r="T78" s="251"/>
      <c r="U78" s="251"/>
      <c r="V78" s="251"/>
      <c r="W78" s="251"/>
      <c r="X78" s="251"/>
      <c r="Y78" s="251"/>
      <c r="Z78" s="251"/>
      <c r="AA78" s="251"/>
      <c r="AB78" s="251"/>
      <c r="AC78" s="251"/>
      <c r="AD78" s="251"/>
      <c r="AE78" s="251"/>
    </row>
    <row r="79" spans="1:31" s="307" customFormat="1" ht="15.2" customHeight="1">
      <c r="A79" s="251"/>
      <c r="B79" s="27"/>
      <c r="C79" s="250" t="s">
        <v>33</v>
      </c>
      <c r="D79" s="251"/>
      <c r="E79" s="251"/>
      <c r="F79" s="246" t="str">
        <f>IF(E18="","",E18)</f>
        <v>Vyplň údaj</v>
      </c>
      <c r="G79" s="251"/>
      <c r="H79" s="251"/>
      <c r="I79" s="250" t="s">
        <v>37</v>
      </c>
      <c r="J79" s="248" t="str">
        <f>E24</f>
        <v xml:space="preserve"> </v>
      </c>
      <c r="K79" s="251"/>
      <c r="L79" s="306"/>
      <c r="S79" s="251"/>
      <c r="T79" s="251"/>
      <c r="U79" s="251"/>
      <c r="V79" s="251"/>
      <c r="W79" s="251"/>
      <c r="X79" s="251"/>
      <c r="Y79" s="251"/>
      <c r="Z79" s="251"/>
      <c r="AA79" s="251"/>
      <c r="AB79" s="251"/>
      <c r="AC79" s="251"/>
      <c r="AD79" s="251"/>
      <c r="AE79" s="251"/>
    </row>
    <row r="80" spans="1:31" s="307" customFormat="1" ht="10.35" customHeight="1">
      <c r="A80" s="251"/>
      <c r="B80" s="27"/>
      <c r="C80" s="251"/>
      <c r="D80" s="251"/>
      <c r="E80" s="251"/>
      <c r="F80" s="251"/>
      <c r="G80" s="251"/>
      <c r="H80" s="251"/>
      <c r="I80" s="251"/>
      <c r="J80" s="251"/>
      <c r="K80" s="251"/>
      <c r="L80" s="306"/>
      <c r="S80" s="251"/>
      <c r="T80" s="251"/>
      <c r="U80" s="251"/>
      <c r="V80" s="251"/>
      <c r="W80" s="251"/>
      <c r="X80" s="251"/>
      <c r="Y80" s="251"/>
      <c r="Z80" s="251"/>
      <c r="AA80" s="251"/>
      <c r="AB80" s="251"/>
      <c r="AC80" s="251"/>
      <c r="AD80" s="251"/>
      <c r="AE80" s="251"/>
    </row>
    <row r="81" spans="1:31" s="325" customFormat="1" ht="29.25" customHeight="1">
      <c r="A81" s="323"/>
      <c r="B81" s="100"/>
      <c r="C81" s="101" t="s">
        <v>116</v>
      </c>
      <c r="D81" s="102" t="s">
        <v>60</v>
      </c>
      <c r="E81" s="102" t="s">
        <v>56</v>
      </c>
      <c r="F81" s="102" t="s">
        <v>57</v>
      </c>
      <c r="G81" s="102" t="s">
        <v>117</v>
      </c>
      <c r="H81" s="102" t="s">
        <v>118</v>
      </c>
      <c r="I81" s="102" t="s">
        <v>119</v>
      </c>
      <c r="J81" s="102" t="s">
        <v>111</v>
      </c>
      <c r="K81" s="103" t="s">
        <v>120</v>
      </c>
      <c r="L81" s="324"/>
      <c r="M81" s="59" t="s">
        <v>20</v>
      </c>
      <c r="N81" s="60" t="s">
        <v>45</v>
      </c>
      <c r="O81" s="60" t="s">
        <v>121</v>
      </c>
      <c r="P81" s="60" t="s">
        <v>122</v>
      </c>
      <c r="Q81" s="60" t="s">
        <v>123</v>
      </c>
      <c r="R81" s="60" t="s">
        <v>124</v>
      </c>
      <c r="S81" s="60" t="s">
        <v>125</v>
      </c>
      <c r="T81" s="61" t="s">
        <v>126</v>
      </c>
      <c r="U81" s="323"/>
      <c r="V81" s="323"/>
      <c r="W81" s="323"/>
      <c r="X81" s="323"/>
      <c r="Y81" s="323"/>
      <c r="Z81" s="323"/>
      <c r="AA81" s="323"/>
      <c r="AB81" s="323"/>
      <c r="AC81" s="323"/>
      <c r="AD81" s="323"/>
      <c r="AE81" s="323"/>
    </row>
    <row r="82" spans="1:63" s="307" customFormat="1" ht="22.9" customHeight="1">
      <c r="A82" s="251"/>
      <c r="B82" s="27"/>
      <c r="C82" s="66" t="s">
        <v>127</v>
      </c>
      <c r="D82" s="251"/>
      <c r="E82" s="251"/>
      <c r="F82" s="251"/>
      <c r="G82" s="251"/>
      <c r="H82" s="251"/>
      <c r="I82" s="251"/>
      <c r="J82" s="104">
        <f>BK82</f>
        <v>0</v>
      </c>
      <c r="K82" s="251"/>
      <c r="L82" s="27"/>
      <c r="M82" s="62"/>
      <c r="N82" s="105"/>
      <c r="O82" s="63"/>
      <c r="P82" s="106">
        <f>P83+P86+P94</f>
        <v>0</v>
      </c>
      <c r="Q82" s="63"/>
      <c r="R82" s="106">
        <f>R83+R86+R94</f>
        <v>0.3899999999999998</v>
      </c>
      <c r="S82" s="63"/>
      <c r="T82" s="107">
        <f>T83+T86+T94</f>
        <v>0</v>
      </c>
      <c r="U82" s="251"/>
      <c r="V82" s="251"/>
      <c r="W82" s="251"/>
      <c r="X82" s="251"/>
      <c r="Y82" s="251"/>
      <c r="Z82" s="251"/>
      <c r="AA82" s="251"/>
      <c r="AB82" s="251"/>
      <c r="AC82" s="251"/>
      <c r="AD82" s="251"/>
      <c r="AE82" s="251"/>
      <c r="AT82" s="304" t="s">
        <v>74</v>
      </c>
      <c r="AU82" s="304" t="s">
        <v>112</v>
      </c>
      <c r="BK82" s="326">
        <f>BK83+BK86+BK94</f>
        <v>0</v>
      </c>
    </row>
    <row r="83" spans="2:63" s="109" customFormat="1" ht="25.9" customHeight="1">
      <c r="B83" s="108"/>
      <c r="D83" s="110" t="s">
        <v>74</v>
      </c>
      <c r="E83" s="111" t="s">
        <v>165</v>
      </c>
      <c r="F83" s="111" t="s">
        <v>1914</v>
      </c>
      <c r="J83" s="112">
        <f>BK83</f>
        <v>0</v>
      </c>
      <c r="L83" s="108"/>
      <c r="M83" s="113"/>
      <c r="N83" s="114"/>
      <c r="O83" s="114"/>
      <c r="P83" s="115">
        <f>SUM(P84:P85)</f>
        <v>0</v>
      </c>
      <c r="Q83" s="114"/>
      <c r="R83" s="115">
        <f>SUM(R84:R85)</f>
        <v>0</v>
      </c>
      <c r="S83" s="114"/>
      <c r="T83" s="116">
        <f>SUM(T84:T85)</f>
        <v>0</v>
      </c>
      <c r="AR83" s="110" t="s">
        <v>22</v>
      </c>
      <c r="AT83" s="327" t="s">
        <v>74</v>
      </c>
      <c r="AU83" s="327" t="s">
        <v>75</v>
      </c>
      <c r="AY83" s="110" t="s">
        <v>130</v>
      </c>
      <c r="BK83" s="328">
        <f>SUM(BK84:BK85)</f>
        <v>0</v>
      </c>
    </row>
    <row r="84" spans="1:65" s="307" customFormat="1" ht="21.75" customHeight="1">
      <c r="A84" s="251"/>
      <c r="B84" s="27"/>
      <c r="C84" s="117" t="s">
        <v>22</v>
      </c>
      <c r="D84" s="117" t="s">
        <v>131</v>
      </c>
      <c r="E84" s="118" t="s">
        <v>1915</v>
      </c>
      <c r="F84" s="119" t="s">
        <v>1916</v>
      </c>
      <c r="G84" s="120" t="s">
        <v>201</v>
      </c>
      <c r="H84" s="121">
        <v>1</v>
      </c>
      <c r="I84" s="122"/>
      <c r="J84" s="123">
        <f>ROUND(I84*H84,2)</f>
        <v>0</v>
      </c>
      <c r="K84" s="119" t="s">
        <v>146</v>
      </c>
      <c r="L84" s="27"/>
      <c r="M84" s="329" t="s">
        <v>20</v>
      </c>
      <c r="N84" s="124" t="s">
        <v>46</v>
      </c>
      <c r="O84" s="55"/>
      <c r="P84" s="125">
        <f>O84*H84</f>
        <v>0</v>
      </c>
      <c r="Q84" s="125">
        <v>0</v>
      </c>
      <c r="R84" s="125">
        <f>Q84*H84</f>
        <v>0</v>
      </c>
      <c r="S84" s="125">
        <v>0</v>
      </c>
      <c r="T84" s="126">
        <f>S84*H84</f>
        <v>0</v>
      </c>
      <c r="U84" s="251"/>
      <c r="V84" s="251"/>
      <c r="W84" s="251"/>
      <c r="X84" s="251"/>
      <c r="Y84" s="251"/>
      <c r="Z84" s="251"/>
      <c r="AA84" s="251"/>
      <c r="AB84" s="251"/>
      <c r="AC84" s="251"/>
      <c r="AD84" s="251"/>
      <c r="AE84" s="251"/>
      <c r="AR84" s="330" t="s">
        <v>136</v>
      </c>
      <c r="AT84" s="330" t="s">
        <v>131</v>
      </c>
      <c r="AU84" s="330" t="s">
        <v>22</v>
      </c>
      <c r="AY84" s="304" t="s">
        <v>130</v>
      </c>
      <c r="BE84" s="331">
        <f>IF(N84="základní",J84,0)</f>
        <v>0</v>
      </c>
      <c r="BF84" s="331">
        <f>IF(N84="snížená",J84,0)</f>
        <v>0</v>
      </c>
      <c r="BG84" s="331">
        <f>IF(N84="zákl. přenesená",J84,0)</f>
        <v>0</v>
      </c>
      <c r="BH84" s="331">
        <f>IF(N84="sníž. přenesená",J84,0)</f>
        <v>0</v>
      </c>
      <c r="BI84" s="331">
        <f>IF(N84="nulová",J84,0)</f>
        <v>0</v>
      </c>
      <c r="BJ84" s="304" t="s">
        <v>22</v>
      </c>
      <c r="BK84" s="331">
        <f>ROUND(I84*H84,2)</f>
        <v>0</v>
      </c>
      <c r="BL84" s="304" t="s">
        <v>136</v>
      </c>
      <c r="BM84" s="330" t="s">
        <v>84</v>
      </c>
    </row>
    <row r="85" spans="1:47" s="307" customFormat="1" ht="12">
      <c r="A85" s="251"/>
      <c r="B85" s="27"/>
      <c r="C85" s="251"/>
      <c r="D85" s="127" t="s">
        <v>137</v>
      </c>
      <c r="E85" s="251"/>
      <c r="F85" s="128" t="s">
        <v>1916</v>
      </c>
      <c r="G85" s="251"/>
      <c r="H85" s="251"/>
      <c r="I85" s="251"/>
      <c r="J85" s="251"/>
      <c r="K85" s="251"/>
      <c r="L85" s="27"/>
      <c r="M85" s="129"/>
      <c r="N85" s="130"/>
      <c r="O85" s="55"/>
      <c r="P85" s="55"/>
      <c r="Q85" s="55"/>
      <c r="R85" s="55"/>
      <c r="S85" s="55"/>
      <c r="T85" s="56"/>
      <c r="U85" s="251"/>
      <c r="V85" s="251"/>
      <c r="W85" s="251"/>
      <c r="X85" s="251"/>
      <c r="Y85" s="251"/>
      <c r="Z85" s="251"/>
      <c r="AA85" s="251"/>
      <c r="AB85" s="251"/>
      <c r="AC85" s="251"/>
      <c r="AD85" s="251"/>
      <c r="AE85" s="251"/>
      <c r="AT85" s="304" t="s">
        <v>137</v>
      </c>
      <c r="AU85" s="304" t="s">
        <v>22</v>
      </c>
    </row>
    <row r="86" spans="2:63" s="109" customFormat="1" ht="25.9" customHeight="1">
      <c r="B86" s="108"/>
      <c r="D86" s="110" t="s">
        <v>74</v>
      </c>
      <c r="E86" s="111" t="s">
        <v>1917</v>
      </c>
      <c r="F86" s="111" t="s">
        <v>1918</v>
      </c>
      <c r="J86" s="112">
        <f>BK86</f>
        <v>0</v>
      </c>
      <c r="L86" s="108"/>
      <c r="M86" s="113"/>
      <c r="N86" s="114"/>
      <c r="O86" s="114"/>
      <c r="P86" s="115">
        <f>SUM(P87:P93)</f>
        <v>0</v>
      </c>
      <c r="Q86" s="114"/>
      <c r="R86" s="115">
        <f>SUM(R87:R93)</f>
        <v>0</v>
      </c>
      <c r="S86" s="114"/>
      <c r="T86" s="116">
        <f>SUM(T87:T93)</f>
        <v>0</v>
      </c>
      <c r="AR86" s="110" t="s">
        <v>84</v>
      </c>
      <c r="AT86" s="327" t="s">
        <v>74</v>
      </c>
      <c r="AU86" s="327" t="s">
        <v>75</v>
      </c>
      <c r="AY86" s="110" t="s">
        <v>130</v>
      </c>
      <c r="BK86" s="328">
        <f>SUM(BK87:BK93)</f>
        <v>0</v>
      </c>
    </row>
    <row r="87" spans="1:65" s="307" customFormat="1" ht="16.5" customHeight="1">
      <c r="A87" s="251"/>
      <c r="B87" s="27"/>
      <c r="C87" s="117" t="s">
        <v>84</v>
      </c>
      <c r="D87" s="117" t="s">
        <v>131</v>
      </c>
      <c r="E87" s="118" t="s">
        <v>1919</v>
      </c>
      <c r="F87" s="119" t="s">
        <v>1920</v>
      </c>
      <c r="G87" s="120" t="s">
        <v>185</v>
      </c>
      <c r="H87" s="121">
        <v>7.803</v>
      </c>
      <c r="I87" s="122"/>
      <c r="J87" s="123">
        <f>ROUND(I87*H87,2)</f>
        <v>0</v>
      </c>
      <c r="K87" s="119" t="s">
        <v>1921</v>
      </c>
      <c r="L87" s="27"/>
      <c r="M87" s="329" t="s">
        <v>20</v>
      </c>
      <c r="N87" s="124" t="s">
        <v>46</v>
      </c>
      <c r="O87" s="55"/>
      <c r="P87" s="125">
        <f>O87*H87</f>
        <v>0</v>
      </c>
      <c r="Q87" s="125">
        <v>0</v>
      </c>
      <c r="R87" s="125">
        <f>Q87*H87</f>
        <v>0</v>
      </c>
      <c r="S87" s="125">
        <v>0</v>
      </c>
      <c r="T87" s="126">
        <f>S87*H87</f>
        <v>0</v>
      </c>
      <c r="U87" s="251"/>
      <c r="V87" s="251"/>
      <c r="W87" s="251"/>
      <c r="X87" s="251"/>
      <c r="Y87" s="251"/>
      <c r="Z87" s="251"/>
      <c r="AA87" s="251"/>
      <c r="AB87" s="251"/>
      <c r="AC87" s="251"/>
      <c r="AD87" s="251"/>
      <c r="AE87" s="251"/>
      <c r="AR87" s="330" t="s">
        <v>163</v>
      </c>
      <c r="AT87" s="330" t="s">
        <v>131</v>
      </c>
      <c r="AU87" s="330" t="s">
        <v>22</v>
      </c>
      <c r="AY87" s="304" t="s">
        <v>130</v>
      </c>
      <c r="BE87" s="331">
        <f>IF(N87="základní",J87,0)</f>
        <v>0</v>
      </c>
      <c r="BF87" s="331">
        <f>IF(N87="snížená",J87,0)</f>
        <v>0</v>
      </c>
      <c r="BG87" s="331">
        <f>IF(N87="zákl. přenesená",J87,0)</f>
        <v>0</v>
      </c>
      <c r="BH87" s="331">
        <f>IF(N87="sníž. přenesená",J87,0)</f>
        <v>0</v>
      </c>
      <c r="BI87" s="331">
        <f>IF(N87="nulová",J87,0)</f>
        <v>0</v>
      </c>
      <c r="BJ87" s="304" t="s">
        <v>22</v>
      </c>
      <c r="BK87" s="331">
        <f>ROUND(I87*H87,2)</f>
        <v>0</v>
      </c>
      <c r="BL87" s="304" t="s">
        <v>163</v>
      </c>
      <c r="BM87" s="330" t="s">
        <v>136</v>
      </c>
    </row>
    <row r="88" spans="1:47" s="307" customFormat="1" ht="12">
      <c r="A88" s="251"/>
      <c r="B88" s="27"/>
      <c r="C88" s="251"/>
      <c r="D88" s="127" t="s">
        <v>137</v>
      </c>
      <c r="E88" s="251"/>
      <c r="F88" s="128" t="s">
        <v>1920</v>
      </c>
      <c r="G88" s="251"/>
      <c r="H88" s="251"/>
      <c r="I88" s="251"/>
      <c r="J88" s="251"/>
      <c r="K88" s="251"/>
      <c r="L88" s="27"/>
      <c r="M88" s="129"/>
      <c r="N88" s="130"/>
      <c r="O88" s="55"/>
      <c r="P88" s="55"/>
      <c r="Q88" s="55"/>
      <c r="R88" s="55"/>
      <c r="S88" s="55"/>
      <c r="T88" s="56"/>
      <c r="U88" s="251"/>
      <c r="V88" s="251"/>
      <c r="W88" s="251"/>
      <c r="X88" s="251"/>
      <c r="Y88" s="251"/>
      <c r="Z88" s="251"/>
      <c r="AA88" s="251"/>
      <c r="AB88" s="251"/>
      <c r="AC88" s="251"/>
      <c r="AD88" s="251"/>
      <c r="AE88" s="251"/>
      <c r="AT88" s="304" t="s">
        <v>137</v>
      </c>
      <c r="AU88" s="304" t="s">
        <v>22</v>
      </c>
    </row>
    <row r="89" spans="2:51" s="136" customFormat="1" ht="12">
      <c r="B89" s="135"/>
      <c r="D89" s="127" t="s">
        <v>660</v>
      </c>
      <c r="E89" s="137" t="s">
        <v>20</v>
      </c>
      <c r="F89" s="138" t="s">
        <v>1922</v>
      </c>
      <c r="H89" s="137" t="s">
        <v>20</v>
      </c>
      <c r="L89" s="135"/>
      <c r="M89" s="139"/>
      <c r="N89" s="140"/>
      <c r="O89" s="140"/>
      <c r="P89" s="140"/>
      <c r="Q89" s="140"/>
      <c r="R89" s="140"/>
      <c r="S89" s="140"/>
      <c r="T89" s="141"/>
      <c r="AT89" s="137" t="s">
        <v>660</v>
      </c>
      <c r="AU89" s="137" t="s">
        <v>22</v>
      </c>
      <c r="AV89" s="136" t="s">
        <v>22</v>
      </c>
      <c r="AW89" s="136" t="s">
        <v>38</v>
      </c>
      <c r="AX89" s="136" t="s">
        <v>75</v>
      </c>
      <c r="AY89" s="137" t="s">
        <v>130</v>
      </c>
    </row>
    <row r="90" spans="2:51" s="143" customFormat="1" ht="12">
      <c r="B90" s="142"/>
      <c r="D90" s="127" t="s">
        <v>660</v>
      </c>
      <c r="E90" s="144" t="s">
        <v>20</v>
      </c>
      <c r="F90" s="145" t="s">
        <v>1923</v>
      </c>
      <c r="H90" s="146">
        <v>7.803</v>
      </c>
      <c r="L90" s="142"/>
      <c r="M90" s="147"/>
      <c r="N90" s="148"/>
      <c r="O90" s="148"/>
      <c r="P90" s="148"/>
      <c r="Q90" s="148"/>
      <c r="R90" s="148"/>
      <c r="S90" s="148"/>
      <c r="T90" s="149"/>
      <c r="AT90" s="144" t="s">
        <v>660</v>
      </c>
      <c r="AU90" s="144" t="s">
        <v>22</v>
      </c>
      <c r="AV90" s="143" t="s">
        <v>84</v>
      </c>
      <c r="AW90" s="143" t="s">
        <v>38</v>
      </c>
      <c r="AX90" s="143" t="s">
        <v>75</v>
      </c>
      <c r="AY90" s="144" t="s">
        <v>130</v>
      </c>
    </row>
    <row r="91" spans="2:51" s="151" customFormat="1" ht="12">
      <c r="B91" s="150"/>
      <c r="D91" s="127" t="s">
        <v>660</v>
      </c>
      <c r="E91" s="152" t="s">
        <v>20</v>
      </c>
      <c r="F91" s="153" t="s">
        <v>663</v>
      </c>
      <c r="H91" s="154">
        <v>7.803</v>
      </c>
      <c r="L91" s="150"/>
      <c r="M91" s="155"/>
      <c r="N91" s="156"/>
      <c r="O91" s="156"/>
      <c r="P91" s="156"/>
      <c r="Q91" s="156"/>
      <c r="R91" s="156"/>
      <c r="S91" s="156"/>
      <c r="T91" s="157"/>
      <c r="AT91" s="152" t="s">
        <v>660</v>
      </c>
      <c r="AU91" s="152" t="s">
        <v>22</v>
      </c>
      <c r="AV91" s="151" t="s">
        <v>136</v>
      </c>
      <c r="AW91" s="151" t="s">
        <v>38</v>
      </c>
      <c r="AX91" s="151" t="s">
        <v>22</v>
      </c>
      <c r="AY91" s="152" t="s">
        <v>130</v>
      </c>
    </row>
    <row r="92" spans="1:65" s="307" customFormat="1" ht="16.5" customHeight="1">
      <c r="A92" s="251"/>
      <c r="B92" s="27"/>
      <c r="C92" s="117" t="s">
        <v>139</v>
      </c>
      <c r="D92" s="117" t="s">
        <v>131</v>
      </c>
      <c r="E92" s="118" t="s">
        <v>1924</v>
      </c>
      <c r="F92" s="119" t="s">
        <v>1925</v>
      </c>
      <c r="G92" s="120" t="s">
        <v>231</v>
      </c>
      <c r="H92" s="121">
        <v>0.004</v>
      </c>
      <c r="I92" s="122"/>
      <c r="J92" s="123">
        <f>ROUND(I92*H92,2)</f>
        <v>0</v>
      </c>
      <c r="K92" s="119" t="s">
        <v>1921</v>
      </c>
      <c r="L92" s="27"/>
      <c r="M92" s="329" t="s">
        <v>20</v>
      </c>
      <c r="N92" s="124" t="s">
        <v>46</v>
      </c>
      <c r="O92" s="55"/>
      <c r="P92" s="125">
        <f>O92*H92</f>
        <v>0</v>
      </c>
      <c r="Q92" s="125">
        <v>0</v>
      </c>
      <c r="R92" s="125">
        <f>Q92*H92</f>
        <v>0</v>
      </c>
      <c r="S92" s="125">
        <v>0</v>
      </c>
      <c r="T92" s="126">
        <f>S92*H92</f>
        <v>0</v>
      </c>
      <c r="U92" s="251"/>
      <c r="V92" s="251"/>
      <c r="W92" s="251"/>
      <c r="X92" s="251"/>
      <c r="Y92" s="251"/>
      <c r="Z92" s="251"/>
      <c r="AA92" s="251"/>
      <c r="AB92" s="251"/>
      <c r="AC92" s="251"/>
      <c r="AD92" s="251"/>
      <c r="AE92" s="251"/>
      <c r="AR92" s="330" t="s">
        <v>163</v>
      </c>
      <c r="AT92" s="330" t="s">
        <v>131</v>
      </c>
      <c r="AU92" s="330" t="s">
        <v>22</v>
      </c>
      <c r="AY92" s="304" t="s">
        <v>130</v>
      </c>
      <c r="BE92" s="331">
        <f>IF(N92="základní",J92,0)</f>
        <v>0</v>
      </c>
      <c r="BF92" s="331">
        <f>IF(N92="snížená",J92,0)</f>
        <v>0</v>
      </c>
      <c r="BG92" s="331">
        <f>IF(N92="zákl. přenesená",J92,0)</f>
        <v>0</v>
      </c>
      <c r="BH92" s="331">
        <f>IF(N92="sníž. přenesená",J92,0)</f>
        <v>0</v>
      </c>
      <c r="BI92" s="331">
        <f>IF(N92="nulová",J92,0)</f>
        <v>0</v>
      </c>
      <c r="BJ92" s="304" t="s">
        <v>22</v>
      </c>
      <c r="BK92" s="331">
        <f>ROUND(I92*H92,2)</f>
        <v>0</v>
      </c>
      <c r="BL92" s="304" t="s">
        <v>163</v>
      </c>
      <c r="BM92" s="330" t="s">
        <v>142</v>
      </c>
    </row>
    <row r="93" spans="1:47" s="307" customFormat="1" ht="12">
      <c r="A93" s="251"/>
      <c r="B93" s="27"/>
      <c r="C93" s="251"/>
      <c r="D93" s="127" t="s">
        <v>137</v>
      </c>
      <c r="E93" s="251"/>
      <c r="F93" s="128" t="s">
        <v>1925</v>
      </c>
      <c r="G93" s="251"/>
      <c r="H93" s="251"/>
      <c r="I93" s="251"/>
      <c r="J93" s="251"/>
      <c r="K93" s="251"/>
      <c r="L93" s="27"/>
      <c r="M93" s="129"/>
      <c r="N93" s="130"/>
      <c r="O93" s="55"/>
      <c r="P93" s="55"/>
      <c r="Q93" s="55"/>
      <c r="R93" s="55"/>
      <c r="S93" s="55"/>
      <c r="T93" s="56"/>
      <c r="U93" s="251"/>
      <c r="V93" s="251"/>
      <c r="W93" s="251"/>
      <c r="X93" s="251"/>
      <c r="Y93" s="251"/>
      <c r="Z93" s="251"/>
      <c r="AA93" s="251"/>
      <c r="AB93" s="251"/>
      <c r="AC93" s="251"/>
      <c r="AD93" s="251"/>
      <c r="AE93" s="251"/>
      <c r="AT93" s="304" t="s">
        <v>137</v>
      </c>
      <c r="AU93" s="304" t="s">
        <v>22</v>
      </c>
    </row>
    <row r="94" spans="2:63" s="109" customFormat="1" ht="25.9" customHeight="1">
      <c r="B94" s="108"/>
      <c r="D94" s="110" t="s">
        <v>74</v>
      </c>
      <c r="E94" s="111" t="s">
        <v>1926</v>
      </c>
      <c r="F94" s="111" t="s">
        <v>1927</v>
      </c>
      <c r="J94" s="112">
        <f>BK94</f>
        <v>0</v>
      </c>
      <c r="L94" s="108"/>
      <c r="M94" s="113"/>
      <c r="N94" s="114"/>
      <c r="O94" s="114"/>
      <c r="P94" s="115">
        <f>SUM(P95:P155)</f>
        <v>0</v>
      </c>
      <c r="Q94" s="114"/>
      <c r="R94" s="115">
        <f>SUM(R95:R155)</f>
        <v>0.3899999999999998</v>
      </c>
      <c r="S94" s="114"/>
      <c r="T94" s="116">
        <f>SUM(T95:T155)</f>
        <v>0</v>
      </c>
      <c r="AR94" s="110" t="s">
        <v>84</v>
      </c>
      <c r="AT94" s="327" t="s">
        <v>74</v>
      </c>
      <c r="AU94" s="327" t="s">
        <v>75</v>
      </c>
      <c r="AY94" s="110" t="s">
        <v>130</v>
      </c>
      <c r="BK94" s="328">
        <f>SUM(BK95:BK155)</f>
        <v>0</v>
      </c>
    </row>
    <row r="95" spans="1:65" s="307" customFormat="1" ht="16.5" customHeight="1">
      <c r="A95" s="251"/>
      <c r="B95" s="27"/>
      <c r="C95" s="117" t="s">
        <v>136</v>
      </c>
      <c r="D95" s="117" t="s">
        <v>131</v>
      </c>
      <c r="E95" s="118" t="s">
        <v>1928</v>
      </c>
      <c r="F95" s="119" t="s">
        <v>1929</v>
      </c>
      <c r="G95" s="120" t="s">
        <v>201</v>
      </c>
      <c r="H95" s="121">
        <v>2</v>
      </c>
      <c r="I95" s="122"/>
      <c r="J95" s="123">
        <f>ROUND(I95*H95,2)</f>
        <v>0</v>
      </c>
      <c r="K95" s="119" t="s">
        <v>1921</v>
      </c>
      <c r="L95" s="27"/>
      <c r="M95" s="329" t="s">
        <v>20</v>
      </c>
      <c r="N95" s="124" t="s">
        <v>46</v>
      </c>
      <c r="O95" s="55"/>
      <c r="P95" s="125">
        <f>O95*H95</f>
        <v>0</v>
      </c>
      <c r="Q95" s="125">
        <v>0</v>
      </c>
      <c r="R95" s="125">
        <f>Q95*H95</f>
        <v>0</v>
      </c>
      <c r="S95" s="125">
        <v>0</v>
      </c>
      <c r="T95" s="126">
        <f>S95*H95</f>
        <v>0</v>
      </c>
      <c r="U95" s="251"/>
      <c r="V95" s="251"/>
      <c r="W95" s="251"/>
      <c r="X95" s="251"/>
      <c r="Y95" s="251"/>
      <c r="Z95" s="251"/>
      <c r="AA95" s="251"/>
      <c r="AB95" s="251"/>
      <c r="AC95" s="251"/>
      <c r="AD95" s="251"/>
      <c r="AE95" s="251"/>
      <c r="AR95" s="330" t="s">
        <v>163</v>
      </c>
      <c r="AT95" s="330" t="s">
        <v>131</v>
      </c>
      <c r="AU95" s="330" t="s">
        <v>22</v>
      </c>
      <c r="AY95" s="304" t="s">
        <v>130</v>
      </c>
      <c r="BE95" s="331">
        <f>IF(N95="základní",J95,0)</f>
        <v>0</v>
      </c>
      <c r="BF95" s="331">
        <f>IF(N95="snížená",J95,0)</f>
        <v>0</v>
      </c>
      <c r="BG95" s="331">
        <f>IF(N95="zákl. přenesená",J95,0)</f>
        <v>0</v>
      </c>
      <c r="BH95" s="331">
        <f>IF(N95="sníž. přenesená",J95,0)</f>
        <v>0</v>
      </c>
      <c r="BI95" s="331">
        <f>IF(N95="nulová",J95,0)</f>
        <v>0</v>
      </c>
      <c r="BJ95" s="304" t="s">
        <v>22</v>
      </c>
      <c r="BK95" s="331">
        <f>ROUND(I95*H95,2)</f>
        <v>0</v>
      </c>
      <c r="BL95" s="304" t="s">
        <v>163</v>
      </c>
      <c r="BM95" s="330" t="s">
        <v>147</v>
      </c>
    </row>
    <row r="96" spans="1:47" s="307" customFormat="1" ht="12">
      <c r="A96" s="251"/>
      <c r="B96" s="27"/>
      <c r="C96" s="251"/>
      <c r="D96" s="127" t="s">
        <v>137</v>
      </c>
      <c r="E96" s="251"/>
      <c r="F96" s="128" t="s">
        <v>1929</v>
      </c>
      <c r="G96" s="251"/>
      <c r="H96" s="251"/>
      <c r="I96" s="251"/>
      <c r="J96" s="251"/>
      <c r="K96" s="251"/>
      <c r="L96" s="27"/>
      <c r="M96" s="129"/>
      <c r="N96" s="130"/>
      <c r="O96" s="55"/>
      <c r="P96" s="55"/>
      <c r="Q96" s="55"/>
      <c r="R96" s="55"/>
      <c r="S96" s="55"/>
      <c r="T96" s="56"/>
      <c r="U96" s="251"/>
      <c r="V96" s="251"/>
      <c r="W96" s="251"/>
      <c r="X96" s="251"/>
      <c r="Y96" s="251"/>
      <c r="Z96" s="251"/>
      <c r="AA96" s="251"/>
      <c r="AB96" s="251"/>
      <c r="AC96" s="251"/>
      <c r="AD96" s="251"/>
      <c r="AE96" s="251"/>
      <c r="AT96" s="304" t="s">
        <v>137</v>
      </c>
      <c r="AU96" s="304" t="s">
        <v>22</v>
      </c>
    </row>
    <row r="97" spans="1:65" s="307" customFormat="1" ht="21.75" customHeight="1">
      <c r="A97" s="251"/>
      <c r="B97" s="27"/>
      <c r="C97" s="117" t="s">
        <v>194</v>
      </c>
      <c r="D97" s="117" t="s">
        <v>131</v>
      </c>
      <c r="E97" s="118" t="s">
        <v>1930</v>
      </c>
      <c r="F97" s="119" t="s">
        <v>1931</v>
      </c>
      <c r="G97" s="120" t="s">
        <v>201</v>
      </c>
      <c r="H97" s="121">
        <v>2</v>
      </c>
      <c r="I97" s="122"/>
      <c r="J97" s="123">
        <f>ROUND(I97*H97,2)</f>
        <v>0</v>
      </c>
      <c r="K97" s="119" t="s">
        <v>146</v>
      </c>
      <c r="L97" s="27"/>
      <c r="M97" s="329" t="s">
        <v>20</v>
      </c>
      <c r="N97" s="124" t="s">
        <v>46</v>
      </c>
      <c r="O97" s="55"/>
      <c r="P97" s="125">
        <f>O97*H97</f>
        <v>0</v>
      </c>
      <c r="Q97" s="125">
        <v>0.075</v>
      </c>
      <c r="R97" s="125">
        <f>Q97*H97</f>
        <v>0.15</v>
      </c>
      <c r="S97" s="125">
        <v>0</v>
      </c>
      <c r="T97" s="126">
        <f>S97*H97</f>
        <v>0</v>
      </c>
      <c r="U97" s="251"/>
      <c r="V97" s="251"/>
      <c r="W97" s="251"/>
      <c r="X97" s="251"/>
      <c r="Y97" s="251"/>
      <c r="Z97" s="251"/>
      <c r="AA97" s="251"/>
      <c r="AB97" s="251"/>
      <c r="AC97" s="251"/>
      <c r="AD97" s="251"/>
      <c r="AE97" s="251"/>
      <c r="AR97" s="330" t="s">
        <v>163</v>
      </c>
      <c r="AT97" s="330" t="s">
        <v>131</v>
      </c>
      <c r="AU97" s="330" t="s">
        <v>22</v>
      </c>
      <c r="AY97" s="304" t="s">
        <v>130</v>
      </c>
      <c r="BE97" s="331">
        <f>IF(N97="základní",J97,0)</f>
        <v>0</v>
      </c>
      <c r="BF97" s="331">
        <f>IF(N97="snížená",J97,0)</f>
        <v>0</v>
      </c>
      <c r="BG97" s="331">
        <f>IF(N97="zákl. přenesená",J97,0)</f>
        <v>0</v>
      </c>
      <c r="BH97" s="331">
        <f>IF(N97="sníž. přenesená",J97,0)</f>
        <v>0</v>
      </c>
      <c r="BI97" s="331">
        <f>IF(N97="nulová",J97,0)</f>
        <v>0</v>
      </c>
      <c r="BJ97" s="304" t="s">
        <v>22</v>
      </c>
      <c r="BK97" s="331">
        <f>ROUND(I97*H97,2)</f>
        <v>0</v>
      </c>
      <c r="BL97" s="304" t="s">
        <v>163</v>
      </c>
      <c r="BM97" s="330" t="s">
        <v>27</v>
      </c>
    </row>
    <row r="98" spans="1:47" s="307" customFormat="1" ht="19.5">
      <c r="A98" s="251"/>
      <c r="B98" s="27"/>
      <c r="C98" s="251"/>
      <c r="D98" s="127" t="s">
        <v>137</v>
      </c>
      <c r="E98" s="251"/>
      <c r="F98" s="128" t="s">
        <v>1931</v>
      </c>
      <c r="G98" s="251"/>
      <c r="H98" s="251"/>
      <c r="I98" s="251"/>
      <c r="J98" s="251"/>
      <c r="K98" s="251"/>
      <c r="L98" s="27"/>
      <c r="M98" s="129"/>
      <c r="N98" s="130"/>
      <c r="O98" s="55"/>
      <c r="P98" s="55"/>
      <c r="Q98" s="55"/>
      <c r="R98" s="55"/>
      <c r="S98" s="55"/>
      <c r="T98" s="56"/>
      <c r="U98" s="251"/>
      <c r="V98" s="251"/>
      <c r="W98" s="251"/>
      <c r="X98" s="251"/>
      <c r="Y98" s="251"/>
      <c r="Z98" s="251"/>
      <c r="AA98" s="251"/>
      <c r="AB98" s="251"/>
      <c r="AC98" s="251"/>
      <c r="AD98" s="251"/>
      <c r="AE98" s="251"/>
      <c r="AT98" s="304" t="s">
        <v>137</v>
      </c>
      <c r="AU98" s="304" t="s">
        <v>22</v>
      </c>
    </row>
    <row r="99" spans="1:65" s="307" customFormat="1" ht="16.5" customHeight="1">
      <c r="A99" s="251"/>
      <c r="B99" s="27"/>
      <c r="C99" s="117" t="s">
        <v>142</v>
      </c>
      <c r="D99" s="117" t="s">
        <v>131</v>
      </c>
      <c r="E99" s="118" t="s">
        <v>1932</v>
      </c>
      <c r="F99" s="119" t="s">
        <v>1933</v>
      </c>
      <c r="G99" s="120" t="s">
        <v>201</v>
      </c>
      <c r="H99" s="121">
        <v>4</v>
      </c>
      <c r="I99" s="122"/>
      <c r="J99" s="123">
        <f>ROUND(I99*H99,2)</f>
        <v>0</v>
      </c>
      <c r="K99" s="119" t="s">
        <v>1921</v>
      </c>
      <c r="L99" s="27"/>
      <c r="M99" s="329" t="s">
        <v>20</v>
      </c>
      <c r="N99" s="124" t="s">
        <v>46</v>
      </c>
      <c r="O99" s="55"/>
      <c r="P99" s="125">
        <f>O99*H99</f>
        <v>0</v>
      </c>
      <c r="Q99" s="125">
        <v>0</v>
      </c>
      <c r="R99" s="125">
        <f>Q99*H99</f>
        <v>0</v>
      </c>
      <c r="S99" s="125">
        <v>0</v>
      </c>
      <c r="T99" s="126">
        <f>S99*H99</f>
        <v>0</v>
      </c>
      <c r="U99" s="251"/>
      <c r="V99" s="251"/>
      <c r="W99" s="251"/>
      <c r="X99" s="251"/>
      <c r="Y99" s="251"/>
      <c r="Z99" s="251"/>
      <c r="AA99" s="251"/>
      <c r="AB99" s="251"/>
      <c r="AC99" s="251"/>
      <c r="AD99" s="251"/>
      <c r="AE99" s="251"/>
      <c r="AR99" s="330" t="s">
        <v>163</v>
      </c>
      <c r="AT99" s="330" t="s">
        <v>131</v>
      </c>
      <c r="AU99" s="330" t="s">
        <v>22</v>
      </c>
      <c r="AY99" s="304" t="s">
        <v>130</v>
      </c>
      <c r="BE99" s="331">
        <f>IF(N99="základní",J99,0)</f>
        <v>0</v>
      </c>
      <c r="BF99" s="331">
        <f>IF(N99="snížená",J99,0)</f>
        <v>0</v>
      </c>
      <c r="BG99" s="331">
        <f>IF(N99="zákl. přenesená",J99,0)</f>
        <v>0</v>
      </c>
      <c r="BH99" s="331">
        <f>IF(N99="sníž. přenesená",J99,0)</f>
        <v>0</v>
      </c>
      <c r="BI99" s="331">
        <f>IF(N99="nulová",J99,0)</f>
        <v>0</v>
      </c>
      <c r="BJ99" s="304" t="s">
        <v>22</v>
      </c>
      <c r="BK99" s="331">
        <f>ROUND(I99*H99,2)</f>
        <v>0</v>
      </c>
      <c r="BL99" s="304" t="s">
        <v>163</v>
      </c>
      <c r="BM99" s="330" t="s">
        <v>153</v>
      </c>
    </row>
    <row r="100" spans="1:47" s="307" customFormat="1" ht="12">
      <c r="A100" s="251"/>
      <c r="B100" s="27"/>
      <c r="C100" s="251"/>
      <c r="D100" s="127" t="s">
        <v>137</v>
      </c>
      <c r="E100" s="251"/>
      <c r="F100" s="128" t="s">
        <v>1933</v>
      </c>
      <c r="G100" s="251"/>
      <c r="H100" s="251"/>
      <c r="I100" s="251"/>
      <c r="J100" s="251"/>
      <c r="K100" s="251"/>
      <c r="L100" s="27"/>
      <c r="M100" s="129"/>
      <c r="N100" s="130"/>
      <c r="O100" s="55"/>
      <c r="P100" s="55"/>
      <c r="Q100" s="55"/>
      <c r="R100" s="55"/>
      <c r="S100" s="55"/>
      <c r="T100" s="56"/>
      <c r="U100" s="251"/>
      <c r="V100" s="251"/>
      <c r="W100" s="251"/>
      <c r="X100" s="251"/>
      <c r="Y100" s="251"/>
      <c r="Z100" s="251"/>
      <c r="AA100" s="251"/>
      <c r="AB100" s="251"/>
      <c r="AC100" s="251"/>
      <c r="AD100" s="251"/>
      <c r="AE100" s="251"/>
      <c r="AT100" s="304" t="s">
        <v>137</v>
      </c>
      <c r="AU100" s="304" t="s">
        <v>22</v>
      </c>
    </row>
    <row r="101" spans="1:65" s="307" customFormat="1" ht="16.5" customHeight="1">
      <c r="A101" s="251"/>
      <c r="B101" s="27"/>
      <c r="C101" s="117" t="s">
        <v>155</v>
      </c>
      <c r="D101" s="117" t="s">
        <v>131</v>
      </c>
      <c r="E101" s="118" t="s">
        <v>1934</v>
      </c>
      <c r="F101" s="119" t="s">
        <v>1935</v>
      </c>
      <c r="G101" s="120" t="s">
        <v>201</v>
      </c>
      <c r="H101" s="121">
        <v>4</v>
      </c>
      <c r="I101" s="122"/>
      <c r="J101" s="123">
        <f>ROUND(I101*H101,2)</f>
        <v>0</v>
      </c>
      <c r="K101" s="119" t="s">
        <v>146</v>
      </c>
      <c r="L101" s="27"/>
      <c r="M101" s="329" t="s">
        <v>20</v>
      </c>
      <c r="N101" s="124" t="s">
        <v>46</v>
      </c>
      <c r="O101" s="55"/>
      <c r="P101" s="125">
        <f>O101*H101</f>
        <v>0</v>
      </c>
      <c r="Q101" s="125">
        <v>0</v>
      </c>
      <c r="R101" s="125">
        <f>Q101*H101</f>
        <v>0</v>
      </c>
      <c r="S101" s="125">
        <v>0</v>
      </c>
      <c r="T101" s="126">
        <f>S101*H101</f>
        <v>0</v>
      </c>
      <c r="U101" s="251"/>
      <c r="V101" s="251"/>
      <c r="W101" s="251"/>
      <c r="X101" s="251"/>
      <c r="Y101" s="251"/>
      <c r="Z101" s="251"/>
      <c r="AA101" s="251"/>
      <c r="AB101" s="251"/>
      <c r="AC101" s="251"/>
      <c r="AD101" s="251"/>
      <c r="AE101" s="251"/>
      <c r="AR101" s="330" t="s">
        <v>163</v>
      </c>
      <c r="AT101" s="330" t="s">
        <v>131</v>
      </c>
      <c r="AU101" s="330" t="s">
        <v>22</v>
      </c>
      <c r="AY101" s="304" t="s">
        <v>130</v>
      </c>
      <c r="BE101" s="331">
        <f>IF(N101="základní",J101,0)</f>
        <v>0</v>
      </c>
      <c r="BF101" s="331">
        <f>IF(N101="snížená",J101,0)</f>
        <v>0</v>
      </c>
      <c r="BG101" s="331">
        <f>IF(N101="zákl. přenesená",J101,0)</f>
        <v>0</v>
      </c>
      <c r="BH101" s="331">
        <f>IF(N101="sníž. přenesená",J101,0)</f>
        <v>0</v>
      </c>
      <c r="BI101" s="331">
        <f>IF(N101="nulová",J101,0)</f>
        <v>0</v>
      </c>
      <c r="BJ101" s="304" t="s">
        <v>22</v>
      </c>
      <c r="BK101" s="331">
        <f>ROUND(I101*H101,2)</f>
        <v>0</v>
      </c>
      <c r="BL101" s="304" t="s">
        <v>163</v>
      </c>
      <c r="BM101" s="330" t="s">
        <v>158</v>
      </c>
    </row>
    <row r="102" spans="1:47" s="307" customFormat="1" ht="12">
      <c r="A102" s="251"/>
      <c r="B102" s="27"/>
      <c r="C102" s="251"/>
      <c r="D102" s="127" t="s">
        <v>137</v>
      </c>
      <c r="E102" s="251"/>
      <c r="F102" s="128" t="s">
        <v>1935</v>
      </c>
      <c r="G102" s="251"/>
      <c r="H102" s="251"/>
      <c r="I102" s="251"/>
      <c r="J102" s="251"/>
      <c r="K102" s="251"/>
      <c r="L102" s="27"/>
      <c r="M102" s="129"/>
      <c r="N102" s="130"/>
      <c r="O102" s="55"/>
      <c r="P102" s="55"/>
      <c r="Q102" s="55"/>
      <c r="R102" s="55"/>
      <c r="S102" s="55"/>
      <c r="T102" s="56"/>
      <c r="U102" s="251"/>
      <c r="V102" s="251"/>
      <c r="W102" s="251"/>
      <c r="X102" s="251"/>
      <c r="Y102" s="251"/>
      <c r="Z102" s="251"/>
      <c r="AA102" s="251"/>
      <c r="AB102" s="251"/>
      <c r="AC102" s="251"/>
      <c r="AD102" s="251"/>
      <c r="AE102" s="251"/>
      <c r="AT102" s="304" t="s">
        <v>137</v>
      </c>
      <c r="AU102" s="304" t="s">
        <v>22</v>
      </c>
    </row>
    <row r="103" spans="1:65" s="307" customFormat="1" ht="16.5" customHeight="1">
      <c r="A103" s="251"/>
      <c r="B103" s="27"/>
      <c r="C103" s="117" t="s">
        <v>147</v>
      </c>
      <c r="D103" s="117" t="s">
        <v>131</v>
      </c>
      <c r="E103" s="118" t="s">
        <v>1936</v>
      </c>
      <c r="F103" s="119" t="s">
        <v>1937</v>
      </c>
      <c r="G103" s="120" t="s">
        <v>201</v>
      </c>
      <c r="H103" s="121">
        <v>1</v>
      </c>
      <c r="I103" s="122"/>
      <c r="J103" s="123">
        <f>ROUND(I103*H103,2)</f>
        <v>0</v>
      </c>
      <c r="K103" s="119" t="s">
        <v>1921</v>
      </c>
      <c r="L103" s="27"/>
      <c r="M103" s="329" t="s">
        <v>20</v>
      </c>
      <c r="N103" s="124" t="s">
        <v>46</v>
      </c>
      <c r="O103" s="55"/>
      <c r="P103" s="125">
        <f>O103*H103</f>
        <v>0</v>
      </c>
      <c r="Q103" s="125">
        <v>0</v>
      </c>
      <c r="R103" s="125">
        <f>Q103*H103</f>
        <v>0</v>
      </c>
      <c r="S103" s="125">
        <v>0</v>
      </c>
      <c r="T103" s="126">
        <f>S103*H103</f>
        <v>0</v>
      </c>
      <c r="U103" s="251"/>
      <c r="V103" s="251"/>
      <c r="W103" s="251"/>
      <c r="X103" s="251"/>
      <c r="Y103" s="251"/>
      <c r="Z103" s="251"/>
      <c r="AA103" s="251"/>
      <c r="AB103" s="251"/>
      <c r="AC103" s="251"/>
      <c r="AD103" s="251"/>
      <c r="AE103" s="251"/>
      <c r="AR103" s="330" t="s">
        <v>163</v>
      </c>
      <c r="AT103" s="330" t="s">
        <v>131</v>
      </c>
      <c r="AU103" s="330" t="s">
        <v>22</v>
      </c>
      <c r="AY103" s="304" t="s">
        <v>130</v>
      </c>
      <c r="BE103" s="331">
        <f>IF(N103="základní",J103,0)</f>
        <v>0</v>
      </c>
      <c r="BF103" s="331">
        <f>IF(N103="snížená",J103,0)</f>
        <v>0</v>
      </c>
      <c r="BG103" s="331">
        <f>IF(N103="zákl. přenesená",J103,0)</f>
        <v>0</v>
      </c>
      <c r="BH103" s="331">
        <f>IF(N103="sníž. přenesená",J103,0)</f>
        <v>0</v>
      </c>
      <c r="BI103" s="331">
        <f>IF(N103="nulová",J103,0)</f>
        <v>0</v>
      </c>
      <c r="BJ103" s="304" t="s">
        <v>22</v>
      </c>
      <c r="BK103" s="331">
        <f>ROUND(I103*H103,2)</f>
        <v>0</v>
      </c>
      <c r="BL103" s="304" t="s">
        <v>163</v>
      </c>
      <c r="BM103" s="330" t="s">
        <v>163</v>
      </c>
    </row>
    <row r="104" spans="1:47" s="307" customFormat="1" ht="12">
      <c r="A104" s="251"/>
      <c r="B104" s="27"/>
      <c r="C104" s="251"/>
      <c r="D104" s="127" t="s">
        <v>137</v>
      </c>
      <c r="E104" s="251"/>
      <c r="F104" s="128" t="s">
        <v>1937</v>
      </c>
      <c r="G104" s="251"/>
      <c r="H104" s="251"/>
      <c r="I104" s="251"/>
      <c r="J104" s="251"/>
      <c r="K104" s="251"/>
      <c r="L104" s="27"/>
      <c r="M104" s="129"/>
      <c r="N104" s="130"/>
      <c r="O104" s="55"/>
      <c r="P104" s="55"/>
      <c r="Q104" s="55"/>
      <c r="R104" s="55"/>
      <c r="S104" s="55"/>
      <c r="T104" s="56"/>
      <c r="U104" s="251"/>
      <c r="V104" s="251"/>
      <c r="W104" s="251"/>
      <c r="X104" s="251"/>
      <c r="Y104" s="251"/>
      <c r="Z104" s="251"/>
      <c r="AA104" s="251"/>
      <c r="AB104" s="251"/>
      <c r="AC104" s="251"/>
      <c r="AD104" s="251"/>
      <c r="AE104" s="251"/>
      <c r="AT104" s="304" t="s">
        <v>137</v>
      </c>
      <c r="AU104" s="304" t="s">
        <v>22</v>
      </c>
    </row>
    <row r="105" spans="1:65" s="307" customFormat="1" ht="16.5" customHeight="1">
      <c r="A105" s="251"/>
      <c r="B105" s="27"/>
      <c r="C105" s="117" t="s">
        <v>165</v>
      </c>
      <c r="D105" s="117" t="s">
        <v>131</v>
      </c>
      <c r="E105" s="118" t="s">
        <v>1938</v>
      </c>
      <c r="F105" s="119" t="s">
        <v>1939</v>
      </c>
      <c r="G105" s="120" t="s">
        <v>201</v>
      </c>
      <c r="H105" s="121">
        <v>1</v>
      </c>
      <c r="I105" s="122"/>
      <c r="J105" s="123">
        <f>ROUND(I105*H105,2)</f>
        <v>0</v>
      </c>
      <c r="K105" s="119" t="s">
        <v>146</v>
      </c>
      <c r="L105" s="27"/>
      <c r="M105" s="329" t="s">
        <v>20</v>
      </c>
      <c r="N105" s="124" t="s">
        <v>46</v>
      </c>
      <c r="O105" s="55"/>
      <c r="P105" s="125">
        <f>O105*H105</f>
        <v>0</v>
      </c>
      <c r="Q105" s="125">
        <v>0</v>
      </c>
      <c r="R105" s="125">
        <f>Q105*H105</f>
        <v>0</v>
      </c>
      <c r="S105" s="125">
        <v>0</v>
      </c>
      <c r="T105" s="126">
        <f>S105*H105</f>
        <v>0</v>
      </c>
      <c r="U105" s="251"/>
      <c r="V105" s="251"/>
      <c r="W105" s="251"/>
      <c r="X105" s="251"/>
      <c r="Y105" s="251"/>
      <c r="Z105" s="251"/>
      <c r="AA105" s="251"/>
      <c r="AB105" s="251"/>
      <c r="AC105" s="251"/>
      <c r="AD105" s="251"/>
      <c r="AE105" s="251"/>
      <c r="AR105" s="330" t="s">
        <v>163</v>
      </c>
      <c r="AT105" s="330" t="s">
        <v>131</v>
      </c>
      <c r="AU105" s="330" t="s">
        <v>22</v>
      </c>
      <c r="AY105" s="304" t="s">
        <v>130</v>
      </c>
      <c r="BE105" s="331">
        <f>IF(N105="základní",J105,0)</f>
        <v>0</v>
      </c>
      <c r="BF105" s="331">
        <f>IF(N105="snížená",J105,0)</f>
        <v>0</v>
      </c>
      <c r="BG105" s="331">
        <f>IF(N105="zákl. přenesená",J105,0)</f>
        <v>0</v>
      </c>
      <c r="BH105" s="331">
        <f>IF(N105="sníž. přenesená",J105,0)</f>
        <v>0</v>
      </c>
      <c r="BI105" s="331">
        <f>IF(N105="nulová",J105,0)</f>
        <v>0</v>
      </c>
      <c r="BJ105" s="304" t="s">
        <v>22</v>
      </c>
      <c r="BK105" s="331">
        <f>ROUND(I105*H105,2)</f>
        <v>0</v>
      </c>
      <c r="BL105" s="304" t="s">
        <v>163</v>
      </c>
      <c r="BM105" s="330" t="s">
        <v>168</v>
      </c>
    </row>
    <row r="106" spans="1:47" s="307" customFormat="1" ht="12">
      <c r="A106" s="251"/>
      <c r="B106" s="27"/>
      <c r="C106" s="251"/>
      <c r="D106" s="127" t="s">
        <v>137</v>
      </c>
      <c r="E106" s="251"/>
      <c r="F106" s="128" t="s">
        <v>1939</v>
      </c>
      <c r="G106" s="251"/>
      <c r="H106" s="251"/>
      <c r="I106" s="251"/>
      <c r="J106" s="251"/>
      <c r="K106" s="251"/>
      <c r="L106" s="27"/>
      <c r="M106" s="129"/>
      <c r="N106" s="130"/>
      <c r="O106" s="55"/>
      <c r="P106" s="55"/>
      <c r="Q106" s="55"/>
      <c r="R106" s="55"/>
      <c r="S106" s="55"/>
      <c r="T106" s="56"/>
      <c r="U106" s="251"/>
      <c r="V106" s="251"/>
      <c r="W106" s="251"/>
      <c r="X106" s="251"/>
      <c r="Y106" s="251"/>
      <c r="Z106" s="251"/>
      <c r="AA106" s="251"/>
      <c r="AB106" s="251"/>
      <c r="AC106" s="251"/>
      <c r="AD106" s="251"/>
      <c r="AE106" s="251"/>
      <c r="AT106" s="304" t="s">
        <v>137</v>
      </c>
      <c r="AU106" s="304" t="s">
        <v>22</v>
      </c>
    </row>
    <row r="107" spans="1:65" s="307" customFormat="1" ht="16.5" customHeight="1">
      <c r="A107" s="251"/>
      <c r="B107" s="27"/>
      <c r="C107" s="117" t="s">
        <v>27</v>
      </c>
      <c r="D107" s="117" t="s">
        <v>131</v>
      </c>
      <c r="E107" s="118" t="s">
        <v>1940</v>
      </c>
      <c r="F107" s="119" t="s">
        <v>1941</v>
      </c>
      <c r="G107" s="120" t="s">
        <v>201</v>
      </c>
      <c r="H107" s="121">
        <v>1</v>
      </c>
      <c r="I107" s="122"/>
      <c r="J107" s="123">
        <f>ROUND(I107*H107,2)</f>
        <v>0</v>
      </c>
      <c r="K107" s="119" t="s">
        <v>1921</v>
      </c>
      <c r="L107" s="27"/>
      <c r="M107" s="329" t="s">
        <v>20</v>
      </c>
      <c r="N107" s="124" t="s">
        <v>46</v>
      </c>
      <c r="O107" s="55"/>
      <c r="P107" s="125">
        <f>O107*H107</f>
        <v>0</v>
      </c>
      <c r="Q107" s="125">
        <v>0</v>
      </c>
      <c r="R107" s="125">
        <f>Q107*H107</f>
        <v>0</v>
      </c>
      <c r="S107" s="125">
        <v>0</v>
      </c>
      <c r="T107" s="126">
        <f>S107*H107</f>
        <v>0</v>
      </c>
      <c r="U107" s="251"/>
      <c r="V107" s="251"/>
      <c r="W107" s="251"/>
      <c r="X107" s="251"/>
      <c r="Y107" s="251"/>
      <c r="Z107" s="251"/>
      <c r="AA107" s="251"/>
      <c r="AB107" s="251"/>
      <c r="AC107" s="251"/>
      <c r="AD107" s="251"/>
      <c r="AE107" s="251"/>
      <c r="AR107" s="330" t="s">
        <v>163</v>
      </c>
      <c r="AT107" s="330" t="s">
        <v>131</v>
      </c>
      <c r="AU107" s="330" t="s">
        <v>22</v>
      </c>
      <c r="AY107" s="304" t="s">
        <v>130</v>
      </c>
      <c r="BE107" s="331">
        <f>IF(N107="základní",J107,0)</f>
        <v>0</v>
      </c>
      <c r="BF107" s="331">
        <f>IF(N107="snížená",J107,0)</f>
        <v>0</v>
      </c>
      <c r="BG107" s="331">
        <f>IF(N107="zákl. přenesená",J107,0)</f>
        <v>0</v>
      </c>
      <c r="BH107" s="331">
        <f>IF(N107="sníž. přenesená",J107,0)</f>
        <v>0</v>
      </c>
      <c r="BI107" s="331">
        <f>IF(N107="nulová",J107,0)</f>
        <v>0</v>
      </c>
      <c r="BJ107" s="304" t="s">
        <v>22</v>
      </c>
      <c r="BK107" s="331">
        <f>ROUND(I107*H107,2)</f>
        <v>0</v>
      </c>
      <c r="BL107" s="304" t="s">
        <v>163</v>
      </c>
      <c r="BM107" s="330" t="s">
        <v>211</v>
      </c>
    </row>
    <row r="108" spans="1:47" s="307" customFormat="1" ht="12">
      <c r="A108" s="251"/>
      <c r="B108" s="27"/>
      <c r="C108" s="251"/>
      <c r="D108" s="127" t="s">
        <v>137</v>
      </c>
      <c r="E108" s="251"/>
      <c r="F108" s="128" t="s">
        <v>1941</v>
      </c>
      <c r="G108" s="251"/>
      <c r="H108" s="251"/>
      <c r="I108" s="251"/>
      <c r="J108" s="251"/>
      <c r="K108" s="251"/>
      <c r="L108" s="27"/>
      <c r="M108" s="129"/>
      <c r="N108" s="130"/>
      <c r="O108" s="55"/>
      <c r="P108" s="55"/>
      <c r="Q108" s="55"/>
      <c r="R108" s="55"/>
      <c r="S108" s="55"/>
      <c r="T108" s="56"/>
      <c r="U108" s="251"/>
      <c r="V108" s="251"/>
      <c r="W108" s="251"/>
      <c r="X108" s="251"/>
      <c r="Y108" s="251"/>
      <c r="Z108" s="251"/>
      <c r="AA108" s="251"/>
      <c r="AB108" s="251"/>
      <c r="AC108" s="251"/>
      <c r="AD108" s="251"/>
      <c r="AE108" s="251"/>
      <c r="AT108" s="304" t="s">
        <v>137</v>
      </c>
      <c r="AU108" s="304" t="s">
        <v>22</v>
      </c>
    </row>
    <row r="109" spans="1:65" s="307" customFormat="1" ht="16.5" customHeight="1">
      <c r="A109" s="251"/>
      <c r="B109" s="27"/>
      <c r="C109" s="117" t="s">
        <v>212</v>
      </c>
      <c r="D109" s="117" t="s">
        <v>131</v>
      </c>
      <c r="E109" s="118" t="s">
        <v>1942</v>
      </c>
      <c r="F109" s="119" t="s">
        <v>1943</v>
      </c>
      <c r="G109" s="120" t="s">
        <v>201</v>
      </c>
      <c r="H109" s="121">
        <v>1</v>
      </c>
      <c r="I109" s="122"/>
      <c r="J109" s="123">
        <f>ROUND(I109*H109,2)</f>
        <v>0</v>
      </c>
      <c r="K109" s="119" t="s">
        <v>146</v>
      </c>
      <c r="L109" s="27"/>
      <c r="M109" s="329" t="s">
        <v>20</v>
      </c>
      <c r="N109" s="124" t="s">
        <v>46</v>
      </c>
      <c r="O109" s="55"/>
      <c r="P109" s="125">
        <f>O109*H109</f>
        <v>0</v>
      </c>
      <c r="Q109" s="125">
        <v>0</v>
      </c>
      <c r="R109" s="125">
        <f>Q109*H109</f>
        <v>0</v>
      </c>
      <c r="S109" s="125">
        <v>0</v>
      </c>
      <c r="T109" s="126">
        <f>S109*H109</f>
        <v>0</v>
      </c>
      <c r="U109" s="251"/>
      <c r="V109" s="251"/>
      <c r="W109" s="251"/>
      <c r="X109" s="251"/>
      <c r="Y109" s="251"/>
      <c r="Z109" s="251"/>
      <c r="AA109" s="251"/>
      <c r="AB109" s="251"/>
      <c r="AC109" s="251"/>
      <c r="AD109" s="251"/>
      <c r="AE109" s="251"/>
      <c r="AR109" s="330" t="s">
        <v>163</v>
      </c>
      <c r="AT109" s="330" t="s">
        <v>131</v>
      </c>
      <c r="AU109" s="330" t="s">
        <v>22</v>
      </c>
      <c r="AY109" s="304" t="s">
        <v>130</v>
      </c>
      <c r="BE109" s="331">
        <f>IF(N109="základní",J109,0)</f>
        <v>0</v>
      </c>
      <c r="BF109" s="331">
        <f>IF(N109="snížená",J109,0)</f>
        <v>0</v>
      </c>
      <c r="BG109" s="331">
        <f>IF(N109="zákl. přenesená",J109,0)</f>
        <v>0</v>
      </c>
      <c r="BH109" s="331">
        <f>IF(N109="sníž. přenesená",J109,0)</f>
        <v>0</v>
      </c>
      <c r="BI109" s="331">
        <f>IF(N109="nulová",J109,0)</f>
        <v>0</v>
      </c>
      <c r="BJ109" s="304" t="s">
        <v>22</v>
      </c>
      <c r="BK109" s="331">
        <f>ROUND(I109*H109,2)</f>
        <v>0</v>
      </c>
      <c r="BL109" s="304" t="s">
        <v>163</v>
      </c>
      <c r="BM109" s="330" t="s">
        <v>216</v>
      </c>
    </row>
    <row r="110" spans="1:47" s="307" customFormat="1" ht="12">
      <c r="A110" s="251"/>
      <c r="B110" s="27"/>
      <c r="C110" s="251"/>
      <c r="D110" s="127" t="s">
        <v>137</v>
      </c>
      <c r="E110" s="251"/>
      <c r="F110" s="128" t="s">
        <v>1943</v>
      </c>
      <c r="G110" s="251"/>
      <c r="H110" s="251"/>
      <c r="I110" s="251"/>
      <c r="J110" s="251"/>
      <c r="K110" s="251"/>
      <c r="L110" s="27"/>
      <c r="M110" s="129"/>
      <c r="N110" s="130"/>
      <c r="O110" s="55"/>
      <c r="P110" s="55"/>
      <c r="Q110" s="55"/>
      <c r="R110" s="55"/>
      <c r="S110" s="55"/>
      <c r="T110" s="56"/>
      <c r="U110" s="251"/>
      <c r="V110" s="251"/>
      <c r="W110" s="251"/>
      <c r="X110" s="251"/>
      <c r="Y110" s="251"/>
      <c r="Z110" s="251"/>
      <c r="AA110" s="251"/>
      <c r="AB110" s="251"/>
      <c r="AC110" s="251"/>
      <c r="AD110" s="251"/>
      <c r="AE110" s="251"/>
      <c r="AT110" s="304" t="s">
        <v>137</v>
      </c>
      <c r="AU110" s="304" t="s">
        <v>22</v>
      </c>
    </row>
    <row r="111" spans="1:65" s="307" customFormat="1" ht="16.5" customHeight="1">
      <c r="A111" s="251"/>
      <c r="B111" s="27"/>
      <c r="C111" s="117" t="s">
        <v>153</v>
      </c>
      <c r="D111" s="117" t="s">
        <v>131</v>
      </c>
      <c r="E111" s="118" t="s">
        <v>1944</v>
      </c>
      <c r="F111" s="119" t="s">
        <v>1945</v>
      </c>
      <c r="G111" s="120" t="s">
        <v>201</v>
      </c>
      <c r="H111" s="121">
        <v>1</v>
      </c>
      <c r="I111" s="122"/>
      <c r="J111" s="123">
        <f>ROUND(I111*H111,2)</f>
        <v>0</v>
      </c>
      <c r="K111" s="119" t="s">
        <v>1921</v>
      </c>
      <c r="L111" s="27"/>
      <c r="M111" s="329" t="s">
        <v>20</v>
      </c>
      <c r="N111" s="124" t="s">
        <v>46</v>
      </c>
      <c r="O111" s="55"/>
      <c r="P111" s="125">
        <f>O111*H111</f>
        <v>0</v>
      </c>
      <c r="Q111" s="125">
        <v>0</v>
      </c>
      <c r="R111" s="125">
        <f>Q111*H111</f>
        <v>0</v>
      </c>
      <c r="S111" s="125">
        <v>0</v>
      </c>
      <c r="T111" s="126">
        <f>S111*H111</f>
        <v>0</v>
      </c>
      <c r="U111" s="251"/>
      <c r="V111" s="251"/>
      <c r="W111" s="251"/>
      <c r="X111" s="251"/>
      <c r="Y111" s="251"/>
      <c r="Z111" s="251"/>
      <c r="AA111" s="251"/>
      <c r="AB111" s="251"/>
      <c r="AC111" s="251"/>
      <c r="AD111" s="251"/>
      <c r="AE111" s="251"/>
      <c r="AR111" s="330" t="s">
        <v>163</v>
      </c>
      <c r="AT111" s="330" t="s">
        <v>131</v>
      </c>
      <c r="AU111" s="330" t="s">
        <v>22</v>
      </c>
      <c r="AY111" s="304" t="s">
        <v>130</v>
      </c>
      <c r="BE111" s="331">
        <f>IF(N111="základní",J111,0)</f>
        <v>0</v>
      </c>
      <c r="BF111" s="331">
        <f>IF(N111="snížená",J111,0)</f>
        <v>0</v>
      </c>
      <c r="BG111" s="331">
        <f>IF(N111="zákl. přenesená",J111,0)</f>
        <v>0</v>
      </c>
      <c r="BH111" s="331">
        <f>IF(N111="sníž. přenesená",J111,0)</f>
        <v>0</v>
      </c>
      <c r="BI111" s="331">
        <f>IF(N111="nulová",J111,0)</f>
        <v>0</v>
      </c>
      <c r="BJ111" s="304" t="s">
        <v>22</v>
      </c>
      <c r="BK111" s="331">
        <f>ROUND(I111*H111,2)</f>
        <v>0</v>
      </c>
      <c r="BL111" s="304" t="s">
        <v>163</v>
      </c>
      <c r="BM111" s="330" t="s">
        <v>219</v>
      </c>
    </row>
    <row r="112" spans="1:47" s="307" customFormat="1" ht="12">
      <c r="A112" s="251"/>
      <c r="B112" s="27"/>
      <c r="C112" s="251"/>
      <c r="D112" s="127" t="s">
        <v>137</v>
      </c>
      <c r="E112" s="251"/>
      <c r="F112" s="128" t="s">
        <v>1945</v>
      </c>
      <c r="G112" s="251"/>
      <c r="H112" s="251"/>
      <c r="I112" s="251"/>
      <c r="J112" s="251"/>
      <c r="K112" s="251"/>
      <c r="L112" s="27"/>
      <c r="M112" s="129"/>
      <c r="N112" s="130"/>
      <c r="O112" s="55"/>
      <c r="P112" s="55"/>
      <c r="Q112" s="55"/>
      <c r="R112" s="55"/>
      <c r="S112" s="55"/>
      <c r="T112" s="56"/>
      <c r="U112" s="251"/>
      <c r="V112" s="251"/>
      <c r="W112" s="251"/>
      <c r="X112" s="251"/>
      <c r="Y112" s="251"/>
      <c r="Z112" s="251"/>
      <c r="AA112" s="251"/>
      <c r="AB112" s="251"/>
      <c r="AC112" s="251"/>
      <c r="AD112" s="251"/>
      <c r="AE112" s="251"/>
      <c r="AT112" s="304" t="s">
        <v>137</v>
      </c>
      <c r="AU112" s="304" t="s">
        <v>22</v>
      </c>
    </row>
    <row r="113" spans="1:65" s="307" customFormat="1" ht="21.75" customHeight="1">
      <c r="A113" s="251"/>
      <c r="B113" s="27"/>
      <c r="C113" s="117" t="s">
        <v>220</v>
      </c>
      <c r="D113" s="117" t="s">
        <v>131</v>
      </c>
      <c r="E113" s="118" t="s">
        <v>1946</v>
      </c>
      <c r="F113" s="119" t="s">
        <v>1947</v>
      </c>
      <c r="G113" s="120" t="s">
        <v>201</v>
      </c>
      <c r="H113" s="121">
        <v>1</v>
      </c>
      <c r="I113" s="122"/>
      <c r="J113" s="123">
        <f>ROUND(I113*H113,2)</f>
        <v>0</v>
      </c>
      <c r="K113" s="119" t="s">
        <v>146</v>
      </c>
      <c r="L113" s="27"/>
      <c r="M113" s="329" t="s">
        <v>20</v>
      </c>
      <c r="N113" s="124" t="s">
        <v>46</v>
      </c>
      <c r="O113" s="55"/>
      <c r="P113" s="125">
        <f>O113*H113</f>
        <v>0</v>
      </c>
      <c r="Q113" s="125">
        <v>0</v>
      </c>
      <c r="R113" s="125">
        <f>Q113*H113</f>
        <v>0</v>
      </c>
      <c r="S113" s="125">
        <v>0</v>
      </c>
      <c r="T113" s="126">
        <f>S113*H113</f>
        <v>0</v>
      </c>
      <c r="U113" s="251"/>
      <c r="V113" s="251"/>
      <c r="W113" s="251"/>
      <c r="X113" s="251"/>
      <c r="Y113" s="251"/>
      <c r="Z113" s="251"/>
      <c r="AA113" s="251"/>
      <c r="AB113" s="251"/>
      <c r="AC113" s="251"/>
      <c r="AD113" s="251"/>
      <c r="AE113" s="251"/>
      <c r="AR113" s="330" t="s">
        <v>163</v>
      </c>
      <c r="AT113" s="330" t="s">
        <v>131</v>
      </c>
      <c r="AU113" s="330" t="s">
        <v>22</v>
      </c>
      <c r="AY113" s="304" t="s">
        <v>130</v>
      </c>
      <c r="BE113" s="331">
        <f>IF(N113="základní",J113,0)</f>
        <v>0</v>
      </c>
      <c r="BF113" s="331">
        <f>IF(N113="snížená",J113,0)</f>
        <v>0</v>
      </c>
      <c r="BG113" s="331">
        <f>IF(N113="zákl. přenesená",J113,0)</f>
        <v>0</v>
      </c>
      <c r="BH113" s="331">
        <f>IF(N113="sníž. přenesená",J113,0)</f>
        <v>0</v>
      </c>
      <c r="BI113" s="331">
        <f>IF(N113="nulová",J113,0)</f>
        <v>0</v>
      </c>
      <c r="BJ113" s="304" t="s">
        <v>22</v>
      </c>
      <c r="BK113" s="331">
        <f>ROUND(I113*H113,2)</f>
        <v>0</v>
      </c>
      <c r="BL113" s="304" t="s">
        <v>163</v>
      </c>
      <c r="BM113" s="330" t="s">
        <v>223</v>
      </c>
    </row>
    <row r="114" spans="1:47" s="307" customFormat="1" ht="19.5">
      <c r="A114" s="251"/>
      <c r="B114" s="27"/>
      <c r="C114" s="251"/>
      <c r="D114" s="127" t="s">
        <v>137</v>
      </c>
      <c r="E114" s="251"/>
      <c r="F114" s="128" t="s">
        <v>1947</v>
      </c>
      <c r="G114" s="251"/>
      <c r="H114" s="251"/>
      <c r="I114" s="251"/>
      <c r="J114" s="251"/>
      <c r="K114" s="251"/>
      <c r="L114" s="27"/>
      <c r="M114" s="129"/>
      <c r="N114" s="130"/>
      <c r="O114" s="55"/>
      <c r="P114" s="55"/>
      <c r="Q114" s="55"/>
      <c r="R114" s="55"/>
      <c r="S114" s="55"/>
      <c r="T114" s="56"/>
      <c r="U114" s="251"/>
      <c r="V114" s="251"/>
      <c r="W114" s="251"/>
      <c r="X114" s="251"/>
      <c r="Y114" s="251"/>
      <c r="Z114" s="251"/>
      <c r="AA114" s="251"/>
      <c r="AB114" s="251"/>
      <c r="AC114" s="251"/>
      <c r="AD114" s="251"/>
      <c r="AE114" s="251"/>
      <c r="AT114" s="304" t="s">
        <v>137</v>
      </c>
      <c r="AU114" s="304" t="s">
        <v>22</v>
      </c>
    </row>
    <row r="115" spans="1:65" s="307" customFormat="1" ht="16.5" customHeight="1">
      <c r="A115" s="251"/>
      <c r="B115" s="27"/>
      <c r="C115" s="117" t="s">
        <v>158</v>
      </c>
      <c r="D115" s="117" t="s">
        <v>131</v>
      </c>
      <c r="E115" s="118" t="s">
        <v>1948</v>
      </c>
      <c r="F115" s="119" t="s">
        <v>1949</v>
      </c>
      <c r="G115" s="120" t="s">
        <v>201</v>
      </c>
      <c r="H115" s="121">
        <v>1</v>
      </c>
      <c r="I115" s="122"/>
      <c r="J115" s="123">
        <f>ROUND(I115*H115,2)</f>
        <v>0</v>
      </c>
      <c r="K115" s="119" t="s">
        <v>1921</v>
      </c>
      <c r="L115" s="27"/>
      <c r="M115" s="329" t="s">
        <v>20</v>
      </c>
      <c r="N115" s="124" t="s">
        <v>46</v>
      </c>
      <c r="O115" s="55"/>
      <c r="P115" s="125">
        <f>O115*H115</f>
        <v>0</v>
      </c>
      <c r="Q115" s="125">
        <v>0</v>
      </c>
      <c r="R115" s="125">
        <f>Q115*H115</f>
        <v>0</v>
      </c>
      <c r="S115" s="125">
        <v>0</v>
      </c>
      <c r="T115" s="126">
        <f>S115*H115</f>
        <v>0</v>
      </c>
      <c r="U115" s="251"/>
      <c r="V115" s="251"/>
      <c r="W115" s="251"/>
      <c r="X115" s="251"/>
      <c r="Y115" s="251"/>
      <c r="Z115" s="251"/>
      <c r="AA115" s="251"/>
      <c r="AB115" s="251"/>
      <c r="AC115" s="251"/>
      <c r="AD115" s="251"/>
      <c r="AE115" s="251"/>
      <c r="AR115" s="330" t="s">
        <v>163</v>
      </c>
      <c r="AT115" s="330" t="s">
        <v>131</v>
      </c>
      <c r="AU115" s="330" t="s">
        <v>22</v>
      </c>
      <c r="AY115" s="304" t="s">
        <v>130</v>
      </c>
      <c r="BE115" s="331">
        <f>IF(N115="základní",J115,0)</f>
        <v>0</v>
      </c>
      <c r="BF115" s="331">
        <f>IF(N115="snížená",J115,0)</f>
        <v>0</v>
      </c>
      <c r="BG115" s="331">
        <f>IF(N115="zákl. přenesená",J115,0)</f>
        <v>0</v>
      </c>
      <c r="BH115" s="331">
        <f>IF(N115="sníž. přenesená",J115,0)</f>
        <v>0</v>
      </c>
      <c r="BI115" s="331">
        <f>IF(N115="nulová",J115,0)</f>
        <v>0</v>
      </c>
      <c r="BJ115" s="304" t="s">
        <v>22</v>
      </c>
      <c r="BK115" s="331">
        <f>ROUND(I115*H115,2)</f>
        <v>0</v>
      </c>
      <c r="BL115" s="304" t="s">
        <v>163</v>
      </c>
      <c r="BM115" s="330" t="s">
        <v>226</v>
      </c>
    </row>
    <row r="116" spans="1:47" s="307" customFormat="1" ht="12">
      <c r="A116" s="251"/>
      <c r="B116" s="27"/>
      <c r="C116" s="251"/>
      <c r="D116" s="127" t="s">
        <v>137</v>
      </c>
      <c r="E116" s="251"/>
      <c r="F116" s="128" t="s">
        <v>1949</v>
      </c>
      <c r="G116" s="251"/>
      <c r="H116" s="251"/>
      <c r="I116" s="251"/>
      <c r="J116" s="251"/>
      <c r="K116" s="251"/>
      <c r="L116" s="27"/>
      <c r="M116" s="129"/>
      <c r="N116" s="130"/>
      <c r="O116" s="55"/>
      <c r="P116" s="55"/>
      <c r="Q116" s="55"/>
      <c r="R116" s="55"/>
      <c r="S116" s="55"/>
      <c r="T116" s="56"/>
      <c r="U116" s="251"/>
      <c r="V116" s="251"/>
      <c r="W116" s="251"/>
      <c r="X116" s="251"/>
      <c r="Y116" s="251"/>
      <c r="Z116" s="251"/>
      <c r="AA116" s="251"/>
      <c r="AB116" s="251"/>
      <c r="AC116" s="251"/>
      <c r="AD116" s="251"/>
      <c r="AE116" s="251"/>
      <c r="AT116" s="304" t="s">
        <v>137</v>
      </c>
      <c r="AU116" s="304" t="s">
        <v>22</v>
      </c>
    </row>
    <row r="117" spans="1:65" s="307" customFormat="1" ht="21.75" customHeight="1">
      <c r="A117" s="251"/>
      <c r="B117" s="27"/>
      <c r="C117" s="117" t="s">
        <v>8</v>
      </c>
      <c r="D117" s="117" t="s">
        <v>131</v>
      </c>
      <c r="E117" s="118" t="s">
        <v>1950</v>
      </c>
      <c r="F117" s="119" t="s">
        <v>1951</v>
      </c>
      <c r="G117" s="120" t="s">
        <v>201</v>
      </c>
      <c r="H117" s="121">
        <v>1</v>
      </c>
      <c r="I117" s="122"/>
      <c r="J117" s="123">
        <f>ROUND(I117*H117,2)</f>
        <v>0</v>
      </c>
      <c r="K117" s="119" t="s">
        <v>146</v>
      </c>
      <c r="L117" s="27"/>
      <c r="M117" s="329" t="s">
        <v>20</v>
      </c>
      <c r="N117" s="124" t="s">
        <v>46</v>
      </c>
      <c r="O117" s="55"/>
      <c r="P117" s="125">
        <f>O117*H117</f>
        <v>0</v>
      </c>
      <c r="Q117" s="125">
        <v>0</v>
      </c>
      <c r="R117" s="125">
        <f>Q117*H117</f>
        <v>0</v>
      </c>
      <c r="S117" s="125">
        <v>0</v>
      </c>
      <c r="T117" s="126">
        <f>S117*H117</f>
        <v>0</v>
      </c>
      <c r="U117" s="251"/>
      <c r="V117" s="251"/>
      <c r="W117" s="251"/>
      <c r="X117" s="251"/>
      <c r="Y117" s="251"/>
      <c r="Z117" s="251"/>
      <c r="AA117" s="251"/>
      <c r="AB117" s="251"/>
      <c r="AC117" s="251"/>
      <c r="AD117" s="251"/>
      <c r="AE117" s="251"/>
      <c r="AR117" s="330" t="s">
        <v>163</v>
      </c>
      <c r="AT117" s="330" t="s">
        <v>131</v>
      </c>
      <c r="AU117" s="330" t="s">
        <v>22</v>
      </c>
      <c r="AY117" s="304" t="s">
        <v>130</v>
      </c>
      <c r="BE117" s="331">
        <f>IF(N117="základní",J117,0)</f>
        <v>0</v>
      </c>
      <c r="BF117" s="331">
        <f>IF(N117="snížená",J117,0)</f>
        <v>0</v>
      </c>
      <c r="BG117" s="331">
        <f>IF(N117="zákl. přenesená",J117,0)</f>
        <v>0</v>
      </c>
      <c r="BH117" s="331">
        <f>IF(N117="sníž. přenesená",J117,0)</f>
        <v>0</v>
      </c>
      <c r="BI117" s="331">
        <f>IF(N117="nulová",J117,0)</f>
        <v>0</v>
      </c>
      <c r="BJ117" s="304" t="s">
        <v>22</v>
      </c>
      <c r="BK117" s="331">
        <f>ROUND(I117*H117,2)</f>
        <v>0</v>
      </c>
      <c r="BL117" s="304" t="s">
        <v>163</v>
      </c>
      <c r="BM117" s="330" t="s">
        <v>232</v>
      </c>
    </row>
    <row r="118" spans="1:47" s="307" customFormat="1" ht="19.5">
      <c r="A118" s="251"/>
      <c r="B118" s="27"/>
      <c r="C118" s="251"/>
      <c r="D118" s="127" t="s">
        <v>137</v>
      </c>
      <c r="E118" s="251"/>
      <c r="F118" s="128" t="s">
        <v>1951</v>
      </c>
      <c r="G118" s="251"/>
      <c r="H118" s="251"/>
      <c r="I118" s="251"/>
      <c r="J118" s="251"/>
      <c r="K118" s="251"/>
      <c r="L118" s="27"/>
      <c r="M118" s="129"/>
      <c r="N118" s="130"/>
      <c r="O118" s="55"/>
      <c r="P118" s="55"/>
      <c r="Q118" s="55"/>
      <c r="R118" s="55"/>
      <c r="S118" s="55"/>
      <c r="T118" s="56"/>
      <c r="U118" s="251"/>
      <c r="V118" s="251"/>
      <c r="W118" s="251"/>
      <c r="X118" s="251"/>
      <c r="Y118" s="251"/>
      <c r="Z118" s="251"/>
      <c r="AA118" s="251"/>
      <c r="AB118" s="251"/>
      <c r="AC118" s="251"/>
      <c r="AD118" s="251"/>
      <c r="AE118" s="251"/>
      <c r="AT118" s="304" t="s">
        <v>137</v>
      </c>
      <c r="AU118" s="304" t="s">
        <v>22</v>
      </c>
    </row>
    <row r="119" spans="1:65" s="307" customFormat="1" ht="16.5" customHeight="1">
      <c r="A119" s="251"/>
      <c r="B119" s="27"/>
      <c r="C119" s="117" t="s">
        <v>163</v>
      </c>
      <c r="D119" s="117" t="s">
        <v>131</v>
      </c>
      <c r="E119" s="118" t="s">
        <v>1952</v>
      </c>
      <c r="F119" s="119" t="s">
        <v>1953</v>
      </c>
      <c r="G119" s="120" t="s">
        <v>201</v>
      </c>
      <c r="H119" s="121">
        <v>2</v>
      </c>
      <c r="I119" s="122"/>
      <c r="J119" s="123">
        <f>ROUND(I119*H119,2)</f>
        <v>0</v>
      </c>
      <c r="K119" s="119" t="s">
        <v>1921</v>
      </c>
      <c r="L119" s="27"/>
      <c r="M119" s="329" t="s">
        <v>20</v>
      </c>
      <c r="N119" s="124" t="s">
        <v>46</v>
      </c>
      <c r="O119" s="55"/>
      <c r="P119" s="125">
        <f>O119*H119</f>
        <v>0</v>
      </c>
      <c r="Q119" s="125">
        <v>0</v>
      </c>
      <c r="R119" s="125">
        <f>Q119*H119</f>
        <v>0</v>
      </c>
      <c r="S119" s="125">
        <v>0</v>
      </c>
      <c r="T119" s="126">
        <f>S119*H119</f>
        <v>0</v>
      </c>
      <c r="U119" s="251"/>
      <c r="V119" s="251"/>
      <c r="W119" s="251"/>
      <c r="X119" s="251"/>
      <c r="Y119" s="251"/>
      <c r="Z119" s="251"/>
      <c r="AA119" s="251"/>
      <c r="AB119" s="251"/>
      <c r="AC119" s="251"/>
      <c r="AD119" s="251"/>
      <c r="AE119" s="251"/>
      <c r="AR119" s="330" t="s">
        <v>163</v>
      </c>
      <c r="AT119" s="330" t="s">
        <v>131</v>
      </c>
      <c r="AU119" s="330" t="s">
        <v>22</v>
      </c>
      <c r="AY119" s="304" t="s">
        <v>130</v>
      </c>
      <c r="BE119" s="331">
        <f>IF(N119="základní",J119,0)</f>
        <v>0</v>
      </c>
      <c r="BF119" s="331">
        <f>IF(N119="snížená",J119,0)</f>
        <v>0</v>
      </c>
      <c r="BG119" s="331">
        <f>IF(N119="zákl. přenesená",J119,0)</f>
        <v>0</v>
      </c>
      <c r="BH119" s="331">
        <f>IF(N119="sníž. přenesená",J119,0)</f>
        <v>0</v>
      </c>
      <c r="BI119" s="331">
        <f>IF(N119="nulová",J119,0)</f>
        <v>0</v>
      </c>
      <c r="BJ119" s="304" t="s">
        <v>22</v>
      </c>
      <c r="BK119" s="331">
        <f>ROUND(I119*H119,2)</f>
        <v>0</v>
      </c>
      <c r="BL119" s="304" t="s">
        <v>163</v>
      </c>
      <c r="BM119" s="330" t="s">
        <v>235</v>
      </c>
    </row>
    <row r="120" spans="1:47" s="307" customFormat="1" ht="12">
      <c r="A120" s="251"/>
      <c r="B120" s="27"/>
      <c r="C120" s="251"/>
      <c r="D120" s="127" t="s">
        <v>137</v>
      </c>
      <c r="E120" s="251"/>
      <c r="F120" s="128" t="s">
        <v>1953</v>
      </c>
      <c r="G120" s="251"/>
      <c r="H120" s="251"/>
      <c r="I120" s="251"/>
      <c r="J120" s="251"/>
      <c r="K120" s="251"/>
      <c r="L120" s="27"/>
      <c r="M120" s="129"/>
      <c r="N120" s="130"/>
      <c r="O120" s="55"/>
      <c r="P120" s="55"/>
      <c r="Q120" s="55"/>
      <c r="R120" s="55"/>
      <c r="S120" s="55"/>
      <c r="T120" s="56"/>
      <c r="U120" s="251"/>
      <c r="V120" s="251"/>
      <c r="W120" s="251"/>
      <c r="X120" s="251"/>
      <c r="Y120" s="251"/>
      <c r="Z120" s="251"/>
      <c r="AA120" s="251"/>
      <c r="AB120" s="251"/>
      <c r="AC120" s="251"/>
      <c r="AD120" s="251"/>
      <c r="AE120" s="251"/>
      <c r="AT120" s="304" t="s">
        <v>137</v>
      </c>
      <c r="AU120" s="304" t="s">
        <v>22</v>
      </c>
    </row>
    <row r="121" spans="1:65" s="307" customFormat="1" ht="16.5" customHeight="1">
      <c r="A121" s="251"/>
      <c r="B121" s="27"/>
      <c r="C121" s="117" t="s">
        <v>236</v>
      </c>
      <c r="D121" s="117" t="s">
        <v>131</v>
      </c>
      <c r="E121" s="118" t="s">
        <v>1954</v>
      </c>
      <c r="F121" s="119" t="s">
        <v>1955</v>
      </c>
      <c r="G121" s="120" t="s">
        <v>201</v>
      </c>
      <c r="H121" s="121">
        <v>1</v>
      </c>
      <c r="I121" s="122"/>
      <c r="J121" s="123">
        <f>ROUND(I121*H121,2)</f>
        <v>0</v>
      </c>
      <c r="K121" s="119" t="s">
        <v>146</v>
      </c>
      <c r="L121" s="27"/>
      <c r="M121" s="329" t="s">
        <v>20</v>
      </c>
      <c r="N121" s="124" t="s">
        <v>46</v>
      </c>
      <c r="O121" s="55"/>
      <c r="P121" s="125">
        <f>O121*H121</f>
        <v>0</v>
      </c>
      <c r="Q121" s="125">
        <v>0</v>
      </c>
      <c r="R121" s="125">
        <f>Q121*H121</f>
        <v>0</v>
      </c>
      <c r="S121" s="125">
        <v>0</v>
      </c>
      <c r="T121" s="126">
        <f>S121*H121</f>
        <v>0</v>
      </c>
      <c r="U121" s="251"/>
      <c r="V121" s="251"/>
      <c r="W121" s="251"/>
      <c r="X121" s="251"/>
      <c r="Y121" s="251"/>
      <c r="Z121" s="251"/>
      <c r="AA121" s="251"/>
      <c r="AB121" s="251"/>
      <c r="AC121" s="251"/>
      <c r="AD121" s="251"/>
      <c r="AE121" s="251"/>
      <c r="AR121" s="330" t="s">
        <v>163</v>
      </c>
      <c r="AT121" s="330" t="s">
        <v>131</v>
      </c>
      <c r="AU121" s="330" t="s">
        <v>22</v>
      </c>
      <c r="AY121" s="304" t="s">
        <v>130</v>
      </c>
      <c r="BE121" s="331">
        <f>IF(N121="základní",J121,0)</f>
        <v>0</v>
      </c>
      <c r="BF121" s="331">
        <f>IF(N121="snížená",J121,0)</f>
        <v>0</v>
      </c>
      <c r="BG121" s="331">
        <f>IF(N121="zákl. přenesená",J121,0)</f>
        <v>0</v>
      </c>
      <c r="BH121" s="331">
        <f>IF(N121="sníž. přenesená",J121,0)</f>
        <v>0</v>
      </c>
      <c r="BI121" s="331">
        <f>IF(N121="nulová",J121,0)</f>
        <v>0</v>
      </c>
      <c r="BJ121" s="304" t="s">
        <v>22</v>
      </c>
      <c r="BK121" s="331">
        <f>ROUND(I121*H121,2)</f>
        <v>0</v>
      </c>
      <c r="BL121" s="304" t="s">
        <v>163</v>
      </c>
      <c r="BM121" s="330" t="s">
        <v>239</v>
      </c>
    </row>
    <row r="122" spans="1:47" s="307" customFormat="1" ht="12">
      <c r="A122" s="251"/>
      <c r="B122" s="27"/>
      <c r="C122" s="251"/>
      <c r="D122" s="127" t="s">
        <v>137</v>
      </c>
      <c r="E122" s="251"/>
      <c r="F122" s="128" t="s">
        <v>1955</v>
      </c>
      <c r="G122" s="251"/>
      <c r="H122" s="251"/>
      <c r="I122" s="251"/>
      <c r="J122" s="251"/>
      <c r="K122" s="251"/>
      <c r="L122" s="27"/>
      <c r="M122" s="129"/>
      <c r="N122" s="130"/>
      <c r="O122" s="55"/>
      <c r="P122" s="55"/>
      <c r="Q122" s="55"/>
      <c r="R122" s="55"/>
      <c r="S122" s="55"/>
      <c r="T122" s="56"/>
      <c r="U122" s="251"/>
      <c r="V122" s="251"/>
      <c r="W122" s="251"/>
      <c r="X122" s="251"/>
      <c r="Y122" s="251"/>
      <c r="Z122" s="251"/>
      <c r="AA122" s="251"/>
      <c r="AB122" s="251"/>
      <c r="AC122" s="251"/>
      <c r="AD122" s="251"/>
      <c r="AE122" s="251"/>
      <c r="AT122" s="304" t="s">
        <v>137</v>
      </c>
      <c r="AU122" s="304" t="s">
        <v>22</v>
      </c>
    </row>
    <row r="123" spans="1:65" s="307" customFormat="1" ht="16.5" customHeight="1">
      <c r="A123" s="251"/>
      <c r="B123" s="27"/>
      <c r="C123" s="117" t="s">
        <v>168</v>
      </c>
      <c r="D123" s="117" t="s">
        <v>131</v>
      </c>
      <c r="E123" s="118" t="s">
        <v>1956</v>
      </c>
      <c r="F123" s="119" t="s">
        <v>1957</v>
      </c>
      <c r="G123" s="120" t="s">
        <v>201</v>
      </c>
      <c r="H123" s="121">
        <v>1</v>
      </c>
      <c r="I123" s="122"/>
      <c r="J123" s="123">
        <f>ROUND(I123*H123,2)</f>
        <v>0</v>
      </c>
      <c r="K123" s="119" t="s">
        <v>146</v>
      </c>
      <c r="L123" s="27"/>
      <c r="M123" s="329" t="s">
        <v>20</v>
      </c>
      <c r="N123" s="124" t="s">
        <v>46</v>
      </c>
      <c r="O123" s="55"/>
      <c r="P123" s="125">
        <f>O123*H123</f>
        <v>0</v>
      </c>
      <c r="Q123" s="125">
        <v>0</v>
      </c>
      <c r="R123" s="125">
        <f>Q123*H123</f>
        <v>0</v>
      </c>
      <c r="S123" s="125">
        <v>0</v>
      </c>
      <c r="T123" s="126">
        <f>S123*H123</f>
        <v>0</v>
      </c>
      <c r="U123" s="251"/>
      <c r="V123" s="251"/>
      <c r="W123" s="251"/>
      <c r="X123" s="251"/>
      <c r="Y123" s="251"/>
      <c r="Z123" s="251"/>
      <c r="AA123" s="251"/>
      <c r="AB123" s="251"/>
      <c r="AC123" s="251"/>
      <c r="AD123" s="251"/>
      <c r="AE123" s="251"/>
      <c r="AR123" s="330" t="s">
        <v>163</v>
      </c>
      <c r="AT123" s="330" t="s">
        <v>131</v>
      </c>
      <c r="AU123" s="330" t="s">
        <v>22</v>
      </c>
      <c r="AY123" s="304" t="s">
        <v>130</v>
      </c>
      <c r="BE123" s="331">
        <f>IF(N123="základní",J123,0)</f>
        <v>0</v>
      </c>
      <c r="BF123" s="331">
        <f>IF(N123="snížená",J123,0)</f>
        <v>0</v>
      </c>
      <c r="BG123" s="331">
        <f>IF(N123="zákl. přenesená",J123,0)</f>
        <v>0</v>
      </c>
      <c r="BH123" s="331">
        <f>IF(N123="sníž. přenesená",J123,0)</f>
        <v>0</v>
      </c>
      <c r="BI123" s="331">
        <f>IF(N123="nulová",J123,0)</f>
        <v>0</v>
      </c>
      <c r="BJ123" s="304" t="s">
        <v>22</v>
      </c>
      <c r="BK123" s="331">
        <f>ROUND(I123*H123,2)</f>
        <v>0</v>
      </c>
      <c r="BL123" s="304" t="s">
        <v>163</v>
      </c>
      <c r="BM123" s="330" t="s">
        <v>242</v>
      </c>
    </row>
    <row r="124" spans="1:47" s="307" customFormat="1" ht="12">
      <c r="A124" s="251"/>
      <c r="B124" s="27"/>
      <c r="C124" s="251"/>
      <c r="D124" s="127" t="s">
        <v>137</v>
      </c>
      <c r="E124" s="251"/>
      <c r="F124" s="128" t="s">
        <v>1957</v>
      </c>
      <c r="G124" s="251"/>
      <c r="H124" s="251"/>
      <c r="I124" s="251"/>
      <c r="J124" s="251"/>
      <c r="K124" s="251"/>
      <c r="L124" s="27"/>
      <c r="M124" s="129"/>
      <c r="N124" s="130"/>
      <c r="O124" s="55"/>
      <c r="P124" s="55"/>
      <c r="Q124" s="55"/>
      <c r="R124" s="55"/>
      <c r="S124" s="55"/>
      <c r="T124" s="56"/>
      <c r="U124" s="251"/>
      <c r="V124" s="251"/>
      <c r="W124" s="251"/>
      <c r="X124" s="251"/>
      <c r="Y124" s="251"/>
      <c r="Z124" s="251"/>
      <c r="AA124" s="251"/>
      <c r="AB124" s="251"/>
      <c r="AC124" s="251"/>
      <c r="AD124" s="251"/>
      <c r="AE124" s="251"/>
      <c r="AT124" s="304" t="s">
        <v>137</v>
      </c>
      <c r="AU124" s="304" t="s">
        <v>22</v>
      </c>
    </row>
    <row r="125" spans="1:65" s="307" customFormat="1" ht="16.5" customHeight="1">
      <c r="A125" s="251"/>
      <c r="B125" s="27"/>
      <c r="C125" s="117" t="s">
        <v>243</v>
      </c>
      <c r="D125" s="117" t="s">
        <v>131</v>
      </c>
      <c r="E125" s="118" t="s">
        <v>1958</v>
      </c>
      <c r="F125" s="119" t="s">
        <v>1959</v>
      </c>
      <c r="G125" s="120" t="s">
        <v>215</v>
      </c>
      <c r="H125" s="121">
        <v>3</v>
      </c>
      <c r="I125" s="122"/>
      <c r="J125" s="123">
        <f>ROUND(I125*H125,2)</f>
        <v>0</v>
      </c>
      <c r="K125" s="119" t="s">
        <v>1921</v>
      </c>
      <c r="L125" s="27"/>
      <c r="M125" s="329" t="s">
        <v>20</v>
      </c>
      <c r="N125" s="124" t="s">
        <v>46</v>
      </c>
      <c r="O125" s="55"/>
      <c r="P125" s="125">
        <f>O125*H125</f>
        <v>0</v>
      </c>
      <c r="Q125" s="125">
        <v>0.00333333333333333</v>
      </c>
      <c r="R125" s="125">
        <f>Q125*H125</f>
        <v>0.00999999999999999</v>
      </c>
      <c r="S125" s="125">
        <v>0</v>
      </c>
      <c r="T125" s="126">
        <f>S125*H125</f>
        <v>0</v>
      </c>
      <c r="U125" s="251"/>
      <c r="V125" s="251"/>
      <c r="W125" s="251"/>
      <c r="X125" s="251"/>
      <c r="Y125" s="251"/>
      <c r="Z125" s="251"/>
      <c r="AA125" s="251"/>
      <c r="AB125" s="251"/>
      <c r="AC125" s="251"/>
      <c r="AD125" s="251"/>
      <c r="AE125" s="251"/>
      <c r="AR125" s="330" t="s">
        <v>163</v>
      </c>
      <c r="AT125" s="330" t="s">
        <v>131</v>
      </c>
      <c r="AU125" s="330" t="s">
        <v>22</v>
      </c>
      <c r="AY125" s="304" t="s">
        <v>130</v>
      </c>
      <c r="BE125" s="331">
        <f>IF(N125="základní",J125,0)</f>
        <v>0</v>
      </c>
      <c r="BF125" s="331">
        <f>IF(N125="snížená",J125,0)</f>
        <v>0</v>
      </c>
      <c r="BG125" s="331">
        <f>IF(N125="zákl. přenesená",J125,0)</f>
        <v>0</v>
      </c>
      <c r="BH125" s="331">
        <f>IF(N125="sníž. přenesená",J125,0)</f>
        <v>0</v>
      </c>
      <c r="BI125" s="331">
        <f>IF(N125="nulová",J125,0)</f>
        <v>0</v>
      </c>
      <c r="BJ125" s="304" t="s">
        <v>22</v>
      </c>
      <c r="BK125" s="331">
        <f>ROUND(I125*H125,2)</f>
        <v>0</v>
      </c>
      <c r="BL125" s="304" t="s">
        <v>163</v>
      </c>
      <c r="BM125" s="330" t="s">
        <v>246</v>
      </c>
    </row>
    <row r="126" spans="1:47" s="307" customFormat="1" ht="12">
      <c r="A126" s="251"/>
      <c r="B126" s="27"/>
      <c r="C126" s="251"/>
      <c r="D126" s="127" t="s">
        <v>137</v>
      </c>
      <c r="E126" s="251"/>
      <c r="F126" s="128" t="s">
        <v>1959</v>
      </c>
      <c r="G126" s="251"/>
      <c r="H126" s="251"/>
      <c r="I126" s="251"/>
      <c r="J126" s="251"/>
      <c r="K126" s="251"/>
      <c r="L126" s="27"/>
      <c r="M126" s="129"/>
      <c r="N126" s="130"/>
      <c r="O126" s="55"/>
      <c r="P126" s="55"/>
      <c r="Q126" s="55"/>
      <c r="R126" s="55"/>
      <c r="S126" s="55"/>
      <c r="T126" s="56"/>
      <c r="U126" s="251"/>
      <c r="V126" s="251"/>
      <c r="W126" s="251"/>
      <c r="X126" s="251"/>
      <c r="Y126" s="251"/>
      <c r="Z126" s="251"/>
      <c r="AA126" s="251"/>
      <c r="AB126" s="251"/>
      <c r="AC126" s="251"/>
      <c r="AD126" s="251"/>
      <c r="AE126" s="251"/>
      <c r="AT126" s="304" t="s">
        <v>137</v>
      </c>
      <c r="AU126" s="304" t="s">
        <v>22</v>
      </c>
    </row>
    <row r="127" spans="1:65" s="307" customFormat="1" ht="16.5" customHeight="1">
      <c r="A127" s="251"/>
      <c r="B127" s="27"/>
      <c r="C127" s="117" t="s">
        <v>211</v>
      </c>
      <c r="D127" s="117" t="s">
        <v>131</v>
      </c>
      <c r="E127" s="118" t="s">
        <v>1960</v>
      </c>
      <c r="F127" s="119" t="s">
        <v>1961</v>
      </c>
      <c r="G127" s="120" t="s">
        <v>215</v>
      </c>
      <c r="H127" s="121">
        <v>5</v>
      </c>
      <c r="I127" s="122"/>
      <c r="J127" s="123">
        <f>ROUND(I127*H127,2)</f>
        <v>0</v>
      </c>
      <c r="K127" s="119" t="s">
        <v>1921</v>
      </c>
      <c r="L127" s="27"/>
      <c r="M127" s="329" t="s">
        <v>20</v>
      </c>
      <c r="N127" s="124" t="s">
        <v>46</v>
      </c>
      <c r="O127" s="55"/>
      <c r="P127" s="125">
        <f>O127*H127</f>
        <v>0</v>
      </c>
      <c r="Q127" s="125">
        <v>0.006</v>
      </c>
      <c r="R127" s="125">
        <f>Q127*H127</f>
        <v>0.03</v>
      </c>
      <c r="S127" s="125">
        <v>0</v>
      </c>
      <c r="T127" s="126">
        <f>S127*H127</f>
        <v>0</v>
      </c>
      <c r="U127" s="251"/>
      <c r="V127" s="251"/>
      <c r="W127" s="251"/>
      <c r="X127" s="251"/>
      <c r="Y127" s="251"/>
      <c r="Z127" s="251"/>
      <c r="AA127" s="251"/>
      <c r="AB127" s="251"/>
      <c r="AC127" s="251"/>
      <c r="AD127" s="251"/>
      <c r="AE127" s="251"/>
      <c r="AR127" s="330" t="s">
        <v>163</v>
      </c>
      <c r="AT127" s="330" t="s">
        <v>131</v>
      </c>
      <c r="AU127" s="330" t="s">
        <v>22</v>
      </c>
      <c r="AY127" s="304" t="s">
        <v>130</v>
      </c>
      <c r="BE127" s="331">
        <f>IF(N127="základní",J127,0)</f>
        <v>0</v>
      </c>
      <c r="BF127" s="331">
        <f>IF(N127="snížená",J127,0)</f>
        <v>0</v>
      </c>
      <c r="BG127" s="331">
        <f>IF(N127="zákl. přenesená",J127,0)</f>
        <v>0</v>
      </c>
      <c r="BH127" s="331">
        <f>IF(N127="sníž. přenesená",J127,0)</f>
        <v>0</v>
      </c>
      <c r="BI127" s="331">
        <f>IF(N127="nulová",J127,0)</f>
        <v>0</v>
      </c>
      <c r="BJ127" s="304" t="s">
        <v>22</v>
      </c>
      <c r="BK127" s="331">
        <f>ROUND(I127*H127,2)</f>
        <v>0</v>
      </c>
      <c r="BL127" s="304" t="s">
        <v>163</v>
      </c>
      <c r="BM127" s="330" t="s">
        <v>251</v>
      </c>
    </row>
    <row r="128" spans="1:47" s="307" customFormat="1" ht="12">
      <c r="A128" s="251"/>
      <c r="B128" s="27"/>
      <c r="C128" s="251"/>
      <c r="D128" s="127" t="s">
        <v>137</v>
      </c>
      <c r="E128" s="251"/>
      <c r="F128" s="128" t="s">
        <v>1961</v>
      </c>
      <c r="G128" s="251"/>
      <c r="H128" s="251"/>
      <c r="I128" s="251"/>
      <c r="J128" s="251"/>
      <c r="K128" s="251"/>
      <c r="L128" s="27"/>
      <c r="M128" s="129"/>
      <c r="N128" s="130"/>
      <c r="O128" s="55"/>
      <c r="P128" s="55"/>
      <c r="Q128" s="55"/>
      <c r="R128" s="55"/>
      <c r="S128" s="55"/>
      <c r="T128" s="56"/>
      <c r="U128" s="251"/>
      <c r="V128" s="251"/>
      <c r="W128" s="251"/>
      <c r="X128" s="251"/>
      <c r="Y128" s="251"/>
      <c r="Z128" s="251"/>
      <c r="AA128" s="251"/>
      <c r="AB128" s="251"/>
      <c r="AC128" s="251"/>
      <c r="AD128" s="251"/>
      <c r="AE128" s="251"/>
      <c r="AT128" s="304" t="s">
        <v>137</v>
      </c>
      <c r="AU128" s="304" t="s">
        <v>22</v>
      </c>
    </row>
    <row r="129" spans="1:65" s="307" customFormat="1" ht="16.5" customHeight="1">
      <c r="A129" s="251"/>
      <c r="B129" s="27"/>
      <c r="C129" s="117" t="s">
        <v>7</v>
      </c>
      <c r="D129" s="117" t="s">
        <v>131</v>
      </c>
      <c r="E129" s="118" t="s">
        <v>1962</v>
      </c>
      <c r="F129" s="119" t="s">
        <v>1963</v>
      </c>
      <c r="G129" s="120" t="s">
        <v>215</v>
      </c>
      <c r="H129" s="121">
        <v>16.5</v>
      </c>
      <c r="I129" s="122"/>
      <c r="J129" s="123">
        <f>ROUND(I129*H129,2)</f>
        <v>0</v>
      </c>
      <c r="K129" s="119" t="s">
        <v>1921</v>
      </c>
      <c r="L129" s="27"/>
      <c r="M129" s="329" t="s">
        <v>20</v>
      </c>
      <c r="N129" s="124" t="s">
        <v>46</v>
      </c>
      <c r="O129" s="55"/>
      <c r="P129" s="125">
        <f>O129*H129</f>
        <v>0</v>
      </c>
      <c r="Q129" s="125">
        <v>0.0109090909090909</v>
      </c>
      <c r="R129" s="125">
        <f>Q129*H129</f>
        <v>0.17999999999999985</v>
      </c>
      <c r="S129" s="125">
        <v>0</v>
      </c>
      <c r="T129" s="126">
        <f>S129*H129</f>
        <v>0</v>
      </c>
      <c r="U129" s="251"/>
      <c r="V129" s="251"/>
      <c r="W129" s="251"/>
      <c r="X129" s="251"/>
      <c r="Y129" s="251"/>
      <c r="Z129" s="251"/>
      <c r="AA129" s="251"/>
      <c r="AB129" s="251"/>
      <c r="AC129" s="251"/>
      <c r="AD129" s="251"/>
      <c r="AE129" s="251"/>
      <c r="AR129" s="330" t="s">
        <v>163</v>
      </c>
      <c r="AT129" s="330" t="s">
        <v>131</v>
      </c>
      <c r="AU129" s="330" t="s">
        <v>22</v>
      </c>
      <c r="AY129" s="304" t="s">
        <v>130</v>
      </c>
      <c r="BE129" s="331">
        <f>IF(N129="základní",J129,0)</f>
        <v>0</v>
      </c>
      <c r="BF129" s="331">
        <f>IF(N129="snížená",J129,0)</f>
        <v>0</v>
      </c>
      <c r="BG129" s="331">
        <f>IF(N129="zákl. přenesená",J129,0)</f>
        <v>0</v>
      </c>
      <c r="BH129" s="331">
        <f>IF(N129="sníž. přenesená",J129,0)</f>
        <v>0</v>
      </c>
      <c r="BI129" s="331">
        <f>IF(N129="nulová",J129,0)</f>
        <v>0</v>
      </c>
      <c r="BJ129" s="304" t="s">
        <v>22</v>
      </c>
      <c r="BK129" s="331">
        <f>ROUND(I129*H129,2)</f>
        <v>0</v>
      </c>
      <c r="BL129" s="304" t="s">
        <v>163</v>
      </c>
      <c r="BM129" s="330" t="s">
        <v>256</v>
      </c>
    </row>
    <row r="130" spans="1:47" s="307" customFormat="1" ht="12">
      <c r="A130" s="251"/>
      <c r="B130" s="27"/>
      <c r="C130" s="251"/>
      <c r="D130" s="127" t="s">
        <v>137</v>
      </c>
      <c r="E130" s="251"/>
      <c r="F130" s="128" t="s">
        <v>1963</v>
      </c>
      <c r="G130" s="251"/>
      <c r="H130" s="251"/>
      <c r="I130" s="251"/>
      <c r="J130" s="251"/>
      <c r="K130" s="251"/>
      <c r="L130" s="27"/>
      <c r="M130" s="129"/>
      <c r="N130" s="130"/>
      <c r="O130" s="55"/>
      <c r="P130" s="55"/>
      <c r="Q130" s="55"/>
      <c r="R130" s="55"/>
      <c r="S130" s="55"/>
      <c r="T130" s="56"/>
      <c r="U130" s="251"/>
      <c r="V130" s="251"/>
      <c r="W130" s="251"/>
      <c r="X130" s="251"/>
      <c r="Y130" s="251"/>
      <c r="Z130" s="251"/>
      <c r="AA130" s="251"/>
      <c r="AB130" s="251"/>
      <c r="AC130" s="251"/>
      <c r="AD130" s="251"/>
      <c r="AE130" s="251"/>
      <c r="AT130" s="304" t="s">
        <v>137</v>
      </c>
      <c r="AU130" s="304" t="s">
        <v>22</v>
      </c>
    </row>
    <row r="131" spans="2:51" s="136" customFormat="1" ht="12">
      <c r="B131" s="135"/>
      <c r="D131" s="127" t="s">
        <v>660</v>
      </c>
      <c r="E131" s="137" t="s">
        <v>20</v>
      </c>
      <c r="F131" s="138" t="s">
        <v>1964</v>
      </c>
      <c r="H131" s="137" t="s">
        <v>20</v>
      </c>
      <c r="L131" s="135"/>
      <c r="M131" s="139"/>
      <c r="N131" s="140"/>
      <c r="O131" s="140"/>
      <c r="P131" s="140"/>
      <c r="Q131" s="140"/>
      <c r="R131" s="140"/>
      <c r="S131" s="140"/>
      <c r="T131" s="141"/>
      <c r="AT131" s="137" t="s">
        <v>660</v>
      </c>
      <c r="AU131" s="137" t="s">
        <v>22</v>
      </c>
      <c r="AV131" s="136" t="s">
        <v>22</v>
      </c>
      <c r="AW131" s="136" t="s">
        <v>38</v>
      </c>
      <c r="AX131" s="136" t="s">
        <v>75</v>
      </c>
      <c r="AY131" s="137" t="s">
        <v>130</v>
      </c>
    </row>
    <row r="132" spans="2:51" s="143" customFormat="1" ht="12">
      <c r="B132" s="142"/>
      <c r="D132" s="127" t="s">
        <v>660</v>
      </c>
      <c r="E132" s="144" t="s">
        <v>20</v>
      </c>
      <c r="F132" s="145" t="s">
        <v>1965</v>
      </c>
      <c r="H132" s="146">
        <v>16.5</v>
      </c>
      <c r="L132" s="142"/>
      <c r="M132" s="147"/>
      <c r="N132" s="148"/>
      <c r="O132" s="148"/>
      <c r="P132" s="148"/>
      <c r="Q132" s="148"/>
      <c r="R132" s="148"/>
      <c r="S132" s="148"/>
      <c r="T132" s="149"/>
      <c r="AT132" s="144" t="s">
        <v>660</v>
      </c>
      <c r="AU132" s="144" t="s">
        <v>22</v>
      </c>
      <c r="AV132" s="143" t="s">
        <v>84</v>
      </c>
      <c r="AW132" s="143" t="s">
        <v>38</v>
      </c>
      <c r="AX132" s="143" t="s">
        <v>75</v>
      </c>
      <c r="AY132" s="144" t="s">
        <v>130</v>
      </c>
    </row>
    <row r="133" spans="2:51" s="151" customFormat="1" ht="12">
      <c r="B133" s="150"/>
      <c r="D133" s="127" t="s">
        <v>660</v>
      </c>
      <c r="E133" s="152" t="s">
        <v>20</v>
      </c>
      <c r="F133" s="153" t="s">
        <v>663</v>
      </c>
      <c r="H133" s="154">
        <v>16.5</v>
      </c>
      <c r="L133" s="150"/>
      <c r="M133" s="155"/>
      <c r="N133" s="156"/>
      <c r="O133" s="156"/>
      <c r="P133" s="156"/>
      <c r="Q133" s="156"/>
      <c r="R133" s="156"/>
      <c r="S133" s="156"/>
      <c r="T133" s="157"/>
      <c r="AT133" s="152" t="s">
        <v>660</v>
      </c>
      <c r="AU133" s="152" t="s">
        <v>22</v>
      </c>
      <c r="AV133" s="151" t="s">
        <v>136</v>
      </c>
      <c r="AW133" s="151" t="s">
        <v>38</v>
      </c>
      <c r="AX133" s="151" t="s">
        <v>22</v>
      </c>
      <c r="AY133" s="152" t="s">
        <v>130</v>
      </c>
    </row>
    <row r="134" spans="1:65" s="307" customFormat="1" ht="16.5" customHeight="1">
      <c r="A134" s="251"/>
      <c r="B134" s="27"/>
      <c r="C134" s="117" t="s">
        <v>216</v>
      </c>
      <c r="D134" s="117" t="s">
        <v>131</v>
      </c>
      <c r="E134" s="118" t="s">
        <v>1966</v>
      </c>
      <c r="F134" s="119" t="s">
        <v>1967</v>
      </c>
      <c r="G134" s="120" t="s">
        <v>201</v>
      </c>
      <c r="H134" s="121">
        <v>1</v>
      </c>
      <c r="I134" s="122"/>
      <c r="J134" s="123">
        <f>ROUND(I134*H134,2)</f>
        <v>0</v>
      </c>
      <c r="K134" s="119" t="s">
        <v>1921</v>
      </c>
      <c r="L134" s="27"/>
      <c r="M134" s="329" t="s">
        <v>20</v>
      </c>
      <c r="N134" s="124" t="s">
        <v>46</v>
      </c>
      <c r="O134" s="55"/>
      <c r="P134" s="125">
        <f>O134*H134</f>
        <v>0</v>
      </c>
      <c r="Q134" s="125">
        <v>0</v>
      </c>
      <c r="R134" s="125">
        <f>Q134*H134</f>
        <v>0</v>
      </c>
      <c r="S134" s="125">
        <v>0</v>
      </c>
      <c r="T134" s="126">
        <f>S134*H134</f>
        <v>0</v>
      </c>
      <c r="U134" s="251"/>
      <c r="V134" s="251"/>
      <c r="W134" s="251"/>
      <c r="X134" s="251"/>
      <c r="Y134" s="251"/>
      <c r="Z134" s="251"/>
      <c r="AA134" s="251"/>
      <c r="AB134" s="251"/>
      <c r="AC134" s="251"/>
      <c r="AD134" s="251"/>
      <c r="AE134" s="251"/>
      <c r="AR134" s="330" t="s">
        <v>163</v>
      </c>
      <c r="AT134" s="330" t="s">
        <v>131</v>
      </c>
      <c r="AU134" s="330" t="s">
        <v>22</v>
      </c>
      <c r="AY134" s="304" t="s">
        <v>130</v>
      </c>
      <c r="BE134" s="331">
        <f>IF(N134="základní",J134,0)</f>
        <v>0</v>
      </c>
      <c r="BF134" s="331">
        <f>IF(N134="snížená",J134,0)</f>
        <v>0</v>
      </c>
      <c r="BG134" s="331">
        <f>IF(N134="zákl. přenesená",J134,0)</f>
        <v>0</v>
      </c>
      <c r="BH134" s="331">
        <f>IF(N134="sníž. přenesená",J134,0)</f>
        <v>0</v>
      </c>
      <c r="BI134" s="331">
        <f>IF(N134="nulová",J134,0)</f>
        <v>0</v>
      </c>
      <c r="BJ134" s="304" t="s">
        <v>22</v>
      </c>
      <c r="BK134" s="331">
        <f>ROUND(I134*H134,2)</f>
        <v>0</v>
      </c>
      <c r="BL134" s="304" t="s">
        <v>163</v>
      </c>
      <c r="BM134" s="330" t="s">
        <v>259</v>
      </c>
    </row>
    <row r="135" spans="1:47" s="307" customFormat="1" ht="12">
      <c r="A135" s="251"/>
      <c r="B135" s="27"/>
      <c r="C135" s="251"/>
      <c r="D135" s="127" t="s">
        <v>137</v>
      </c>
      <c r="E135" s="251"/>
      <c r="F135" s="128" t="s">
        <v>1967</v>
      </c>
      <c r="G135" s="251"/>
      <c r="H135" s="251"/>
      <c r="I135" s="251"/>
      <c r="J135" s="251"/>
      <c r="K135" s="251"/>
      <c r="L135" s="27"/>
      <c r="M135" s="129"/>
      <c r="N135" s="130"/>
      <c r="O135" s="55"/>
      <c r="P135" s="55"/>
      <c r="Q135" s="55"/>
      <c r="R135" s="55"/>
      <c r="S135" s="55"/>
      <c r="T135" s="56"/>
      <c r="U135" s="251"/>
      <c r="V135" s="251"/>
      <c r="W135" s="251"/>
      <c r="X135" s="251"/>
      <c r="Y135" s="251"/>
      <c r="Z135" s="251"/>
      <c r="AA135" s="251"/>
      <c r="AB135" s="251"/>
      <c r="AC135" s="251"/>
      <c r="AD135" s="251"/>
      <c r="AE135" s="251"/>
      <c r="AT135" s="304" t="s">
        <v>137</v>
      </c>
      <c r="AU135" s="304" t="s">
        <v>22</v>
      </c>
    </row>
    <row r="136" spans="1:65" s="307" customFormat="1" ht="16.5" customHeight="1">
      <c r="A136" s="251"/>
      <c r="B136" s="27"/>
      <c r="C136" s="117" t="s">
        <v>260</v>
      </c>
      <c r="D136" s="117" t="s">
        <v>131</v>
      </c>
      <c r="E136" s="118" t="s">
        <v>1968</v>
      </c>
      <c r="F136" s="119" t="s">
        <v>1969</v>
      </c>
      <c r="G136" s="120" t="s">
        <v>201</v>
      </c>
      <c r="H136" s="121">
        <v>1</v>
      </c>
      <c r="I136" s="122"/>
      <c r="J136" s="123">
        <f>ROUND(I136*H136,2)</f>
        <v>0</v>
      </c>
      <c r="K136" s="119" t="s">
        <v>146</v>
      </c>
      <c r="L136" s="27"/>
      <c r="M136" s="329" t="s">
        <v>20</v>
      </c>
      <c r="N136" s="124" t="s">
        <v>46</v>
      </c>
      <c r="O136" s="55"/>
      <c r="P136" s="125">
        <f>O136*H136</f>
        <v>0</v>
      </c>
      <c r="Q136" s="125">
        <v>0</v>
      </c>
      <c r="R136" s="125">
        <f>Q136*H136</f>
        <v>0</v>
      </c>
      <c r="S136" s="125">
        <v>0</v>
      </c>
      <c r="T136" s="126">
        <f>S136*H136</f>
        <v>0</v>
      </c>
      <c r="U136" s="251"/>
      <c r="V136" s="251"/>
      <c r="W136" s="251"/>
      <c r="X136" s="251"/>
      <c r="Y136" s="251"/>
      <c r="Z136" s="251"/>
      <c r="AA136" s="251"/>
      <c r="AB136" s="251"/>
      <c r="AC136" s="251"/>
      <c r="AD136" s="251"/>
      <c r="AE136" s="251"/>
      <c r="AR136" s="330" t="s">
        <v>163</v>
      </c>
      <c r="AT136" s="330" t="s">
        <v>131</v>
      </c>
      <c r="AU136" s="330" t="s">
        <v>22</v>
      </c>
      <c r="AY136" s="304" t="s">
        <v>130</v>
      </c>
      <c r="BE136" s="331">
        <f>IF(N136="základní",J136,0)</f>
        <v>0</v>
      </c>
      <c r="BF136" s="331">
        <f>IF(N136="snížená",J136,0)</f>
        <v>0</v>
      </c>
      <c r="BG136" s="331">
        <f>IF(N136="zákl. přenesená",J136,0)</f>
        <v>0</v>
      </c>
      <c r="BH136" s="331">
        <f>IF(N136="sníž. přenesená",J136,0)</f>
        <v>0</v>
      </c>
      <c r="BI136" s="331">
        <f>IF(N136="nulová",J136,0)</f>
        <v>0</v>
      </c>
      <c r="BJ136" s="304" t="s">
        <v>22</v>
      </c>
      <c r="BK136" s="331">
        <f>ROUND(I136*H136,2)</f>
        <v>0</v>
      </c>
      <c r="BL136" s="304" t="s">
        <v>163</v>
      </c>
      <c r="BM136" s="330" t="s">
        <v>263</v>
      </c>
    </row>
    <row r="137" spans="1:47" s="307" customFormat="1" ht="12">
      <c r="A137" s="251"/>
      <c r="B137" s="27"/>
      <c r="C137" s="251"/>
      <c r="D137" s="127" t="s">
        <v>137</v>
      </c>
      <c r="E137" s="251"/>
      <c r="F137" s="128" t="s">
        <v>1969</v>
      </c>
      <c r="G137" s="251"/>
      <c r="H137" s="251"/>
      <c r="I137" s="251"/>
      <c r="J137" s="251"/>
      <c r="K137" s="251"/>
      <c r="L137" s="27"/>
      <c r="M137" s="129"/>
      <c r="N137" s="130"/>
      <c r="O137" s="55"/>
      <c r="P137" s="55"/>
      <c r="Q137" s="55"/>
      <c r="R137" s="55"/>
      <c r="S137" s="55"/>
      <c r="T137" s="56"/>
      <c r="U137" s="251"/>
      <c r="V137" s="251"/>
      <c r="W137" s="251"/>
      <c r="X137" s="251"/>
      <c r="Y137" s="251"/>
      <c r="Z137" s="251"/>
      <c r="AA137" s="251"/>
      <c r="AB137" s="251"/>
      <c r="AC137" s="251"/>
      <c r="AD137" s="251"/>
      <c r="AE137" s="251"/>
      <c r="AT137" s="304" t="s">
        <v>137</v>
      </c>
      <c r="AU137" s="304" t="s">
        <v>22</v>
      </c>
    </row>
    <row r="138" spans="1:65" s="307" customFormat="1" ht="16.5" customHeight="1">
      <c r="A138" s="251"/>
      <c r="B138" s="27"/>
      <c r="C138" s="117" t="s">
        <v>219</v>
      </c>
      <c r="D138" s="117" t="s">
        <v>131</v>
      </c>
      <c r="E138" s="118" t="s">
        <v>1970</v>
      </c>
      <c r="F138" s="119" t="s">
        <v>1971</v>
      </c>
      <c r="G138" s="120" t="s">
        <v>201</v>
      </c>
      <c r="H138" s="121">
        <v>1</v>
      </c>
      <c r="I138" s="122"/>
      <c r="J138" s="123">
        <f>ROUND(I138*H138,2)</f>
        <v>0</v>
      </c>
      <c r="K138" s="119" t="s">
        <v>1921</v>
      </c>
      <c r="L138" s="27"/>
      <c r="M138" s="329" t="s">
        <v>20</v>
      </c>
      <c r="N138" s="124" t="s">
        <v>46</v>
      </c>
      <c r="O138" s="55"/>
      <c r="P138" s="125">
        <f>O138*H138</f>
        <v>0</v>
      </c>
      <c r="Q138" s="125">
        <v>0</v>
      </c>
      <c r="R138" s="125">
        <f>Q138*H138</f>
        <v>0</v>
      </c>
      <c r="S138" s="125">
        <v>0</v>
      </c>
      <c r="T138" s="126">
        <f>S138*H138</f>
        <v>0</v>
      </c>
      <c r="U138" s="251"/>
      <c r="V138" s="251"/>
      <c r="W138" s="251"/>
      <c r="X138" s="251"/>
      <c r="Y138" s="251"/>
      <c r="Z138" s="251"/>
      <c r="AA138" s="251"/>
      <c r="AB138" s="251"/>
      <c r="AC138" s="251"/>
      <c r="AD138" s="251"/>
      <c r="AE138" s="251"/>
      <c r="AR138" s="330" t="s">
        <v>163</v>
      </c>
      <c r="AT138" s="330" t="s">
        <v>131</v>
      </c>
      <c r="AU138" s="330" t="s">
        <v>22</v>
      </c>
      <c r="AY138" s="304" t="s">
        <v>130</v>
      </c>
      <c r="BE138" s="331">
        <f>IF(N138="základní",J138,0)</f>
        <v>0</v>
      </c>
      <c r="BF138" s="331">
        <f>IF(N138="snížená",J138,0)</f>
        <v>0</v>
      </c>
      <c r="BG138" s="331">
        <f>IF(N138="zákl. přenesená",J138,0)</f>
        <v>0</v>
      </c>
      <c r="BH138" s="331">
        <f>IF(N138="sníž. přenesená",J138,0)</f>
        <v>0</v>
      </c>
      <c r="BI138" s="331">
        <f>IF(N138="nulová",J138,0)</f>
        <v>0</v>
      </c>
      <c r="BJ138" s="304" t="s">
        <v>22</v>
      </c>
      <c r="BK138" s="331">
        <f>ROUND(I138*H138,2)</f>
        <v>0</v>
      </c>
      <c r="BL138" s="304" t="s">
        <v>163</v>
      </c>
      <c r="BM138" s="330" t="s">
        <v>266</v>
      </c>
    </row>
    <row r="139" spans="1:47" s="307" customFormat="1" ht="12">
      <c r="A139" s="251"/>
      <c r="B139" s="27"/>
      <c r="C139" s="251"/>
      <c r="D139" s="127" t="s">
        <v>137</v>
      </c>
      <c r="E139" s="251"/>
      <c r="F139" s="128" t="s">
        <v>1971</v>
      </c>
      <c r="G139" s="251"/>
      <c r="H139" s="251"/>
      <c r="I139" s="251"/>
      <c r="J139" s="251"/>
      <c r="K139" s="251"/>
      <c r="L139" s="27"/>
      <c r="M139" s="129"/>
      <c r="N139" s="130"/>
      <c r="O139" s="55"/>
      <c r="P139" s="55"/>
      <c r="Q139" s="55"/>
      <c r="R139" s="55"/>
      <c r="S139" s="55"/>
      <c r="T139" s="56"/>
      <c r="U139" s="251"/>
      <c r="V139" s="251"/>
      <c r="W139" s="251"/>
      <c r="X139" s="251"/>
      <c r="Y139" s="251"/>
      <c r="Z139" s="251"/>
      <c r="AA139" s="251"/>
      <c r="AB139" s="251"/>
      <c r="AC139" s="251"/>
      <c r="AD139" s="251"/>
      <c r="AE139" s="251"/>
      <c r="AT139" s="304" t="s">
        <v>137</v>
      </c>
      <c r="AU139" s="304" t="s">
        <v>22</v>
      </c>
    </row>
    <row r="140" spans="1:65" s="307" customFormat="1" ht="16.5" customHeight="1">
      <c r="A140" s="251"/>
      <c r="B140" s="27"/>
      <c r="C140" s="117" t="s">
        <v>267</v>
      </c>
      <c r="D140" s="117" t="s">
        <v>131</v>
      </c>
      <c r="E140" s="118" t="s">
        <v>1972</v>
      </c>
      <c r="F140" s="119" t="s">
        <v>1973</v>
      </c>
      <c r="G140" s="120" t="s">
        <v>201</v>
      </c>
      <c r="H140" s="121">
        <v>1</v>
      </c>
      <c r="I140" s="122"/>
      <c r="J140" s="123">
        <f>ROUND(I140*H140,2)</f>
        <v>0</v>
      </c>
      <c r="K140" s="119" t="s">
        <v>146</v>
      </c>
      <c r="L140" s="27"/>
      <c r="M140" s="329" t="s">
        <v>20</v>
      </c>
      <c r="N140" s="124" t="s">
        <v>46</v>
      </c>
      <c r="O140" s="55"/>
      <c r="P140" s="125">
        <f>O140*H140</f>
        <v>0</v>
      </c>
      <c r="Q140" s="125">
        <v>0</v>
      </c>
      <c r="R140" s="125">
        <f>Q140*H140</f>
        <v>0</v>
      </c>
      <c r="S140" s="125">
        <v>0</v>
      </c>
      <c r="T140" s="126">
        <f>S140*H140</f>
        <v>0</v>
      </c>
      <c r="U140" s="251"/>
      <c r="V140" s="251"/>
      <c r="W140" s="251"/>
      <c r="X140" s="251"/>
      <c r="Y140" s="251"/>
      <c r="Z140" s="251"/>
      <c r="AA140" s="251"/>
      <c r="AB140" s="251"/>
      <c r="AC140" s="251"/>
      <c r="AD140" s="251"/>
      <c r="AE140" s="251"/>
      <c r="AR140" s="330" t="s">
        <v>163</v>
      </c>
      <c r="AT140" s="330" t="s">
        <v>131</v>
      </c>
      <c r="AU140" s="330" t="s">
        <v>22</v>
      </c>
      <c r="AY140" s="304" t="s">
        <v>130</v>
      </c>
      <c r="BE140" s="331">
        <f>IF(N140="základní",J140,0)</f>
        <v>0</v>
      </c>
      <c r="BF140" s="331">
        <f>IF(N140="snížená",J140,0)</f>
        <v>0</v>
      </c>
      <c r="BG140" s="331">
        <f>IF(N140="zákl. přenesená",J140,0)</f>
        <v>0</v>
      </c>
      <c r="BH140" s="331">
        <f>IF(N140="sníž. přenesená",J140,0)</f>
        <v>0</v>
      </c>
      <c r="BI140" s="331">
        <f>IF(N140="nulová",J140,0)</f>
        <v>0</v>
      </c>
      <c r="BJ140" s="304" t="s">
        <v>22</v>
      </c>
      <c r="BK140" s="331">
        <f>ROUND(I140*H140,2)</f>
        <v>0</v>
      </c>
      <c r="BL140" s="304" t="s">
        <v>163</v>
      </c>
      <c r="BM140" s="330" t="s">
        <v>270</v>
      </c>
    </row>
    <row r="141" spans="1:47" s="307" customFormat="1" ht="12">
      <c r="A141" s="251"/>
      <c r="B141" s="27"/>
      <c r="C141" s="251"/>
      <c r="D141" s="127" t="s">
        <v>137</v>
      </c>
      <c r="E141" s="251"/>
      <c r="F141" s="128" t="s">
        <v>1973</v>
      </c>
      <c r="G141" s="251"/>
      <c r="H141" s="251"/>
      <c r="I141" s="251"/>
      <c r="J141" s="251"/>
      <c r="K141" s="251"/>
      <c r="L141" s="27"/>
      <c r="M141" s="129"/>
      <c r="N141" s="130"/>
      <c r="O141" s="55"/>
      <c r="P141" s="55"/>
      <c r="Q141" s="55"/>
      <c r="R141" s="55"/>
      <c r="S141" s="55"/>
      <c r="T141" s="56"/>
      <c r="U141" s="251"/>
      <c r="V141" s="251"/>
      <c r="W141" s="251"/>
      <c r="X141" s="251"/>
      <c r="Y141" s="251"/>
      <c r="Z141" s="251"/>
      <c r="AA141" s="251"/>
      <c r="AB141" s="251"/>
      <c r="AC141" s="251"/>
      <c r="AD141" s="251"/>
      <c r="AE141" s="251"/>
      <c r="AT141" s="304" t="s">
        <v>137</v>
      </c>
      <c r="AU141" s="304" t="s">
        <v>22</v>
      </c>
    </row>
    <row r="142" spans="1:65" s="307" customFormat="1" ht="16.5" customHeight="1">
      <c r="A142" s="251"/>
      <c r="B142" s="27"/>
      <c r="C142" s="117" t="s">
        <v>223</v>
      </c>
      <c r="D142" s="117" t="s">
        <v>131</v>
      </c>
      <c r="E142" s="118" t="s">
        <v>1974</v>
      </c>
      <c r="F142" s="119" t="s">
        <v>1975</v>
      </c>
      <c r="G142" s="120" t="s">
        <v>201</v>
      </c>
      <c r="H142" s="121">
        <v>2</v>
      </c>
      <c r="I142" s="122"/>
      <c r="J142" s="123">
        <f>ROUND(I142*H142,2)</f>
        <v>0</v>
      </c>
      <c r="K142" s="119" t="s">
        <v>1921</v>
      </c>
      <c r="L142" s="27"/>
      <c r="M142" s="329" t="s">
        <v>20</v>
      </c>
      <c r="N142" s="124" t="s">
        <v>46</v>
      </c>
      <c r="O142" s="55"/>
      <c r="P142" s="125">
        <f>O142*H142</f>
        <v>0</v>
      </c>
      <c r="Q142" s="125">
        <v>0</v>
      </c>
      <c r="R142" s="125">
        <f>Q142*H142</f>
        <v>0</v>
      </c>
      <c r="S142" s="125">
        <v>0</v>
      </c>
      <c r="T142" s="126">
        <f>S142*H142</f>
        <v>0</v>
      </c>
      <c r="U142" s="251"/>
      <c r="V142" s="251"/>
      <c r="W142" s="251"/>
      <c r="X142" s="251"/>
      <c r="Y142" s="251"/>
      <c r="Z142" s="251"/>
      <c r="AA142" s="251"/>
      <c r="AB142" s="251"/>
      <c r="AC142" s="251"/>
      <c r="AD142" s="251"/>
      <c r="AE142" s="251"/>
      <c r="AR142" s="330" t="s">
        <v>163</v>
      </c>
      <c r="AT142" s="330" t="s">
        <v>131</v>
      </c>
      <c r="AU142" s="330" t="s">
        <v>22</v>
      </c>
      <c r="AY142" s="304" t="s">
        <v>130</v>
      </c>
      <c r="BE142" s="331">
        <f>IF(N142="základní",J142,0)</f>
        <v>0</v>
      </c>
      <c r="BF142" s="331">
        <f>IF(N142="snížená",J142,0)</f>
        <v>0</v>
      </c>
      <c r="BG142" s="331">
        <f>IF(N142="zákl. přenesená",J142,0)</f>
        <v>0</v>
      </c>
      <c r="BH142" s="331">
        <f>IF(N142="sníž. přenesená",J142,0)</f>
        <v>0</v>
      </c>
      <c r="BI142" s="331">
        <f>IF(N142="nulová",J142,0)</f>
        <v>0</v>
      </c>
      <c r="BJ142" s="304" t="s">
        <v>22</v>
      </c>
      <c r="BK142" s="331">
        <f>ROUND(I142*H142,2)</f>
        <v>0</v>
      </c>
      <c r="BL142" s="304" t="s">
        <v>163</v>
      </c>
      <c r="BM142" s="330" t="s">
        <v>273</v>
      </c>
    </row>
    <row r="143" spans="1:47" s="307" customFormat="1" ht="12">
      <c r="A143" s="251"/>
      <c r="B143" s="27"/>
      <c r="C143" s="251"/>
      <c r="D143" s="127" t="s">
        <v>137</v>
      </c>
      <c r="E143" s="251"/>
      <c r="F143" s="128" t="s">
        <v>1975</v>
      </c>
      <c r="G143" s="251"/>
      <c r="H143" s="251"/>
      <c r="I143" s="251"/>
      <c r="J143" s="251"/>
      <c r="K143" s="251"/>
      <c r="L143" s="27"/>
      <c r="M143" s="129"/>
      <c r="N143" s="130"/>
      <c r="O143" s="55"/>
      <c r="P143" s="55"/>
      <c r="Q143" s="55"/>
      <c r="R143" s="55"/>
      <c r="S143" s="55"/>
      <c r="T143" s="56"/>
      <c r="U143" s="251"/>
      <c r="V143" s="251"/>
      <c r="W143" s="251"/>
      <c r="X143" s="251"/>
      <c r="Y143" s="251"/>
      <c r="Z143" s="251"/>
      <c r="AA143" s="251"/>
      <c r="AB143" s="251"/>
      <c r="AC143" s="251"/>
      <c r="AD143" s="251"/>
      <c r="AE143" s="251"/>
      <c r="AT143" s="304" t="s">
        <v>137</v>
      </c>
      <c r="AU143" s="304" t="s">
        <v>22</v>
      </c>
    </row>
    <row r="144" spans="1:65" s="307" customFormat="1" ht="16.5" customHeight="1">
      <c r="A144" s="251"/>
      <c r="B144" s="27"/>
      <c r="C144" s="117" t="s">
        <v>274</v>
      </c>
      <c r="D144" s="117" t="s">
        <v>131</v>
      </c>
      <c r="E144" s="118" t="s">
        <v>1976</v>
      </c>
      <c r="F144" s="119" t="s">
        <v>1977</v>
      </c>
      <c r="G144" s="120" t="s">
        <v>201</v>
      </c>
      <c r="H144" s="121">
        <v>1</v>
      </c>
      <c r="I144" s="122"/>
      <c r="J144" s="123">
        <f>ROUND(I144*H144,2)</f>
        <v>0</v>
      </c>
      <c r="K144" s="119" t="s">
        <v>146</v>
      </c>
      <c r="L144" s="27"/>
      <c r="M144" s="329" t="s">
        <v>20</v>
      </c>
      <c r="N144" s="124" t="s">
        <v>46</v>
      </c>
      <c r="O144" s="55"/>
      <c r="P144" s="125">
        <f>O144*H144</f>
        <v>0</v>
      </c>
      <c r="Q144" s="125">
        <v>0</v>
      </c>
      <c r="R144" s="125">
        <f>Q144*H144</f>
        <v>0</v>
      </c>
      <c r="S144" s="125">
        <v>0</v>
      </c>
      <c r="T144" s="126">
        <f>S144*H144</f>
        <v>0</v>
      </c>
      <c r="U144" s="251"/>
      <c r="V144" s="251"/>
      <c r="W144" s="251"/>
      <c r="X144" s="251"/>
      <c r="Y144" s="251"/>
      <c r="Z144" s="251"/>
      <c r="AA144" s="251"/>
      <c r="AB144" s="251"/>
      <c r="AC144" s="251"/>
      <c r="AD144" s="251"/>
      <c r="AE144" s="251"/>
      <c r="AR144" s="330" t="s">
        <v>163</v>
      </c>
      <c r="AT144" s="330" t="s">
        <v>131</v>
      </c>
      <c r="AU144" s="330" t="s">
        <v>22</v>
      </c>
      <c r="AY144" s="304" t="s">
        <v>130</v>
      </c>
      <c r="BE144" s="331">
        <f>IF(N144="základní",J144,0)</f>
        <v>0</v>
      </c>
      <c r="BF144" s="331">
        <f>IF(N144="snížená",J144,0)</f>
        <v>0</v>
      </c>
      <c r="BG144" s="331">
        <f>IF(N144="zákl. přenesená",J144,0)</f>
        <v>0</v>
      </c>
      <c r="BH144" s="331">
        <f>IF(N144="sníž. přenesená",J144,0)</f>
        <v>0</v>
      </c>
      <c r="BI144" s="331">
        <f>IF(N144="nulová",J144,0)</f>
        <v>0</v>
      </c>
      <c r="BJ144" s="304" t="s">
        <v>22</v>
      </c>
      <c r="BK144" s="331">
        <f>ROUND(I144*H144,2)</f>
        <v>0</v>
      </c>
      <c r="BL144" s="304" t="s">
        <v>163</v>
      </c>
      <c r="BM144" s="330" t="s">
        <v>277</v>
      </c>
    </row>
    <row r="145" spans="1:47" s="307" customFormat="1" ht="12">
      <c r="A145" s="251"/>
      <c r="B145" s="27"/>
      <c r="C145" s="251"/>
      <c r="D145" s="127" t="s">
        <v>137</v>
      </c>
      <c r="E145" s="251"/>
      <c r="F145" s="128" t="s">
        <v>1977</v>
      </c>
      <c r="G145" s="251"/>
      <c r="H145" s="251"/>
      <c r="I145" s="251"/>
      <c r="J145" s="251"/>
      <c r="K145" s="251"/>
      <c r="L145" s="27"/>
      <c r="M145" s="129"/>
      <c r="N145" s="130"/>
      <c r="O145" s="55"/>
      <c r="P145" s="55"/>
      <c r="Q145" s="55"/>
      <c r="R145" s="55"/>
      <c r="S145" s="55"/>
      <c r="T145" s="56"/>
      <c r="U145" s="251"/>
      <c r="V145" s="251"/>
      <c r="W145" s="251"/>
      <c r="X145" s="251"/>
      <c r="Y145" s="251"/>
      <c r="Z145" s="251"/>
      <c r="AA145" s="251"/>
      <c r="AB145" s="251"/>
      <c r="AC145" s="251"/>
      <c r="AD145" s="251"/>
      <c r="AE145" s="251"/>
      <c r="AT145" s="304" t="s">
        <v>137</v>
      </c>
      <c r="AU145" s="304" t="s">
        <v>22</v>
      </c>
    </row>
    <row r="146" spans="1:65" s="307" customFormat="1" ht="16.5" customHeight="1">
      <c r="A146" s="251"/>
      <c r="B146" s="27"/>
      <c r="C146" s="117" t="s">
        <v>226</v>
      </c>
      <c r="D146" s="117" t="s">
        <v>131</v>
      </c>
      <c r="E146" s="118" t="s">
        <v>1978</v>
      </c>
      <c r="F146" s="119" t="s">
        <v>1979</v>
      </c>
      <c r="G146" s="120" t="s">
        <v>201</v>
      </c>
      <c r="H146" s="121">
        <v>1</v>
      </c>
      <c r="I146" s="122"/>
      <c r="J146" s="123">
        <f>ROUND(I146*H146,2)</f>
        <v>0</v>
      </c>
      <c r="K146" s="119" t="s">
        <v>146</v>
      </c>
      <c r="L146" s="27"/>
      <c r="M146" s="329" t="s">
        <v>20</v>
      </c>
      <c r="N146" s="124" t="s">
        <v>46</v>
      </c>
      <c r="O146" s="55"/>
      <c r="P146" s="125">
        <f>O146*H146</f>
        <v>0</v>
      </c>
      <c r="Q146" s="125">
        <v>0</v>
      </c>
      <c r="R146" s="125">
        <f>Q146*H146</f>
        <v>0</v>
      </c>
      <c r="S146" s="125">
        <v>0</v>
      </c>
      <c r="T146" s="126">
        <f>S146*H146</f>
        <v>0</v>
      </c>
      <c r="U146" s="251"/>
      <c r="V146" s="251"/>
      <c r="W146" s="251"/>
      <c r="X146" s="251"/>
      <c r="Y146" s="251"/>
      <c r="Z146" s="251"/>
      <c r="AA146" s="251"/>
      <c r="AB146" s="251"/>
      <c r="AC146" s="251"/>
      <c r="AD146" s="251"/>
      <c r="AE146" s="251"/>
      <c r="AR146" s="330" t="s">
        <v>163</v>
      </c>
      <c r="AT146" s="330" t="s">
        <v>131</v>
      </c>
      <c r="AU146" s="330" t="s">
        <v>22</v>
      </c>
      <c r="AY146" s="304" t="s">
        <v>130</v>
      </c>
      <c r="BE146" s="331">
        <f>IF(N146="základní",J146,0)</f>
        <v>0</v>
      </c>
      <c r="BF146" s="331">
        <f>IF(N146="snížená",J146,0)</f>
        <v>0</v>
      </c>
      <c r="BG146" s="331">
        <f>IF(N146="zákl. přenesená",J146,0)</f>
        <v>0</v>
      </c>
      <c r="BH146" s="331">
        <f>IF(N146="sníž. přenesená",J146,0)</f>
        <v>0</v>
      </c>
      <c r="BI146" s="331">
        <f>IF(N146="nulová",J146,0)</f>
        <v>0</v>
      </c>
      <c r="BJ146" s="304" t="s">
        <v>22</v>
      </c>
      <c r="BK146" s="331">
        <f>ROUND(I146*H146,2)</f>
        <v>0</v>
      </c>
      <c r="BL146" s="304" t="s">
        <v>163</v>
      </c>
      <c r="BM146" s="330" t="s">
        <v>280</v>
      </c>
    </row>
    <row r="147" spans="1:47" s="307" customFormat="1" ht="12">
      <c r="A147" s="251"/>
      <c r="B147" s="27"/>
      <c r="C147" s="251"/>
      <c r="D147" s="127" t="s">
        <v>137</v>
      </c>
      <c r="E147" s="251"/>
      <c r="F147" s="128" t="s">
        <v>1979</v>
      </c>
      <c r="G147" s="251"/>
      <c r="H147" s="251"/>
      <c r="I147" s="251"/>
      <c r="J147" s="251"/>
      <c r="K147" s="251"/>
      <c r="L147" s="27"/>
      <c r="M147" s="129"/>
      <c r="N147" s="130"/>
      <c r="O147" s="55"/>
      <c r="P147" s="55"/>
      <c r="Q147" s="55"/>
      <c r="R147" s="55"/>
      <c r="S147" s="55"/>
      <c r="T147" s="56"/>
      <c r="U147" s="251"/>
      <c r="V147" s="251"/>
      <c r="W147" s="251"/>
      <c r="X147" s="251"/>
      <c r="Y147" s="251"/>
      <c r="Z147" s="251"/>
      <c r="AA147" s="251"/>
      <c r="AB147" s="251"/>
      <c r="AC147" s="251"/>
      <c r="AD147" s="251"/>
      <c r="AE147" s="251"/>
      <c r="AT147" s="304" t="s">
        <v>137</v>
      </c>
      <c r="AU147" s="304" t="s">
        <v>22</v>
      </c>
    </row>
    <row r="148" spans="1:65" s="307" customFormat="1" ht="16.5" customHeight="1">
      <c r="A148" s="251"/>
      <c r="B148" s="27"/>
      <c r="C148" s="117" t="s">
        <v>281</v>
      </c>
      <c r="D148" s="117" t="s">
        <v>131</v>
      </c>
      <c r="E148" s="118" t="s">
        <v>1980</v>
      </c>
      <c r="F148" s="119" t="s">
        <v>1981</v>
      </c>
      <c r="G148" s="120" t="s">
        <v>215</v>
      </c>
      <c r="H148" s="121">
        <v>3</v>
      </c>
      <c r="I148" s="122"/>
      <c r="J148" s="123">
        <f>ROUND(I148*H148,2)</f>
        <v>0</v>
      </c>
      <c r="K148" s="119" t="s">
        <v>146</v>
      </c>
      <c r="L148" s="27"/>
      <c r="M148" s="329" t="s">
        <v>20</v>
      </c>
      <c r="N148" s="124" t="s">
        <v>46</v>
      </c>
      <c r="O148" s="55"/>
      <c r="P148" s="125">
        <f>O148*H148</f>
        <v>0</v>
      </c>
      <c r="Q148" s="125">
        <v>0</v>
      </c>
      <c r="R148" s="125">
        <f>Q148*H148</f>
        <v>0</v>
      </c>
      <c r="S148" s="125">
        <v>0</v>
      </c>
      <c r="T148" s="126">
        <f>S148*H148</f>
        <v>0</v>
      </c>
      <c r="U148" s="251"/>
      <c r="V148" s="251"/>
      <c r="W148" s="251"/>
      <c r="X148" s="251"/>
      <c r="Y148" s="251"/>
      <c r="Z148" s="251"/>
      <c r="AA148" s="251"/>
      <c r="AB148" s="251"/>
      <c r="AC148" s="251"/>
      <c r="AD148" s="251"/>
      <c r="AE148" s="251"/>
      <c r="AR148" s="330" t="s">
        <v>163</v>
      </c>
      <c r="AT148" s="330" t="s">
        <v>131</v>
      </c>
      <c r="AU148" s="330" t="s">
        <v>22</v>
      </c>
      <c r="AY148" s="304" t="s">
        <v>130</v>
      </c>
      <c r="BE148" s="331">
        <f>IF(N148="základní",J148,0)</f>
        <v>0</v>
      </c>
      <c r="BF148" s="331">
        <f>IF(N148="snížená",J148,0)</f>
        <v>0</v>
      </c>
      <c r="BG148" s="331">
        <f>IF(N148="zákl. přenesená",J148,0)</f>
        <v>0</v>
      </c>
      <c r="BH148" s="331">
        <f>IF(N148="sníž. přenesená",J148,0)</f>
        <v>0</v>
      </c>
      <c r="BI148" s="331">
        <f>IF(N148="nulová",J148,0)</f>
        <v>0</v>
      </c>
      <c r="BJ148" s="304" t="s">
        <v>22</v>
      </c>
      <c r="BK148" s="331">
        <f>ROUND(I148*H148,2)</f>
        <v>0</v>
      </c>
      <c r="BL148" s="304" t="s">
        <v>163</v>
      </c>
      <c r="BM148" s="330" t="s">
        <v>284</v>
      </c>
    </row>
    <row r="149" spans="1:47" s="307" customFormat="1" ht="12">
      <c r="A149" s="251"/>
      <c r="B149" s="27"/>
      <c r="C149" s="251"/>
      <c r="D149" s="127" t="s">
        <v>137</v>
      </c>
      <c r="E149" s="251"/>
      <c r="F149" s="128" t="s">
        <v>1981</v>
      </c>
      <c r="G149" s="251"/>
      <c r="H149" s="251"/>
      <c r="I149" s="251"/>
      <c r="J149" s="251"/>
      <c r="K149" s="251"/>
      <c r="L149" s="27"/>
      <c r="M149" s="129"/>
      <c r="N149" s="130"/>
      <c r="O149" s="55"/>
      <c r="P149" s="55"/>
      <c r="Q149" s="55"/>
      <c r="R149" s="55"/>
      <c r="S149" s="55"/>
      <c r="T149" s="56"/>
      <c r="U149" s="251"/>
      <c r="V149" s="251"/>
      <c r="W149" s="251"/>
      <c r="X149" s="251"/>
      <c r="Y149" s="251"/>
      <c r="Z149" s="251"/>
      <c r="AA149" s="251"/>
      <c r="AB149" s="251"/>
      <c r="AC149" s="251"/>
      <c r="AD149" s="251"/>
      <c r="AE149" s="251"/>
      <c r="AT149" s="304" t="s">
        <v>137</v>
      </c>
      <c r="AU149" s="304" t="s">
        <v>22</v>
      </c>
    </row>
    <row r="150" spans="1:65" s="307" customFormat="1" ht="16.5" customHeight="1">
      <c r="A150" s="251"/>
      <c r="B150" s="27"/>
      <c r="C150" s="117" t="s">
        <v>232</v>
      </c>
      <c r="D150" s="117" t="s">
        <v>131</v>
      </c>
      <c r="E150" s="118" t="s">
        <v>1982</v>
      </c>
      <c r="F150" s="119" t="s">
        <v>1983</v>
      </c>
      <c r="G150" s="120" t="s">
        <v>215</v>
      </c>
      <c r="H150" s="121">
        <v>5</v>
      </c>
      <c r="I150" s="122"/>
      <c r="J150" s="123">
        <f>ROUND(I150*H150,2)</f>
        <v>0</v>
      </c>
      <c r="K150" s="119" t="s">
        <v>146</v>
      </c>
      <c r="L150" s="27"/>
      <c r="M150" s="329" t="s">
        <v>20</v>
      </c>
      <c r="N150" s="124" t="s">
        <v>46</v>
      </c>
      <c r="O150" s="55"/>
      <c r="P150" s="125">
        <f>O150*H150</f>
        <v>0</v>
      </c>
      <c r="Q150" s="125">
        <v>0</v>
      </c>
      <c r="R150" s="125">
        <f>Q150*H150</f>
        <v>0</v>
      </c>
      <c r="S150" s="125">
        <v>0</v>
      </c>
      <c r="T150" s="126">
        <f>S150*H150</f>
        <v>0</v>
      </c>
      <c r="U150" s="251"/>
      <c r="V150" s="251"/>
      <c r="W150" s="251"/>
      <c r="X150" s="251"/>
      <c r="Y150" s="251"/>
      <c r="Z150" s="251"/>
      <c r="AA150" s="251"/>
      <c r="AB150" s="251"/>
      <c r="AC150" s="251"/>
      <c r="AD150" s="251"/>
      <c r="AE150" s="251"/>
      <c r="AR150" s="330" t="s">
        <v>163</v>
      </c>
      <c r="AT150" s="330" t="s">
        <v>131</v>
      </c>
      <c r="AU150" s="330" t="s">
        <v>22</v>
      </c>
      <c r="AY150" s="304" t="s">
        <v>130</v>
      </c>
      <c r="BE150" s="331">
        <f>IF(N150="základní",J150,0)</f>
        <v>0</v>
      </c>
      <c r="BF150" s="331">
        <f>IF(N150="snížená",J150,0)</f>
        <v>0</v>
      </c>
      <c r="BG150" s="331">
        <f>IF(N150="zákl. přenesená",J150,0)</f>
        <v>0</v>
      </c>
      <c r="BH150" s="331">
        <f>IF(N150="sníž. přenesená",J150,0)</f>
        <v>0</v>
      </c>
      <c r="BI150" s="331">
        <f>IF(N150="nulová",J150,0)</f>
        <v>0</v>
      </c>
      <c r="BJ150" s="304" t="s">
        <v>22</v>
      </c>
      <c r="BK150" s="331">
        <f>ROUND(I150*H150,2)</f>
        <v>0</v>
      </c>
      <c r="BL150" s="304" t="s">
        <v>163</v>
      </c>
      <c r="BM150" s="330" t="s">
        <v>287</v>
      </c>
    </row>
    <row r="151" spans="1:47" s="307" customFormat="1" ht="12">
      <c r="A151" s="251"/>
      <c r="B151" s="27"/>
      <c r="C151" s="251"/>
      <c r="D151" s="127" t="s">
        <v>137</v>
      </c>
      <c r="E151" s="251"/>
      <c r="F151" s="128" t="s">
        <v>1983</v>
      </c>
      <c r="G151" s="251"/>
      <c r="H151" s="251"/>
      <c r="I151" s="251"/>
      <c r="J151" s="251"/>
      <c r="K151" s="251"/>
      <c r="L151" s="27"/>
      <c r="M151" s="129"/>
      <c r="N151" s="130"/>
      <c r="O151" s="55"/>
      <c r="P151" s="55"/>
      <c r="Q151" s="55"/>
      <c r="R151" s="55"/>
      <c r="S151" s="55"/>
      <c r="T151" s="56"/>
      <c r="U151" s="251"/>
      <c r="V151" s="251"/>
      <c r="W151" s="251"/>
      <c r="X151" s="251"/>
      <c r="Y151" s="251"/>
      <c r="Z151" s="251"/>
      <c r="AA151" s="251"/>
      <c r="AB151" s="251"/>
      <c r="AC151" s="251"/>
      <c r="AD151" s="251"/>
      <c r="AE151" s="251"/>
      <c r="AT151" s="304" t="s">
        <v>137</v>
      </c>
      <c r="AU151" s="304" t="s">
        <v>22</v>
      </c>
    </row>
    <row r="152" spans="1:65" s="307" customFormat="1" ht="16.5" customHeight="1">
      <c r="A152" s="251"/>
      <c r="B152" s="27"/>
      <c r="C152" s="117" t="s">
        <v>288</v>
      </c>
      <c r="D152" s="117" t="s">
        <v>131</v>
      </c>
      <c r="E152" s="118" t="s">
        <v>1984</v>
      </c>
      <c r="F152" s="119" t="s">
        <v>1985</v>
      </c>
      <c r="G152" s="120" t="s">
        <v>215</v>
      </c>
      <c r="H152" s="121">
        <v>16.5</v>
      </c>
      <c r="I152" s="122"/>
      <c r="J152" s="123">
        <f>ROUND(I152*H152,2)</f>
        <v>0</v>
      </c>
      <c r="K152" s="119" t="s">
        <v>146</v>
      </c>
      <c r="L152" s="27"/>
      <c r="M152" s="329" t="s">
        <v>20</v>
      </c>
      <c r="N152" s="124" t="s">
        <v>46</v>
      </c>
      <c r="O152" s="55"/>
      <c r="P152" s="125">
        <f>O152*H152</f>
        <v>0</v>
      </c>
      <c r="Q152" s="125">
        <v>0.00121212121212121</v>
      </c>
      <c r="R152" s="125">
        <f>Q152*H152</f>
        <v>0.019999999999999966</v>
      </c>
      <c r="S152" s="125">
        <v>0</v>
      </c>
      <c r="T152" s="126">
        <f>S152*H152</f>
        <v>0</v>
      </c>
      <c r="U152" s="251"/>
      <c r="V152" s="251"/>
      <c r="W152" s="251"/>
      <c r="X152" s="251"/>
      <c r="Y152" s="251"/>
      <c r="Z152" s="251"/>
      <c r="AA152" s="251"/>
      <c r="AB152" s="251"/>
      <c r="AC152" s="251"/>
      <c r="AD152" s="251"/>
      <c r="AE152" s="251"/>
      <c r="AR152" s="330" t="s">
        <v>163</v>
      </c>
      <c r="AT152" s="330" t="s">
        <v>131</v>
      </c>
      <c r="AU152" s="330" t="s">
        <v>22</v>
      </c>
      <c r="AY152" s="304" t="s">
        <v>130</v>
      </c>
      <c r="BE152" s="331">
        <f>IF(N152="základní",J152,0)</f>
        <v>0</v>
      </c>
      <c r="BF152" s="331">
        <f>IF(N152="snížená",J152,0)</f>
        <v>0</v>
      </c>
      <c r="BG152" s="331">
        <f>IF(N152="zákl. přenesená",J152,0)</f>
        <v>0</v>
      </c>
      <c r="BH152" s="331">
        <f>IF(N152="sníž. přenesená",J152,0)</f>
        <v>0</v>
      </c>
      <c r="BI152" s="331">
        <f>IF(N152="nulová",J152,0)</f>
        <v>0</v>
      </c>
      <c r="BJ152" s="304" t="s">
        <v>22</v>
      </c>
      <c r="BK152" s="331">
        <f>ROUND(I152*H152,2)</f>
        <v>0</v>
      </c>
      <c r="BL152" s="304" t="s">
        <v>163</v>
      </c>
      <c r="BM152" s="330" t="s">
        <v>291</v>
      </c>
    </row>
    <row r="153" spans="1:47" s="307" customFormat="1" ht="12">
      <c r="A153" s="251"/>
      <c r="B153" s="27"/>
      <c r="C153" s="251"/>
      <c r="D153" s="127" t="s">
        <v>137</v>
      </c>
      <c r="E153" s="251"/>
      <c r="F153" s="128" t="s">
        <v>1985</v>
      </c>
      <c r="G153" s="251"/>
      <c r="H153" s="251"/>
      <c r="I153" s="251"/>
      <c r="J153" s="251"/>
      <c r="K153" s="251"/>
      <c r="L153" s="27"/>
      <c r="M153" s="129"/>
      <c r="N153" s="130"/>
      <c r="O153" s="55"/>
      <c r="P153" s="55"/>
      <c r="Q153" s="55"/>
      <c r="R153" s="55"/>
      <c r="S153" s="55"/>
      <c r="T153" s="56"/>
      <c r="U153" s="251"/>
      <c r="V153" s="251"/>
      <c r="W153" s="251"/>
      <c r="X153" s="251"/>
      <c r="Y153" s="251"/>
      <c r="Z153" s="251"/>
      <c r="AA153" s="251"/>
      <c r="AB153" s="251"/>
      <c r="AC153" s="251"/>
      <c r="AD153" s="251"/>
      <c r="AE153" s="251"/>
      <c r="AT153" s="304" t="s">
        <v>137</v>
      </c>
      <c r="AU153" s="304" t="s">
        <v>22</v>
      </c>
    </row>
    <row r="154" spans="1:65" s="307" customFormat="1" ht="16.5" customHeight="1">
      <c r="A154" s="251"/>
      <c r="B154" s="27"/>
      <c r="C154" s="117" t="s">
        <v>235</v>
      </c>
      <c r="D154" s="117" t="s">
        <v>131</v>
      </c>
      <c r="E154" s="118" t="s">
        <v>1986</v>
      </c>
      <c r="F154" s="119" t="s">
        <v>1987</v>
      </c>
      <c r="G154" s="120" t="s">
        <v>1988</v>
      </c>
      <c r="H154" s="121">
        <v>1</v>
      </c>
      <c r="I154" s="122"/>
      <c r="J154" s="123">
        <f>ROUND(I154*H154,2)</f>
        <v>0</v>
      </c>
      <c r="K154" s="119" t="s">
        <v>146</v>
      </c>
      <c r="L154" s="27"/>
      <c r="M154" s="329" t="s">
        <v>20</v>
      </c>
      <c r="N154" s="124" t="s">
        <v>46</v>
      </c>
      <c r="O154" s="55"/>
      <c r="P154" s="125">
        <f>O154*H154</f>
        <v>0</v>
      </c>
      <c r="Q154" s="125">
        <v>0</v>
      </c>
      <c r="R154" s="125">
        <f>Q154*H154</f>
        <v>0</v>
      </c>
      <c r="S154" s="125">
        <v>0</v>
      </c>
      <c r="T154" s="126">
        <f>S154*H154</f>
        <v>0</v>
      </c>
      <c r="U154" s="251"/>
      <c r="V154" s="251"/>
      <c r="W154" s="251"/>
      <c r="X154" s="251"/>
      <c r="Y154" s="251"/>
      <c r="Z154" s="251"/>
      <c r="AA154" s="251"/>
      <c r="AB154" s="251"/>
      <c r="AC154" s="251"/>
      <c r="AD154" s="251"/>
      <c r="AE154" s="251"/>
      <c r="AR154" s="330" t="s">
        <v>163</v>
      </c>
      <c r="AT154" s="330" t="s">
        <v>131</v>
      </c>
      <c r="AU154" s="330" t="s">
        <v>22</v>
      </c>
      <c r="AY154" s="304" t="s">
        <v>130</v>
      </c>
      <c r="BE154" s="331">
        <f>IF(N154="základní",J154,0)</f>
        <v>0</v>
      </c>
      <c r="BF154" s="331">
        <f>IF(N154="snížená",J154,0)</f>
        <v>0</v>
      </c>
      <c r="BG154" s="331">
        <f>IF(N154="zákl. přenesená",J154,0)</f>
        <v>0</v>
      </c>
      <c r="BH154" s="331">
        <f>IF(N154="sníž. přenesená",J154,0)</f>
        <v>0</v>
      </c>
      <c r="BI154" s="331">
        <f>IF(N154="nulová",J154,0)</f>
        <v>0</v>
      </c>
      <c r="BJ154" s="304" t="s">
        <v>22</v>
      </c>
      <c r="BK154" s="331">
        <f>ROUND(I154*H154,2)</f>
        <v>0</v>
      </c>
      <c r="BL154" s="304" t="s">
        <v>163</v>
      </c>
      <c r="BM154" s="330" t="s">
        <v>294</v>
      </c>
    </row>
    <row r="155" spans="1:47" s="307" customFormat="1" ht="12">
      <c r="A155" s="251"/>
      <c r="B155" s="27"/>
      <c r="C155" s="251"/>
      <c r="D155" s="127" t="s">
        <v>137</v>
      </c>
      <c r="E155" s="251"/>
      <c r="F155" s="128" t="s">
        <v>1987</v>
      </c>
      <c r="G155" s="251"/>
      <c r="H155" s="251"/>
      <c r="I155" s="251"/>
      <c r="J155" s="251"/>
      <c r="K155" s="251"/>
      <c r="L155" s="27"/>
      <c r="M155" s="131"/>
      <c r="N155" s="132"/>
      <c r="O155" s="133"/>
      <c r="P155" s="133"/>
      <c r="Q155" s="133"/>
      <c r="R155" s="133"/>
      <c r="S155" s="133"/>
      <c r="T155" s="134"/>
      <c r="U155" s="251"/>
      <c r="V155" s="251"/>
      <c r="W155" s="251"/>
      <c r="X155" s="251"/>
      <c r="Y155" s="251"/>
      <c r="Z155" s="251"/>
      <c r="AA155" s="251"/>
      <c r="AB155" s="251"/>
      <c r="AC155" s="251"/>
      <c r="AD155" s="251"/>
      <c r="AE155" s="251"/>
      <c r="AT155" s="304" t="s">
        <v>137</v>
      </c>
      <c r="AU155" s="304" t="s">
        <v>22</v>
      </c>
    </row>
    <row r="156" spans="1:31" s="307" customFormat="1" ht="6.95" customHeight="1">
      <c r="A156" s="251"/>
      <c r="B156" s="39"/>
      <c r="C156" s="40"/>
      <c r="D156" s="40"/>
      <c r="E156" s="40"/>
      <c r="F156" s="40"/>
      <c r="G156" s="40"/>
      <c r="H156" s="40"/>
      <c r="I156" s="40"/>
      <c r="J156" s="40"/>
      <c r="K156" s="40"/>
      <c r="L156" s="27"/>
      <c r="M156" s="251"/>
      <c r="O156" s="251"/>
      <c r="P156" s="251"/>
      <c r="Q156" s="251"/>
      <c r="R156" s="251"/>
      <c r="S156" s="251"/>
      <c r="T156" s="251"/>
      <c r="U156" s="251"/>
      <c r="V156" s="251"/>
      <c r="W156" s="251"/>
      <c r="X156" s="251"/>
      <c r="Y156" s="251"/>
      <c r="Z156" s="251"/>
      <c r="AA156" s="251"/>
      <c r="AB156" s="251"/>
      <c r="AC156" s="251"/>
      <c r="AD156" s="251"/>
      <c r="AE156" s="251"/>
    </row>
  </sheetData>
  <sheetProtection password="EBF2" sheet="1" objects="1" scenarios="1"/>
  <autoFilter ref="C81:K155"/>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3"/>
  <sheetViews>
    <sheetView showGridLines="0" workbookViewId="0" topLeftCell="A86">
      <selection activeCell="H86" sqref="H86"/>
    </sheetView>
  </sheetViews>
  <sheetFormatPr defaultColWidth="9.140625" defaultRowHeight="12"/>
  <cols>
    <col min="1" max="1" width="8.28125" style="247" customWidth="1"/>
    <col min="2" max="2" width="1.7109375" style="247" customWidth="1"/>
    <col min="3" max="3" width="4.140625" style="247" customWidth="1"/>
    <col min="4" max="4" width="4.28125" style="247" customWidth="1"/>
    <col min="5" max="5" width="17.140625" style="247" customWidth="1"/>
    <col min="6" max="6" width="100.8515625" style="247" customWidth="1"/>
    <col min="7" max="7" width="7.00390625" style="247" customWidth="1"/>
    <col min="8" max="8" width="11.421875" style="247" customWidth="1"/>
    <col min="9" max="11" width="20.140625" style="247" customWidth="1"/>
    <col min="12" max="12" width="9.28125" style="247" customWidth="1"/>
    <col min="13" max="13" width="10.8515625" style="247" hidden="1" customWidth="1"/>
    <col min="14" max="14" width="9.28125" style="247" hidden="1" customWidth="1"/>
    <col min="15" max="20" width="14.140625" style="247" hidden="1" customWidth="1"/>
    <col min="21" max="21" width="16.28125" style="247" hidden="1" customWidth="1"/>
    <col min="22" max="22" width="12.28125" style="247" customWidth="1"/>
    <col min="23" max="23" width="16.28125" style="247" customWidth="1"/>
    <col min="24" max="24" width="12.28125" style="247" customWidth="1"/>
    <col min="25" max="25" width="15.00390625" style="247" customWidth="1"/>
    <col min="26" max="26" width="11.00390625" style="247" customWidth="1"/>
    <col min="27" max="27" width="15.00390625" style="247" customWidth="1"/>
    <col min="28" max="28" width="16.28125" style="247" customWidth="1"/>
    <col min="29" max="29" width="11.00390625" style="247" customWidth="1"/>
    <col min="30" max="30" width="15.00390625" style="247" customWidth="1"/>
    <col min="31" max="31" width="16.28125" style="247" customWidth="1"/>
    <col min="32" max="43" width="9.28125" style="247" customWidth="1"/>
    <col min="44" max="65" width="9.28125" style="247" hidden="1" customWidth="1"/>
    <col min="66" max="16384" width="9.28125" style="247" customWidth="1"/>
  </cols>
  <sheetData>
    <row r="1" ht="12"/>
    <row r="2" spans="12:46" ht="36.95" customHeight="1">
      <c r="L2" s="264"/>
      <c r="M2" s="264"/>
      <c r="N2" s="264"/>
      <c r="O2" s="264"/>
      <c r="P2" s="264"/>
      <c r="Q2" s="264"/>
      <c r="R2" s="264"/>
      <c r="S2" s="264"/>
      <c r="T2" s="264"/>
      <c r="U2" s="264"/>
      <c r="V2" s="264"/>
      <c r="AT2" s="304" t="s">
        <v>105</v>
      </c>
    </row>
    <row r="3" spans="2:46" ht="6.95" customHeight="1">
      <c r="B3" s="11"/>
      <c r="C3" s="12"/>
      <c r="D3" s="12"/>
      <c r="E3" s="12"/>
      <c r="F3" s="12"/>
      <c r="G3" s="12"/>
      <c r="H3" s="12"/>
      <c r="I3" s="12"/>
      <c r="J3" s="12"/>
      <c r="K3" s="12"/>
      <c r="L3" s="14"/>
      <c r="AT3" s="304" t="s">
        <v>84</v>
      </c>
    </row>
    <row r="4" spans="2:46" ht="24.95" customHeight="1">
      <c r="B4" s="14"/>
      <c r="D4" s="16" t="s">
        <v>106</v>
      </c>
      <c r="L4" s="14"/>
      <c r="M4" s="305" t="s">
        <v>10</v>
      </c>
      <c r="AT4" s="304" t="s">
        <v>4</v>
      </c>
    </row>
    <row r="5" spans="2:12" ht="6.95" customHeight="1">
      <c r="B5" s="14"/>
      <c r="L5" s="14"/>
    </row>
    <row r="6" spans="2:12" ht="12" customHeight="1">
      <c r="B6" s="14"/>
      <c r="D6" s="250" t="s">
        <v>16</v>
      </c>
      <c r="L6" s="14"/>
    </row>
    <row r="7" spans="2:12" ht="16.5" customHeight="1">
      <c r="B7" s="14"/>
      <c r="E7" s="292" t="str">
        <f>'Rekapitulace stavby'!K6</f>
        <v>Rekonstrukce MŠ Srdíčko_objekt A, B</v>
      </c>
      <c r="F7" s="293"/>
      <c r="G7" s="293"/>
      <c r="H7" s="293"/>
      <c r="L7" s="14"/>
    </row>
    <row r="8" spans="1:31" s="307" customFormat="1" ht="12" customHeight="1">
      <c r="A8" s="251"/>
      <c r="B8" s="27"/>
      <c r="C8" s="251"/>
      <c r="D8" s="250" t="s">
        <v>107</v>
      </c>
      <c r="E8" s="251"/>
      <c r="F8" s="251"/>
      <c r="G8" s="251"/>
      <c r="H8" s="251"/>
      <c r="I8" s="251"/>
      <c r="J8" s="251"/>
      <c r="K8" s="251"/>
      <c r="L8" s="306"/>
      <c r="S8" s="251"/>
      <c r="T8" s="251"/>
      <c r="U8" s="251"/>
      <c r="V8" s="251"/>
      <c r="W8" s="251"/>
      <c r="X8" s="251"/>
      <c r="Y8" s="251"/>
      <c r="Z8" s="251"/>
      <c r="AA8" s="251"/>
      <c r="AB8" s="251"/>
      <c r="AC8" s="251"/>
      <c r="AD8" s="251"/>
      <c r="AE8" s="251"/>
    </row>
    <row r="9" spans="1:31" s="307" customFormat="1" ht="16.5" customHeight="1">
      <c r="A9" s="251"/>
      <c r="B9" s="27"/>
      <c r="C9" s="251"/>
      <c r="D9" s="251"/>
      <c r="E9" s="280" t="s">
        <v>1989</v>
      </c>
      <c r="F9" s="291"/>
      <c r="G9" s="291"/>
      <c r="H9" s="291"/>
      <c r="I9" s="251"/>
      <c r="J9" s="251"/>
      <c r="K9" s="251"/>
      <c r="L9" s="306"/>
      <c r="S9" s="251"/>
      <c r="T9" s="251"/>
      <c r="U9" s="251"/>
      <c r="V9" s="251"/>
      <c r="W9" s="251"/>
      <c r="X9" s="251"/>
      <c r="Y9" s="251"/>
      <c r="Z9" s="251"/>
      <c r="AA9" s="251"/>
      <c r="AB9" s="251"/>
      <c r="AC9" s="251"/>
      <c r="AD9" s="251"/>
      <c r="AE9" s="251"/>
    </row>
    <row r="10" spans="1:31" s="307" customFormat="1" ht="12">
      <c r="A10" s="251"/>
      <c r="B10" s="27"/>
      <c r="C10" s="251"/>
      <c r="D10" s="251"/>
      <c r="E10" s="251"/>
      <c r="F10" s="251"/>
      <c r="G10" s="251"/>
      <c r="H10" s="251"/>
      <c r="I10" s="251"/>
      <c r="J10" s="251"/>
      <c r="K10" s="251"/>
      <c r="L10" s="306"/>
      <c r="S10" s="251"/>
      <c r="T10" s="251"/>
      <c r="U10" s="251"/>
      <c r="V10" s="251"/>
      <c r="W10" s="251"/>
      <c r="X10" s="251"/>
      <c r="Y10" s="251"/>
      <c r="Z10" s="251"/>
      <c r="AA10" s="251"/>
      <c r="AB10" s="251"/>
      <c r="AC10" s="251"/>
      <c r="AD10" s="251"/>
      <c r="AE10" s="251"/>
    </row>
    <row r="11" spans="1:31" s="307" customFormat="1" ht="12" customHeight="1">
      <c r="A11" s="251"/>
      <c r="B11" s="27"/>
      <c r="C11" s="251"/>
      <c r="D11" s="250" t="s">
        <v>19</v>
      </c>
      <c r="E11" s="251"/>
      <c r="F11" s="246" t="s">
        <v>20</v>
      </c>
      <c r="G11" s="251"/>
      <c r="H11" s="251"/>
      <c r="I11" s="250" t="s">
        <v>21</v>
      </c>
      <c r="J11" s="246" t="s">
        <v>20</v>
      </c>
      <c r="K11" s="251"/>
      <c r="L11" s="306"/>
      <c r="S11" s="251"/>
      <c r="T11" s="251"/>
      <c r="U11" s="251"/>
      <c r="V11" s="251"/>
      <c r="W11" s="251"/>
      <c r="X11" s="251"/>
      <c r="Y11" s="251"/>
      <c r="Z11" s="251"/>
      <c r="AA11" s="251"/>
      <c r="AB11" s="251"/>
      <c r="AC11" s="251"/>
      <c r="AD11" s="251"/>
      <c r="AE11" s="251"/>
    </row>
    <row r="12" spans="1:31" s="307" customFormat="1" ht="12" customHeight="1">
      <c r="A12" s="251"/>
      <c r="B12" s="27"/>
      <c r="C12" s="251"/>
      <c r="D12" s="250" t="s">
        <v>23</v>
      </c>
      <c r="E12" s="251"/>
      <c r="F12" s="246" t="s">
        <v>36</v>
      </c>
      <c r="G12" s="251"/>
      <c r="H12" s="251"/>
      <c r="I12" s="250" t="s">
        <v>25</v>
      </c>
      <c r="J12" s="244" t="str">
        <f>'Rekapitulace stavby'!AN8</f>
        <v>19. 3. 2020</v>
      </c>
      <c r="K12" s="251"/>
      <c r="L12" s="306"/>
      <c r="S12" s="251"/>
      <c r="T12" s="251"/>
      <c r="U12" s="251"/>
      <c r="V12" s="251"/>
      <c r="W12" s="251"/>
      <c r="X12" s="251"/>
      <c r="Y12" s="251"/>
      <c r="Z12" s="251"/>
      <c r="AA12" s="251"/>
      <c r="AB12" s="251"/>
      <c r="AC12" s="251"/>
      <c r="AD12" s="251"/>
      <c r="AE12" s="251"/>
    </row>
    <row r="13" spans="1:31" s="307" customFormat="1" ht="10.9" customHeight="1">
      <c r="A13" s="251"/>
      <c r="B13" s="27"/>
      <c r="C13" s="251"/>
      <c r="D13" s="251"/>
      <c r="E13" s="251"/>
      <c r="F13" s="251"/>
      <c r="G13" s="251"/>
      <c r="H13" s="251"/>
      <c r="I13" s="251"/>
      <c r="J13" s="251"/>
      <c r="K13" s="251"/>
      <c r="L13" s="306"/>
      <c r="S13" s="251"/>
      <c r="T13" s="251"/>
      <c r="U13" s="251"/>
      <c r="V13" s="251"/>
      <c r="W13" s="251"/>
      <c r="X13" s="251"/>
      <c r="Y13" s="251"/>
      <c r="Z13" s="251"/>
      <c r="AA13" s="251"/>
      <c r="AB13" s="251"/>
      <c r="AC13" s="251"/>
      <c r="AD13" s="251"/>
      <c r="AE13" s="251"/>
    </row>
    <row r="14" spans="1:31" s="307" customFormat="1" ht="12" customHeight="1">
      <c r="A14" s="251"/>
      <c r="B14" s="27"/>
      <c r="C14" s="251"/>
      <c r="D14" s="250" t="s">
        <v>29</v>
      </c>
      <c r="E14" s="251"/>
      <c r="F14" s="251"/>
      <c r="G14" s="251"/>
      <c r="H14" s="251"/>
      <c r="I14" s="250" t="s">
        <v>30</v>
      </c>
      <c r="J14" s="246" t="str">
        <f>IF('Rekapitulace stavby'!AN10="","",'Rekapitulace stavby'!AN10)</f>
        <v/>
      </c>
      <c r="K14" s="251"/>
      <c r="L14" s="306"/>
      <c r="S14" s="251"/>
      <c r="T14" s="251"/>
      <c r="U14" s="251"/>
      <c r="V14" s="251"/>
      <c r="W14" s="251"/>
      <c r="X14" s="251"/>
      <c r="Y14" s="251"/>
      <c r="Z14" s="251"/>
      <c r="AA14" s="251"/>
      <c r="AB14" s="251"/>
      <c r="AC14" s="251"/>
      <c r="AD14" s="251"/>
      <c r="AE14" s="251"/>
    </row>
    <row r="15" spans="1:31" s="307" customFormat="1" ht="18" customHeight="1">
      <c r="A15" s="251"/>
      <c r="B15" s="27"/>
      <c r="C15" s="251"/>
      <c r="D15" s="251"/>
      <c r="E15" s="246" t="str">
        <f>IF('Rekapitulace stavby'!E11="","",'Rekapitulace stavby'!E11)</f>
        <v>Město Nový Bor</v>
      </c>
      <c r="F15" s="251"/>
      <c r="G15" s="251"/>
      <c r="H15" s="251"/>
      <c r="I15" s="250" t="s">
        <v>32</v>
      </c>
      <c r="J15" s="246" t="str">
        <f>IF('Rekapitulace stavby'!AN11="","",'Rekapitulace stavby'!AN11)</f>
        <v/>
      </c>
      <c r="K15" s="251"/>
      <c r="L15" s="306"/>
      <c r="S15" s="251"/>
      <c r="T15" s="251"/>
      <c r="U15" s="251"/>
      <c r="V15" s="251"/>
      <c r="W15" s="251"/>
      <c r="X15" s="251"/>
      <c r="Y15" s="251"/>
      <c r="Z15" s="251"/>
      <c r="AA15" s="251"/>
      <c r="AB15" s="251"/>
      <c r="AC15" s="251"/>
      <c r="AD15" s="251"/>
      <c r="AE15" s="251"/>
    </row>
    <row r="16" spans="1:31" s="307" customFormat="1" ht="6.95" customHeight="1">
      <c r="A16" s="251"/>
      <c r="B16" s="27"/>
      <c r="C16" s="251"/>
      <c r="D16" s="251"/>
      <c r="E16" s="251"/>
      <c r="F16" s="251"/>
      <c r="G16" s="251"/>
      <c r="H16" s="251"/>
      <c r="I16" s="251"/>
      <c r="J16" s="251"/>
      <c r="K16" s="251"/>
      <c r="L16" s="306"/>
      <c r="S16" s="251"/>
      <c r="T16" s="251"/>
      <c r="U16" s="251"/>
      <c r="V16" s="251"/>
      <c r="W16" s="251"/>
      <c r="X16" s="251"/>
      <c r="Y16" s="251"/>
      <c r="Z16" s="251"/>
      <c r="AA16" s="251"/>
      <c r="AB16" s="251"/>
      <c r="AC16" s="251"/>
      <c r="AD16" s="251"/>
      <c r="AE16" s="251"/>
    </row>
    <row r="17" spans="1:31" s="307" customFormat="1" ht="12" customHeight="1">
      <c r="A17" s="251"/>
      <c r="B17" s="27"/>
      <c r="C17" s="251"/>
      <c r="D17" s="250" t="s">
        <v>33</v>
      </c>
      <c r="E17" s="251"/>
      <c r="F17" s="251"/>
      <c r="G17" s="251"/>
      <c r="H17" s="251"/>
      <c r="I17" s="250" t="s">
        <v>30</v>
      </c>
      <c r="J17" s="308" t="str">
        <f>'Rekapitulace stavby'!AN13</f>
        <v>Vyplň údaj</v>
      </c>
      <c r="K17" s="251"/>
      <c r="L17" s="306"/>
      <c r="S17" s="251"/>
      <c r="T17" s="251"/>
      <c r="U17" s="251"/>
      <c r="V17" s="251"/>
      <c r="W17" s="251"/>
      <c r="X17" s="251"/>
      <c r="Y17" s="251"/>
      <c r="Z17" s="251"/>
      <c r="AA17" s="251"/>
      <c r="AB17" s="251"/>
      <c r="AC17" s="251"/>
      <c r="AD17" s="251"/>
      <c r="AE17" s="251"/>
    </row>
    <row r="18" spans="1:31" s="307" customFormat="1" ht="18" customHeight="1">
      <c r="A18" s="251"/>
      <c r="B18" s="27"/>
      <c r="C18" s="251"/>
      <c r="D18" s="251"/>
      <c r="E18" s="309" t="str">
        <f>'Rekapitulace stavby'!E14</f>
        <v>Vyplň údaj</v>
      </c>
      <c r="F18" s="263"/>
      <c r="G18" s="263"/>
      <c r="H18" s="263"/>
      <c r="I18" s="250" t="s">
        <v>32</v>
      </c>
      <c r="J18" s="308" t="str">
        <f>'Rekapitulace stavby'!AN14</f>
        <v>Vyplň údaj</v>
      </c>
      <c r="K18" s="251"/>
      <c r="L18" s="306"/>
      <c r="S18" s="251"/>
      <c r="T18" s="251"/>
      <c r="U18" s="251"/>
      <c r="V18" s="251"/>
      <c r="W18" s="251"/>
      <c r="X18" s="251"/>
      <c r="Y18" s="251"/>
      <c r="Z18" s="251"/>
      <c r="AA18" s="251"/>
      <c r="AB18" s="251"/>
      <c r="AC18" s="251"/>
      <c r="AD18" s="251"/>
      <c r="AE18" s="251"/>
    </row>
    <row r="19" spans="1:31" s="307" customFormat="1" ht="6.95" customHeight="1">
      <c r="A19" s="251"/>
      <c r="B19" s="27"/>
      <c r="C19" s="251"/>
      <c r="D19" s="251"/>
      <c r="E19" s="251"/>
      <c r="F19" s="251"/>
      <c r="G19" s="251"/>
      <c r="H19" s="251"/>
      <c r="I19" s="251"/>
      <c r="J19" s="251"/>
      <c r="K19" s="251"/>
      <c r="L19" s="306"/>
      <c r="S19" s="251"/>
      <c r="T19" s="251"/>
      <c r="U19" s="251"/>
      <c r="V19" s="251"/>
      <c r="W19" s="251"/>
      <c r="X19" s="251"/>
      <c r="Y19" s="251"/>
      <c r="Z19" s="251"/>
      <c r="AA19" s="251"/>
      <c r="AB19" s="251"/>
      <c r="AC19" s="251"/>
      <c r="AD19" s="251"/>
      <c r="AE19" s="251"/>
    </row>
    <row r="20" spans="1:31" s="307" customFormat="1" ht="12" customHeight="1">
      <c r="A20" s="251"/>
      <c r="B20" s="27"/>
      <c r="C20" s="251"/>
      <c r="D20" s="250" t="s">
        <v>35</v>
      </c>
      <c r="E20" s="251"/>
      <c r="F20" s="251"/>
      <c r="G20" s="251"/>
      <c r="H20" s="251"/>
      <c r="I20" s="250" t="s">
        <v>30</v>
      </c>
      <c r="J20" s="246" t="str">
        <f>IF('Rekapitulace stavby'!AN16="","",'Rekapitulace stavby'!AN16)</f>
        <v/>
      </c>
      <c r="K20" s="251"/>
      <c r="L20" s="306"/>
      <c r="S20" s="251"/>
      <c r="T20" s="251"/>
      <c r="U20" s="251"/>
      <c r="V20" s="251"/>
      <c r="W20" s="251"/>
      <c r="X20" s="251"/>
      <c r="Y20" s="251"/>
      <c r="Z20" s="251"/>
      <c r="AA20" s="251"/>
      <c r="AB20" s="251"/>
      <c r="AC20" s="251"/>
      <c r="AD20" s="251"/>
      <c r="AE20" s="251"/>
    </row>
    <row r="21" spans="1:31" s="307" customFormat="1" ht="18" customHeight="1">
      <c r="A21" s="251"/>
      <c r="B21" s="27"/>
      <c r="C21" s="251"/>
      <c r="D21" s="251"/>
      <c r="E21" s="246" t="str">
        <f>IF('Rekapitulace stavby'!E17="","",'Rekapitulace stavby'!E17)</f>
        <v xml:space="preserve"> </v>
      </c>
      <c r="F21" s="251"/>
      <c r="G21" s="251"/>
      <c r="H21" s="251"/>
      <c r="I21" s="250" t="s">
        <v>32</v>
      </c>
      <c r="J21" s="246" t="str">
        <f>IF('Rekapitulace stavby'!AN17="","",'Rekapitulace stavby'!AN17)</f>
        <v/>
      </c>
      <c r="K21" s="251"/>
      <c r="L21" s="306"/>
      <c r="S21" s="251"/>
      <c r="T21" s="251"/>
      <c r="U21" s="251"/>
      <c r="V21" s="251"/>
      <c r="W21" s="251"/>
      <c r="X21" s="251"/>
      <c r="Y21" s="251"/>
      <c r="Z21" s="251"/>
      <c r="AA21" s="251"/>
      <c r="AB21" s="251"/>
      <c r="AC21" s="251"/>
      <c r="AD21" s="251"/>
      <c r="AE21" s="251"/>
    </row>
    <row r="22" spans="1:31" s="307" customFormat="1" ht="6.95" customHeight="1">
      <c r="A22" s="251"/>
      <c r="B22" s="27"/>
      <c r="C22" s="251"/>
      <c r="D22" s="251"/>
      <c r="E22" s="251"/>
      <c r="F22" s="251"/>
      <c r="G22" s="251"/>
      <c r="H22" s="251"/>
      <c r="I22" s="251"/>
      <c r="J22" s="251"/>
      <c r="K22" s="251"/>
      <c r="L22" s="306"/>
      <c r="S22" s="251"/>
      <c r="T22" s="251"/>
      <c r="U22" s="251"/>
      <c r="V22" s="251"/>
      <c r="W22" s="251"/>
      <c r="X22" s="251"/>
      <c r="Y22" s="251"/>
      <c r="Z22" s="251"/>
      <c r="AA22" s="251"/>
      <c r="AB22" s="251"/>
      <c r="AC22" s="251"/>
      <c r="AD22" s="251"/>
      <c r="AE22" s="251"/>
    </row>
    <row r="23" spans="1:31" s="307" customFormat="1" ht="12" customHeight="1">
      <c r="A23" s="251"/>
      <c r="B23" s="27"/>
      <c r="C23" s="251"/>
      <c r="D23" s="250" t="s">
        <v>37</v>
      </c>
      <c r="E23" s="251"/>
      <c r="F23" s="251"/>
      <c r="G23" s="251"/>
      <c r="H23" s="251"/>
      <c r="I23" s="250" t="s">
        <v>30</v>
      </c>
      <c r="J23" s="246" t="str">
        <f>IF('Rekapitulace stavby'!AN19="","",'Rekapitulace stavby'!AN19)</f>
        <v/>
      </c>
      <c r="K23" s="251"/>
      <c r="L23" s="306"/>
      <c r="S23" s="251"/>
      <c r="T23" s="251"/>
      <c r="U23" s="251"/>
      <c r="V23" s="251"/>
      <c r="W23" s="251"/>
      <c r="X23" s="251"/>
      <c r="Y23" s="251"/>
      <c r="Z23" s="251"/>
      <c r="AA23" s="251"/>
      <c r="AB23" s="251"/>
      <c r="AC23" s="251"/>
      <c r="AD23" s="251"/>
      <c r="AE23" s="251"/>
    </row>
    <row r="24" spans="1:31" s="307" customFormat="1" ht="18" customHeight="1">
      <c r="A24" s="251"/>
      <c r="B24" s="27"/>
      <c r="C24" s="251"/>
      <c r="D24" s="251"/>
      <c r="E24" s="246" t="str">
        <f>IF('Rekapitulace stavby'!E20="","",'Rekapitulace stavby'!E20)</f>
        <v xml:space="preserve"> </v>
      </c>
      <c r="F24" s="251"/>
      <c r="G24" s="251"/>
      <c r="H24" s="251"/>
      <c r="I24" s="250" t="s">
        <v>32</v>
      </c>
      <c r="J24" s="246" t="str">
        <f>IF('Rekapitulace stavby'!AN20="","",'Rekapitulace stavby'!AN20)</f>
        <v/>
      </c>
      <c r="K24" s="251"/>
      <c r="L24" s="306"/>
      <c r="S24" s="251"/>
      <c r="T24" s="251"/>
      <c r="U24" s="251"/>
      <c r="V24" s="251"/>
      <c r="W24" s="251"/>
      <c r="X24" s="251"/>
      <c r="Y24" s="251"/>
      <c r="Z24" s="251"/>
      <c r="AA24" s="251"/>
      <c r="AB24" s="251"/>
      <c r="AC24" s="251"/>
      <c r="AD24" s="251"/>
      <c r="AE24" s="251"/>
    </row>
    <row r="25" spans="1:31" s="307" customFormat="1" ht="6.95" customHeight="1">
      <c r="A25" s="251"/>
      <c r="B25" s="27"/>
      <c r="C25" s="251"/>
      <c r="D25" s="251"/>
      <c r="E25" s="251"/>
      <c r="F25" s="251"/>
      <c r="G25" s="251"/>
      <c r="H25" s="251"/>
      <c r="I25" s="251"/>
      <c r="J25" s="251"/>
      <c r="K25" s="251"/>
      <c r="L25" s="306"/>
      <c r="S25" s="251"/>
      <c r="T25" s="251"/>
      <c r="U25" s="251"/>
      <c r="V25" s="251"/>
      <c r="W25" s="251"/>
      <c r="X25" s="251"/>
      <c r="Y25" s="251"/>
      <c r="Z25" s="251"/>
      <c r="AA25" s="251"/>
      <c r="AB25" s="251"/>
      <c r="AC25" s="251"/>
      <c r="AD25" s="251"/>
      <c r="AE25" s="251"/>
    </row>
    <row r="26" spans="1:31" s="307" customFormat="1" ht="12" customHeight="1">
      <c r="A26" s="251"/>
      <c r="B26" s="27"/>
      <c r="C26" s="251"/>
      <c r="D26" s="250" t="s">
        <v>39</v>
      </c>
      <c r="E26" s="251"/>
      <c r="F26" s="251"/>
      <c r="G26" s="251"/>
      <c r="H26" s="251"/>
      <c r="I26" s="251"/>
      <c r="J26" s="251"/>
      <c r="K26" s="251"/>
      <c r="L26" s="306"/>
      <c r="S26" s="251"/>
      <c r="T26" s="251"/>
      <c r="U26" s="251"/>
      <c r="V26" s="251"/>
      <c r="W26" s="251"/>
      <c r="X26" s="251"/>
      <c r="Y26" s="251"/>
      <c r="Z26" s="251"/>
      <c r="AA26" s="251"/>
      <c r="AB26" s="251"/>
      <c r="AC26" s="251"/>
      <c r="AD26" s="251"/>
      <c r="AE26" s="251"/>
    </row>
    <row r="27" spans="1:31" s="313" customFormat="1" ht="16.5" customHeight="1">
      <c r="A27" s="310"/>
      <c r="B27" s="311"/>
      <c r="C27" s="310"/>
      <c r="D27" s="310"/>
      <c r="E27" s="267" t="s">
        <v>20</v>
      </c>
      <c r="F27" s="267"/>
      <c r="G27" s="267"/>
      <c r="H27" s="267"/>
      <c r="I27" s="310"/>
      <c r="J27" s="310"/>
      <c r="K27" s="310"/>
      <c r="L27" s="312"/>
      <c r="S27" s="310"/>
      <c r="T27" s="310"/>
      <c r="U27" s="310"/>
      <c r="V27" s="310"/>
      <c r="W27" s="310"/>
      <c r="X27" s="310"/>
      <c r="Y27" s="310"/>
      <c r="Z27" s="310"/>
      <c r="AA27" s="310"/>
      <c r="AB27" s="310"/>
      <c r="AC27" s="310"/>
      <c r="AD27" s="310"/>
      <c r="AE27" s="310"/>
    </row>
    <row r="28" spans="1:31" s="307" customFormat="1" ht="6.95" customHeight="1">
      <c r="A28" s="251"/>
      <c r="B28" s="27"/>
      <c r="C28" s="251"/>
      <c r="D28" s="251"/>
      <c r="E28" s="251"/>
      <c r="F28" s="251"/>
      <c r="G28" s="251"/>
      <c r="H28" s="251"/>
      <c r="I28" s="251"/>
      <c r="J28" s="251"/>
      <c r="K28" s="251"/>
      <c r="L28" s="306"/>
      <c r="S28" s="251"/>
      <c r="T28" s="251"/>
      <c r="U28" s="251"/>
      <c r="V28" s="251"/>
      <c r="W28" s="251"/>
      <c r="X28" s="251"/>
      <c r="Y28" s="251"/>
      <c r="Z28" s="251"/>
      <c r="AA28" s="251"/>
      <c r="AB28" s="251"/>
      <c r="AC28" s="251"/>
      <c r="AD28" s="251"/>
      <c r="AE28" s="251"/>
    </row>
    <row r="29" spans="1:31" s="307" customFormat="1" ht="6.95" customHeight="1">
      <c r="A29" s="251"/>
      <c r="B29" s="27"/>
      <c r="C29" s="251"/>
      <c r="D29" s="63"/>
      <c r="E29" s="63"/>
      <c r="F29" s="63"/>
      <c r="G29" s="63"/>
      <c r="H29" s="63"/>
      <c r="I29" s="63"/>
      <c r="J29" s="63"/>
      <c r="K29" s="63"/>
      <c r="L29" s="306"/>
      <c r="S29" s="251"/>
      <c r="T29" s="251"/>
      <c r="U29" s="251"/>
      <c r="V29" s="251"/>
      <c r="W29" s="251"/>
      <c r="X29" s="251"/>
      <c r="Y29" s="251"/>
      <c r="Z29" s="251"/>
      <c r="AA29" s="251"/>
      <c r="AB29" s="251"/>
      <c r="AC29" s="251"/>
      <c r="AD29" s="251"/>
      <c r="AE29" s="251"/>
    </row>
    <row r="30" spans="1:31" s="307" customFormat="1" ht="25.35" customHeight="1">
      <c r="A30" s="251"/>
      <c r="B30" s="27"/>
      <c r="C30" s="251"/>
      <c r="D30" s="314" t="s">
        <v>41</v>
      </c>
      <c r="E30" s="251"/>
      <c r="F30" s="251"/>
      <c r="G30" s="251"/>
      <c r="H30" s="251"/>
      <c r="I30" s="251"/>
      <c r="J30" s="245">
        <f>ROUNDUP(J82,2)</f>
        <v>0</v>
      </c>
      <c r="K30" s="251"/>
      <c r="L30" s="306"/>
      <c r="S30" s="251"/>
      <c r="T30" s="251"/>
      <c r="U30" s="251"/>
      <c r="V30" s="251"/>
      <c r="W30" s="251"/>
      <c r="X30" s="251"/>
      <c r="Y30" s="251"/>
      <c r="Z30" s="251"/>
      <c r="AA30" s="251"/>
      <c r="AB30" s="251"/>
      <c r="AC30" s="251"/>
      <c r="AD30" s="251"/>
      <c r="AE30" s="251"/>
    </row>
    <row r="31" spans="1:31" s="307" customFormat="1" ht="6.95" customHeight="1">
      <c r="A31" s="251"/>
      <c r="B31" s="27"/>
      <c r="C31" s="251"/>
      <c r="D31" s="63"/>
      <c r="E31" s="63"/>
      <c r="F31" s="63"/>
      <c r="G31" s="63"/>
      <c r="H31" s="63"/>
      <c r="I31" s="63"/>
      <c r="J31" s="63"/>
      <c r="K31" s="63"/>
      <c r="L31" s="306"/>
      <c r="S31" s="251"/>
      <c r="T31" s="251"/>
      <c r="U31" s="251"/>
      <c r="V31" s="251"/>
      <c r="W31" s="251"/>
      <c r="X31" s="251"/>
      <c r="Y31" s="251"/>
      <c r="Z31" s="251"/>
      <c r="AA31" s="251"/>
      <c r="AB31" s="251"/>
      <c r="AC31" s="251"/>
      <c r="AD31" s="251"/>
      <c r="AE31" s="251"/>
    </row>
    <row r="32" spans="1:31" s="307" customFormat="1" ht="14.45" customHeight="1">
      <c r="A32" s="251"/>
      <c r="B32" s="27"/>
      <c r="C32" s="251"/>
      <c r="D32" s="251"/>
      <c r="E32" s="251"/>
      <c r="F32" s="249" t="s">
        <v>43</v>
      </c>
      <c r="G32" s="251"/>
      <c r="H32" s="251"/>
      <c r="I32" s="249" t="s">
        <v>42</v>
      </c>
      <c r="J32" s="249" t="s">
        <v>44</v>
      </c>
      <c r="K32" s="251"/>
      <c r="L32" s="306"/>
      <c r="S32" s="251"/>
      <c r="T32" s="251"/>
      <c r="U32" s="251"/>
      <c r="V32" s="251"/>
      <c r="W32" s="251"/>
      <c r="X32" s="251"/>
      <c r="Y32" s="251"/>
      <c r="Z32" s="251"/>
      <c r="AA32" s="251"/>
      <c r="AB32" s="251"/>
      <c r="AC32" s="251"/>
      <c r="AD32" s="251"/>
      <c r="AE32" s="251"/>
    </row>
    <row r="33" spans="1:31" s="307" customFormat="1" ht="14.45" customHeight="1">
      <c r="A33" s="251"/>
      <c r="B33" s="27"/>
      <c r="C33" s="251"/>
      <c r="D33" s="315" t="s">
        <v>45</v>
      </c>
      <c r="E33" s="250" t="s">
        <v>46</v>
      </c>
      <c r="F33" s="316">
        <f>ROUNDUP((SUM(BE82:BE112)),2)</f>
        <v>0</v>
      </c>
      <c r="G33" s="251"/>
      <c r="H33" s="251"/>
      <c r="I33" s="317">
        <v>0.21</v>
      </c>
      <c r="J33" s="316">
        <f>ROUNDUP(((SUM(BE82:BE112))*I33),2)</f>
        <v>0</v>
      </c>
      <c r="K33" s="251"/>
      <c r="L33" s="306"/>
      <c r="S33" s="251"/>
      <c r="T33" s="251"/>
      <c r="U33" s="251"/>
      <c r="V33" s="251"/>
      <c r="W33" s="251"/>
      <c r="X33" s="251"/>
      <c r="Y33" s="251"/>
      <c r="Z33" s="251"/>
      <c r="AA33" s="251"/>
      <c r="AB33" s="251"/>
      <c r="AC33" s="251"/>
      <c r="AD33" s="251"/>
      <c r="AE33" s="251"/>
    </row>
    <row r="34" spans="1:31" s="307" customFormat="1" ht="14.45" customHeight="1">
      <c r="A34" s="251"/>
      <c r="B34" s="27"/>
      <c r="C34" s="251"/>
      <c r="D34" s="251"/>
      <c r="E34" s="250" t="s">
        <v>47</v>
      </c>
      <c r="F34" s="316">
        <f>ROUNDUP((SUM(BF82:BF112)),2)</f>
        <v>0</v>
      </c>
      <c r="G34" s="251"/>
      <c r="H34" s="251"/>
      <c r="I34" s="317">
        <v>0.15</v>
      </c>
      <c r="J34" s="316">
        <f>ROUNDUP(((SUM(BF82:BF112))*I34),2)</f>
        <v>0</v>
      </c>
      <c r="K34" s="251"/>
      <c r="L34" s="306"/>
      <c r="S34" s="251"/>
      <c r="T34" s="251"/>
      <c r="U34" s="251"/>
      <c r="V34" s="251"/>
      <c r="W34" s="251"/>
      <c r="X34" s="251"/>
      <c r="Y34" s="251"/>
      <c r="Z34" s="251"/>
      <c r="AA34" s="251"/>
      <c r="AB34" s="251"/>
      <c r="AC34" s="251"/>
      <c r="AD34" s="251"/>
      <c r="AE34" s="251"/>
    </row>
    <row r="35" spans="1:31" s="307" customFormat="1" ht="14.45" customHeight="1" hidden="1">
      <c r="A35" s="251"/>
      <c r="B35" s="27"/>
      <c r="C35" s="251"/>
      <c r="D35" s="251"/>
      <c r="E35" s="250" t="s">
        <v>48</v>
      </c>
      <c r="F35" s="316">
        <f>ROUNDUP((SUM(BG82:BG112)),2)</f>
        <v>0</v>
      </c>
      <c r="G35" s="251"/>
      <c r="H35" s="251"/>
      <c r="I35" s="317">
        <v>0.21</v>
      </c>
      <c r="J35" s="316">
        <f>0</f>
        <v>0</v>
      </c>
      <c r="K35" s="251"/>
      <c r="L35" s="306"/>
      <c r="S35" s="251"/>
      <c r="T35" s="251"/>
      <c r="U35" s="251"/>
      <c r="V35" s="251"/>
      <c r="W35" s="251"/>
      <c r="X35" s="251"/>
      <c r="Y35" s="251"/>
      <c r="Z35" s="251"/>
      <c r="AA35" s="251"/>
      <c r="AB35" s="251"/>
      <c r="AC35" s="251"/>
      <c r="AD35" s="251"/>
      <c r="AE35" s="251"/>
    </row>
    <row r="36" spans="1:31" s="307" customFormat="1" ht="14.45" customHeight="1" hidden="1">
      <c r="A36" s="251"/>
      <c r="B36" s="27"/>
      <c r="C36" s="251"/>
      <c r="D36" s="251"/>
      <c r="E36" s="250" t="s">
        <v>49</v>
      </c>
      <c r="F36" s="316">
        <f>ROUNDUP((SUM(BH82:BH112)),2)</f>
        <v>0</v>
      </c>
      <c r="G36" s="251"/>
      <c r="H36" s="251"/>
      <c r="I36" s="317">
        <v>0.15</v>
      </c>
      <c r="J36" s="316">
        <f>0</f>
        <v>0</v>
      </c>
      <c r="K36" s="251"/>
      <c r="L36" s="306"/>
      <c r="S36" s="251"/>
      <c r="T36" s="251"/>
      <c r="U36" s="251"/>
      <c r="V36" s="251"/>
      <c r="W36" s="251"/>
      <c r="X36" s="251"/>
      <c r="Y36" s="251"/>
      <c r="Z36" s="251"/>
      <c r="AA36" s="251"/>
      <c r="AB36" s="251"/>
      <c r="AC36" s="251"/>
      <c r="AD36" s="251"/>
      <c r="AE36" s="251"/>
    </row>
    <row r="37" spans="1:31" s="307" customFormat="1" ht="14.45" customHeight="1" hidden="1">
      <c r="A37" s="251"/>
      <c r="B37" s="27"/>
      <c r="C37" s="251"/>
      <c r="D37" s="251"/>
      <c r="E37" s="250" t="s">
        <v>50</v>
      </c>
      <c r="F37" s="316">
        <f>ROUNDUP((SUM(BI82:BI112)),2)</f>
        <v>0</v>
      </c>
      <c r="G37" s="251"/>
      <c r="H37" s="251"/>
      <c r="I37" s="317">
        <v>0</v>
      </c>
      <c r="J37" s="316">
        <f>0</f>
        <v>0</v>
      </c>
      <c r="K37" s="251"/>
      <c r="L37" s="306"/>
      <c r="S37" s="251"/>
      <c r="T37" s="251"/>
      <c r="U37" s="251"/>
      <c r="V37" s="251"/>
      <c r="W37" s="251"/>
      <c r="X37" s="251"/>
      <c r="Y37" s="251"/>
      <c r="Z37" s="251"/>
      <c r="AA37" s="251"/>
      <c r="AB37" s="251"/>
      <c r="AC37" s="251"/>
      <c r="AD37" s="251"/>
      <c r="AE37" s="251"/>
    </row>
    <row r="38" spans="1:31" s="307" customFormat="1" ht="6.95" customHeight="1">
      <c r="A38" s="251"/>
      <c r="B38" s="27"/>
      <c r="C38" s="251"/>
      <c r="D38" s="251"/>
      <c r="E38" s="251"/>
      <c r="F38" s="251"/>
      <c r="G38" s="251"/>
      <c r="H38" s="251"/>
      <c r="I38" s="251"/>
      <c r="J38" s="251"/>
      <c r="K38" s="251"/>
      <c r="L38" s="306"/>
      <c r="S38" s="251"/>
      <c r="T38" s="251"/>
      <c r="U38" s="251"/>
      <c r="V38" s="251"/>
      <c r="W38" s="251"/>
      <c r="X38" s="251"/>
      <c r="Y38" s="251"/>
      <c r="Z38" s="251"/>
      <c r="AA38" s="251"/>
      <c r="AB38" s="251"/>
      <c r="AC38" s="251"/>
      <c r="AD38" s="251"/>
      <c r="AE38" s="251"/>
    </row>
    <row r="39" spans="1:31" s="307" customFormat="1" ht="25.35" customHeight="1">
      <c r="A39" s="251"/>
      <c r="B39" s="27"/>
      <c r="C39" s="92"/>
      <c r="D39" s="318" t="s">
        <v>51</v>
      </c>
      <c r="E39" s="57"/>
      <c r="F39" s="57"/>
      <c r="G39" s="319" t="s">
        <v>52</v>
      </c>
      <c r="H39" s="320" t="s">
        <v>53</v>
      </c>
      <c r="I39" s="57"/>
      <c r="J39" s="321">
        <f>SUM(J30:J37)</f>
        <v>0</v>
      </c>
      <c r="K39" s="322"/>
      <c r="L39" s="306"/>
      <c r="S39" s="251"/>
      <c r="T39" s="251"/>
      <c r="U39" s="251"/>
      <c r="V39" s="251"/>
      <c r="W39" s="251"/>
      <c r="X39" s="251"/>
      <c r="Y39" s="251"/>
      <c r="Z39" s="251"/>
      <c r="AA39" s="251"/>
      <c r="AB39" s="251"/>
      <c r="AC39" s="251"/>
      <c r="AD39" s="251"/>
      <c r="AE39" s="251"/>
    </row>
    <row r="40" spans="1:31" s="307" customFormat="1" ht="14.45" customHeight="1">
      <c r="A40" s="251"/>
      <c r="B40" s="39"/>
      <c r="C40" s="40"/>
      <c r="D40" s="40"/>
      <c r="E40" s="40"/>
      <c r="F40" s="40"/>
      <c r="G40" s="40"/>
      <c r="H40" s="40"/>
      <c r="I40" s="40"/>
      <c r="J40" s="40"/>
      <c r="K40" s="40"/>
      <c r="L40" s="306"/>
      <c r="S40" s="251"/>
      <c r="T40" s="251"/>
      <c r="U40" s="251"/>
      <c r="V40" s="251"/>
      <c r="W40" s="251"/>
      <c r="X40" s="251"/>
      <c r="Y40" s="251"/>
      <c r="Z40" s="251"/>
      <c r="AA40" s="251"/>
      <c r="AB40" s="251"/>
      <c r="AC40" s="251"/>
      <c r="AD40" s="251"/>
      <c r="AE40" s="251"/>
    </row>
    <row r="44" spans="1:31" s="307" customFormat="1" ht="6.95" customHeight="1">
      <c r="A44" s="251"/>
      <c r="B44" s="41"/>
      <c r="C44" s="42"/>
      <c r="D44" s="42"/>
      <c r="E44" s="42"/>
      <c r="F44" s="42"/>
      <c r="G44" s="42"/>
      <c r="H44" s="42"/>
      <c r="I44" s="42"/>
      <c r="J44" s="42"/>
      <c r="K44" s="42"/>
      <c r="L44" s="306"/>
      <c r="S44" s="251"/>
      <c r="T44" s="251"/>
      <c r="U44" s="251"/>
      <c r="V44" s="251"/>
      <c r="W44" s="251"/>
      <c r="X44" s="251"/>
      <c r="Y44" s="251"/>
      <c r="Z44" s="251"/>
      <c r="AA44" s="251"/>
      <c r="AB44" s="251"/>
      <c r="AC44" s="251"/>
      <c r="AD44" s="251"/>
      <c r="AE44" s="251"/>
    </row>
    <row r="45" spans="1:31" s="307" customFormat="1" ht="24.95" customHeight="1">
      <c r="A45" s="251"/>
      <c r="B45" s="27"/>
      <c r="C45" s="16" t="s">
        <v>109</v>
      </c>
      <c r="D45" s="251"/>
      <c r="E45" s="251"/>
      <c r="F45" s="251"/>
      <c r="G45" s="251"/>
      <c r="H45" s="251"/>
      <c r="I45" s="251"/>
      <c r="J45" s="251"/>
      <c r="K45" s="251"/>
      <c r="L45" s="306"/>
      <c r="S45" s="251"/>
      <c r="T45" s="251"/>
      <c r="U45" s="251"/>
      <c r="V45" s="251"/>
      <c r="W45" s="251"/>
      <c r="X45" s="251"/>
      <c r="Y45" s="251"/>
      <c r="Z45" s="251"/>
      <c r="AA45" s="251"/>
      <c r="AB45" s="251"/>
      <c r="AC45" s="251"/>
      <c r="AD45" s="251"/>
      <c r="AE45" s="251"/>
    </row>
    <row r="46" spans="1:31" s="307" customFormat="1" ht="6.95" customHeight="1">
      <c r="A46" s="251"/>
      <c r="B46" s="27"/>
      <c r="C46" s="251"/>
      <c r="D46" s="251"/>
      <c r="E46" s="251"/>
      <c r="F46" s="251"/>
      <c r="G46" s="251"/>
      <c r="H46" s="251"/>
      <c r="I46" s="251"/>
      <c r="J46" s="251"/>
      <c r="K46" s="251"/>
      <c r="L46" s="306"/>
      <c r="S46" s="251"/>
      <c r="T46" s="251"/>
      <c r="U46" s="251"/>
      <c r="V46" s="251"/>
      <c r="W46" s="251"/>
      <c r="X46" s="251"/>
      <c r="Y46" s="251"/>
      <c r="Z46" s="251"/>
      <c r="AA46" s="251"/>
      <c r="AB46" s="251"/>
      <c r="AC46" s="251"/>
      <c r="AD46" s="251"/>
      <c r="AE46" s="251"/>
    </row>
    <row r="47" spans="1:31" s="307" customFormat="1" ht="12" customHeight="1">
      <c r="A47" s="251"/>
      <c r="B47" s="27"/>
      <c r="C47" s="250" t="s">
        <v>16</v>
      </c>
      <c r="D47" s="251"/>
      <c r="E47" s="251"/>
      <c r="F47" s="251"/>
      <c r="G47" s="251"/>
      <c r="H47" s="251"/>
      <c r="I47" s="251"/>
      <c r="J47" s="251"/>
      <c r="K47" s="251"/>
      <c r="L47" s="306"/>
      <c r="S47" s="251"/>
      <c r="T47" s="251"/>
      <c r="U47" s="251"/>
      <c r="V47" s="251"/>
      <c r="W47" s="251"/>
      <c r="X47" s="251"/>
      <c r="Y47" s="251"/>
      <c r="Z47" s="251"/>
      <c r="AA47" s="251"/>
      <c r="AB47" s="251"/>
      <c r="AC47" s="251"/>
      <c r="AD47" s="251"/>
      <c r="AE47" s="251"/>
    </row>
    <row r="48" spans="1:31" s="307" customFormat="1" ht="16.5" customHeight="1">
      <c r="A48" s="251"/>
      <c r="B48" s="27"/>
      <c r="C48" s="251"/>
      <c r="D48" s="251"/>
      <c r="E48" s="292" t="str">
        <f>E7</f>
        <v>Rekonstrukce MŠ Srdíčko_objekt A, B</v>
      </c>
      <c r="F48" s="293"/>
      <c r="G48" s="293"/>
      <c r="H48" s="293"/>
      <c r="I48" s="251"/>
      <c r="J48" s="251"/>
      <c r="K48" s="251"/>
      <c r="L48" s="306"/>
      <c r="S48" s="251"/>
      <c r="T48" s="251"/>
      <c r="U48" s="251"/>
      <c r="V48" s="251"/>
      <c r="W48" s="251"/>
      <c r="X48" s="251"/>
      <c r="Y48" s="251"/>
      <c r="Z48" s="251"/>
      <c r="AA48" s="251"/>
      <c r="AB48" s="251"/>
      <c r="AC48" s="251"/>
      <c r="AD48" s="251"/>
      <c r="AE48" s="251"/>
    </row>
    <row r="49" spans="1:31" s="307" customFormat="1" ht="12" customHeight="1">
      <c r="A49" s="251"/>
      <c r="B49" s="27"/>
      <c r="C49" s="250" t="s">
        <v>107</v>
      </c>
      <c r="D49" s="251"/>
      <c r="E49" s="251"/>
      <c r="F49" s="251"/>
      <c r="G49" s="251"/>
      <c r="H49" s="251"/>
      <c r="I49" s="251"/>
      <c r="J49" s="251"/>
      <c r="K49" s="251"/>
      <c r="L49" s="306"/>
      <c r="S49" s="251"/>
      <c r="T49" s="251"/>
      <c r="U49" s="251"/>
      <c r="V49" s="251"/>
      <c r="W49" s="251"/>
      <c r="X49" s="251"/>
      <c r="Y49" s="251"/>
      <c r="Z49" s="251"/>
      <c r="AA49" s="251"/>
      <c r="AB49" s="251"/>
      <c r="AC49" s="251"/>
      <c r="AD49" s="251"/>
      <c r="AE49" s="251"/>
    </row>
    <row r="50" spans="1:31" s="307" customFormat="1" ht="16.5" customHeight="1">
      <c r="A50" s="251"/>
      <c r="B50" s="27"/>
      <c r="C50" s="251"/>
      <c r="D50" s="251"/>
      <c r="E50" s="280" t="str">
        <f>E9</f>
        <v>008 - Ústřední vytápění_objekt B</v>
      </c>
      <c r="F50" s="291"/>
      <c r="G50" s="291"/>
      <c r="H50" s="291"/>
      <c r="I50" s="251"/>
      <c r="J50" s="251"/>
      <c r="K50" s="251"/>
      <c r="L50" s="306"/>
      <c r="S50" s="251"/>
      <c r="T50" s="251"/>
      <c r="U50" s="251"/>
      <c r="V50" s="251"/>
      <c r="W50" s="251"/>
      <c r="X50" s="251"/>
      <c r="Y50" s="251"/>
      <c r="Z50" s="251"/>
      <c r="AA50" s="251"/>
      <c r="AB50" s="251"/>
      <c r="AC50" s="251"/>
      <c r="AD50" s="251"/>
      <c r="AE50" s="251"/>
    </row>
    <row r="51" spans="1:31" s="307" customFormat="1" ht="6.95" customHeight="1">
      <c r="A51" s="251"/>
      <c r="B51" s="27"/>
      <c r="C51" s="251"/>
      <c r="D51" s="251"/>
      <c r="E51" s="251"/>
      <c r="F51" s="251"/>
      <c r="G51" s="251"/>
      <c r="H51" s="251"/>
      <c r="I51" s="251"/>
      <c r="J51" s="251"/>
      <c r="K51" s="251"/>
      <c r="L51" s="306"/>
      <c r="S51" s="251"/>
      <c r="T51" s="251"/>
      <c r="U51" s="251"/>
      <c r="V51" s="251"/>
      <c r="W51" s="251"/>
      <c r="X51" s="251"/>
      <c r="Y51" s="251"/>
      <c r="Z51" s="251"/>
      <c r="AA51" s="251"/>
      <c r="AB51" s="251"/>
      <c r="AC51" s="251"/>
      <c r="AD51" s="251"/>
      <c r="AE51" s="251"/>
    </row>
    <row r="52" spans="1:31" s="307" customFormat="1" ht="12" customHeight="1">
      <c r="A52" s="251"/>
      <c r="B52" s="27"/>
      <c r="C52" s="250" t="s">
        <v>23</v>
      </c>
      <c r="D52" s="251"/>
      <c r="E52" s="251"/>
      <c r="F52" s="246" t="str">
        <f>F12</f>
        <v xml:space="preserve"> </v>
      </c>
      <c r="G52" s="251"/>
      <c r="H52" s="251"/>
      <c r="I52" s="250" t="s">
        <v>25</v>
      </c>
      <c r="J52" s="244" t="str">
        <f>IF(J12="","",J12)</f>
        <v>19. 3. 2020</v>
      </c>
      <c r="K52" s="251"/>
      <c r="L52" s="306"/>
      <c r="S52" s="251"/>
      <c r="T52" s="251"/>
      <c r="U52" s="251"/>
      <c r="V52" s="251"/>
      <c r="W52" s="251"/>
      <c r="X52" s="251"/>
      <c r="Y52" s="251"/>
      <c r="Z52" s="251"/>
      <c r="AA52" s="251"/>
      <c r="AB52" s="251"/>
      <c r="AC52" s="251"/>
      <c r="AD52" s="251"/>
      <c r="AE52" s="251"/>
    </row>
    <row r="53" spans="1:31" s="307" customFormat="1" ht="6.95" customHeight="1">
      <c r="A53" s="251"/>
      <c r="B53" s="27"/>
      <c r="C53" s="251"/>
      <c r="D53" s="251"/>
      <c r="E53" s="251"/>
      <c r="F53" s="251"/>
      <c r="G53" s="251"/>
      <c r="H53" s="251"/>
      <c r="I53" s="251"/>
      <c r="J53" s="251"/>
      <c r="K53" s="251"/>
      <c r="L53" s="306"/>
      <c r="S53" s="251"/>
      <c r="T53" s="251"/>
      <c r="U53" s="251"/>
      <c r="V53" s="251"/>
      <c r="W53" s="251"/>
      <c r="X53" s="251"/>
      <c r="Y53" s="251"/>
      <c r="Z53" s="251"/>
      <c r="AA53" s="251"/>
      <c r="AB53" s="251"/>
      <c r="AC53" s="251"/>
      <c r="AD53" s="251"/>
      <c r="AE53" s="251"/>
    </row>
    <row r="54" spans="1:31" s="307" customFormat="1" ht="15.2" customHeight="1">
      <c r="A54" s="251"/>
      <c r="B54" s="27"/>
      <c r="C54" s="250" t="s">
        <v>29</v>
      </c>
      <c r="D54" s="251"/>
      <c r="E54" s="251"/>
      <c r="F54" s="246" t="str">
        <f>E15</f>
        <v>Město Nový Bor</v>
      </c>
      <c r="G54" s="251"/>
      <c r="H54" s="251"/>
      <c r="I54" s="250" t="s">
        <v>35</v>
      </c>
      <c r="J54" s="248" t="str">
        <f>E21</f>
        <v xml:space="preserve"> </v>
      </c>
      <c r="K54" s="251"/>
      <c r="L54" s="306"/>
      <c r="S54" s="251"/>
      <c r="T54" s="251"/>
      <c r="U54" s="251"/>
      <c r="V54" s="251"/>
      <c r="W54" s="251"/>
      <c r="X54" s="251"/>
      <c r="Y54" s="251"/>
      <c r="Z54" s="251"/>
      <c r="AA54" s="251"/>
      <c r="AB54" s="251"/>
      <c r="AC54" s="251"/>
      <c r="AD54" s="251"/>
      <c r="AE54" s="251"/>
    </row>
    <row r="55" spans="1:31" s="307" customFormat="1" ht="15.2" customHeight="1">
      <c r="A55" s="251"/>
      <c r="B55" s="27"/>
      <c r="C55" s="250" t="s">
        <v>33</v>
      </c>
      <c r="D55" s="251"/>
      <c r="E55" s="251"/>
      <c r="F55" s="246" t="str">
        <f>IF(E18="","",E18)</f>
        <v>Vyplň údaj</v>
      </c>
      <c r="G55" s="251"/>
      <c r="H55" s="251"/>
      <c r="I55" s="250" t="s">
        <v>37</v>
      </c>
      <c r="J55" s="248" t="str">
        <f>E24</f>
        <v xml:space="preserve"> </v>
      </c>
      <c r="K55" s="251"/>
      <c r="L55" s="306"/>
      <c r="S55" s="251"/>
      <c r="T55" s="251"/>
      <c r="U55" s="251"/>
      <c r="V55" s="251"/>
      <c r="W55" s="251"/>
      <c r="X55" s="251"/>
      <c r="Y55" s="251"/>
      <c r="Z55" s="251"/>
      <c r="AA55" s="251"/>
      <c r="AB55" s="251"/>
      <c r="AC55" s="251"/>
      <c r="AD55" s="251"/>
      <c r="AE55" s="251"/>
    </row>
    <row r="56" spans="1:31" s="307" customFormat="1" ht="10.35" customHeight="1">
      <c r="A56" s="251"/>
      <c r="B56" s="27"/>
      <c r="C56" s="251"/>
      <c r="D56" s="251"/>
      <c r="E56" s="251"/>
      <c r="F56" s="251"/>
      <c r="G56" s="251"/>
      <c r="H56" s="251"/>
      <c r="I56" s="251"/>
      <c r="J56" s="251"/>
      <c r="K56" s="251"/>
      <c r="L56" s="306"/>
      <c r="S56" s="251"/>
      <c r="T56" s="251"/>
      <c r="U56" s="251"/>
      <c r="V56" s="251"/>
      <c r="W56" s="251"/>
      <c r="X56" s="251"/>
      <c r="Y56" s="251"/>
      <c r="Z56" s="251"/>
      <c r="AA56" s="251"/>
      <c r="AB56" s="251"/>
      <c r="AC56" s="251"/>
      <c r="AD56" s="251"/>
      <c r="AE56" s="251"/>
    </row>
    <row r="57" spans="1:31" s="307" customFormat="1" ht="29.25" customHeight="1">
      <c r="A57" s="251"/>
      <c r="B57" s="27"/>
      <c r="C57" s="91" t="s">
        <v>110</v>
      </c>
      <c r="D57" s="92"/>
      <c r="E57" s="92"/>
      <c r="F57" s="92"/>
      <c r="G57" s="92"/>
      <c r="H57" s="92"/>
      <c r="I57" s="92"/>
      <c r="J57" s="93" t="s">
        <v>111</v>
      </c>
      <c r="K57" s="92"/>
      <c r="L57" s="306"/>
      <c r="S57" s="251"/>
      <c r="T57" s="251"/>
      <c r="U57" s="251"/>
      <c r="V57" s="251"/>
      <c r="W57" s="251"/>
      <c r="X57" s="251"/>
      <c r="Y57" s="251"/>
      <c r="Z57" s="251"/>
      <c r="AA57" s="251"/>
      <c r="AB57" s="251"/>
      <c r="AC57" s="251"/>
      <c r="AD57" s="251"/>
      <c r="AE57" s="251"/>
    </row>
    <row r="58" spans="1:31" s="307" customFormat="1" ht="10.35" customHeight="1">
      <c r="A58" s="251"/>
      <c r="B58" s="27"/>
      <c r="C58" s="251"/>
      <c r="D58" s="251"/>
      <c r="E58" s="251"/>
      <c r="F58" s="251"/>
      <c r="G58" s="251"/>
      <c r="H58" s="251"/>
      <c r="I58" s="251"/>
      <c r="J58" s="251"/>
      <c r="K58" s="251"/>
      <c r="L58" s="306"/>
      <c r="S58" s="251"/>
      <c r="T58" s="251"/>
      <c r="U58" s="251"/>
      <c r="V58" s="251"/>
      <c r="W58" s="251"/>
      <c r="X58" s="251"/>
      <c r="Y58" s="251"/>
      <c r="Z58" s="251"/>
      <c r="AA58" s="251"/>
      <c r="AB58" s="251"/>
      <c r="AC58" s="251"/>
      <c r="AD58" s="251"/>
      <c r="AE58" s="251"/>
    </row>
    <row r="59" spans="1:47" s="307" customFormat="1" ht="22.9" customHeight="1">
      <c r="A59" s="251"/>
      <c r="B59" s="27"/>
      <c r="C59" s="94" t="s">
        <v>73</v>
      </c>
      <c r="D59" s="251"/>
      <c r="E59" s="251"/>
      <c r="F59" s="251"/>
      <c r="G59" s="251"/>
      <c r="H59" s="251"/>
      <c r="I59" s="251"/>
      <c r="J59" s="245">
        <f>J82</f>
        <v>0</v>
      </c>
      <c r="K59" s="251"/>
      <c r="L59" s="306"/>
      <c r="S59" s="251"/>
      <c r="T59" s="251"/>
      <c r="U59" s="251"/>
      <c r="V59" s="251"/>
      <c r="W59" s="251"/>
      <c r="X59" s="251"/>
      <c r="Y59" s="251"/>
      <c r="Z59" s="251"/>
      <c r="AA59" s="251"/>
      <c r="AB59" s="251"/>
      <c r="AC59" s="251"/>
      <c r="AD59" s="251"/>
      <c r="AE59" s="251"/>
      <c r="AU59" s="304" t="s">
        <v>112</v>
      </c>
    </row>
    <row r="60" spans="2:12" s="96" customFormat="1" ht="24.95" customHeight="1">
      <c r="B60" s="95"/>
      <c r="D60" s="97" t="s">
        <v>1990</v>
      </c>
      <c r="E60" s="98"/>
      <c r="F60" s="98"/>
      <c r="G60" s="98"/>
      <c r="H60" s="98"/>
      <c r="I60" s="98"/>
      <c r="J60" s="99">
        <f>J83</f>
        <v>0</v>
      </c>
      <c r="L60" s="95"/>
    </row>
    <row r="61" spans="2:12" s="96" customFormat="1" ht="24.95" customHeight="1">
      <c r="B61" s="95"/>
      <c r="D61" s="97" t="s">
        <v>1991</v>
      </c>
      <c r="E61" s="98"/>
      <c r="F61" s="98"/>
      <c r="G61" s="98"/>
      <c r="H61" s="98"/>
      <c r="I61" s="98"/>
      <c r="J61" s="99">
        <f>J90</f>
        <v>0</v>
      </c>
      <c r="L61" s="95"/>
    </row>
    <row r="62" spans="2:12" s="96" customFormat="1" ht="24.95" customHeight="1">
      <c r="B62" s="95"/>
      <c r="D62" s="97" t="s">
        <v>1992</v>
      </c>
      <c r="E62" s="98"/>
      <c r="F62" s="98"/>
      <c r="G62" s="98"/>
      <c r="H62" s="98"/>
      <c r="I62" s="98"/>
      <c r="J62" s="99">
        <f>J101</f>
        <v>0</v>
      </c>
      <c r="L62" s="95"/>
    </row>
    <row r="63" spans="1:31" s="307" customFormat="1" ht="21.75" customHeight="1">
      <c r="A63" s="251"/>
      <c r="B63" s="27"/>
      <c r="C63" s="251"/>
      <c r="D63" s="251"/>
      <c r="E63" s="251"/>
      <c r="F63" s="251"/>
      <c r="G63" s="251"/>
      <c r="H63" s="251"/>
      <c r="I63" s="251"/>
      <c r="J63" s="251"/>
      <c r="K63" s="251"/>
      <c r="L63" s="306"/>
      <c r="S63" s="251"/>
      <c r="T63" s="251"/>
      <c r="U63" s="251"/>
      <c r="V63" s="251"/>
      <c r="W63" s="251"/>
      <c r="X63" s="251"/>
      <c r="Y63" s="251"/>
      <c r="Z63" s="251"/>
      <c r="AA63" s="251"/>
      <c r="AB63" s="251"/>
      <c r="AC63" s="251"/>
      <c r="AD63" s="251"/>
      <c r="AE63" s="251"/>
    </row>
    <row r="64" spans="1:31" s="307" customFormat="1" ht="6.95" customHeight="1">
      <c r="A64" s="251"/>
      <c r="B64" s="39"/>
      <c r="C64" s="40"/>
      <c r="D64" s="40"/>
      <c r="E64" s="40"/>
      <c r="F64" s="40"/>
      <c r="G64" s="40"/>
      <c r="H64" s="40"/>
      <c r="I64" s="40"/>
      <c r="J64" s="40"/>
      <c r="K64" s="40"/>
      <c r="L64" s="306"/>
      <c r="S64" s="251"/>
      <c r="T64" s="251"/>
      <c r="U64" s="251"/>
      <c r="V64" s="251"/>
      <c r="W64" s="251"/>
      <c r="X64" s="251"/>
      <c r="Y64" s="251"/>
      <c r="Z64" s="251"/>
      <c r="AA64" s="251"/>
      <c r="AB64" s="251"/>
      <c r="AC64" s="251"/>
      <c r="AD64" s="251"/>
      <c r="AE64" s="251"/>
    </row>
    <row r="68" spans="1:31" s="307" customFormat="1" ht="6.95" customHeight="1">
      <c r="A68" s="251"/>
      <c r="B68" s="41"/>
      <c r="C68" s="42"/>
      <c r="D68" s="42"/>
      <c r="E68" s="42"/>
      <c r="F68" s="42"/>
      <c r="G68" s="42"/>
      <c r="H68" s="42"/>
      <c r="I68" s="42"/>
      <c r="J68" s="42"/>
      <c r="K68" s="42"/>
      <c r="L68" s="306"/>
      <c r="S68" s="251"/>
      <c r="T68" s="251"/>
      <c r="U68" s="251"/>
      <c r="V68" s="251"/>
      <c r="W68" s="251"/>
      <c r="X68" s="251"/>
      <c r="Y68" s="251"/>
      <c r="Z68" s="251"/>
      <c r="AA68" s="251"/>
      <c r="AB68" s="251"/>
      <c r="AC68" s="251"/>
      <c r="AD68" s="251"/>
      <c r="AE68" s="251"/>
    </row>
    <row r="69" spans="1:31" s="307" customFormat="1" ht="24.95" customHeight="1">
      <c r="A69" s="251"/>
      <c r="B69" s="27"/>
      <c r="C69" s="16" t="s">
        <v>115</v>
      </c>
      <c r="D69" s="251"/>
      <c r="E69" s="251"/>
      <c r="F69" s="251"/>
      <c r="G69" s="251"/>
      <c r="H69" s="251"/>
      <c r="I69" s="251"/>
      <c r="J69" s="251"/>
      <c r="K69" s="251"/>
      <c r="L69" s="306"/>
      <c r="S69" s="251"/>
      <c r="T69" s="251"/>
      <c r="U69" s="251"/>
      <c r="V69" s="251"/>
      <c r="W69" s="251"/>
      <c r="X69" s="251"/>
      <c r="Y69" s="251"/>
      <c r="Z69" s="251"/>
      <c r="AA69" s="251"/>
      <c r="AB69" s="251"/>
      <c r="AC69" s="251"/>
      <c r="AD69" s="251"/>
      <c r="AE69" s="251"/>
    </row>
    <row r="70" spans="1:31" s="307" customFormat="1" ht="6.95" customHeight="1">
      <c r="A70" s="251"/>
      <c r="B70" s="27"/>
      <c r="C70" s="251"/>
      <c r="D70" s="251"/>
      <c r="E70" s="251"/>
      <c r="F70" s="251"/>
      <c r="G70" s="251"/>
      <c r="H70" s="251"/>
      <c r="I70" s="251"/>
      <c r="J70" s="251"/>
      <c r="K70" s="251"/>
      <c r="L70" s="306"/>
      <c r="S70" s="251"/>
      <c r="T70" s="251"/>
      <c r="U70" s="251"/>
      <c r="V70" s="251"/>
      <c r="W70" s="251"/>
      <c r="X70" s="251"/>
      <c r="Y70" s="251"/>
      <c r="Z70" s="251"/>
      <c r="AA70" s="251"/>
      <c r="AB70" s="251"/>
      <c r="AC70" s="251"/>
      <c r="AD70" s="251"/>
      <c r="AE70" s="251"/>
    </row>
    <row r="71" spans="1:31" s="307" customFormat="1" ht="12" customHeight="1">
      <c r="A71" s="251"/>
      <c r="B71" s="27"/>
      <c r="C71" s="250" t="s">
        <v>16</v>
      </c>
      <c r="D71" s="251"/>
      <c r="E71" s="251"/>
      <c r="F71" s="251"/>
      <c r="G71" s="251"/>
      <c r="H71" s="251"/>
      <c r="I71" s="251"/>
      <c r="J71" s="251"/>
      <c r="K71" s="251"/>
      <c r="L71" s="306"/>
      <c r="S71" s="251"/>
      <c r="T71" s="251"/>
      <c r="U71" s="251"/>
      <c r="V71" s="251"/>
      <c r="W71" s="251"/>
      <c r="X71" s="251"/>
      <c r="Y71" s="251"/>
      <c r="Z71" s="251"/>
      <c r="AA71" s="251"/>
      <c r="AB71" s="251"/>
      <c r="AC71" s="251"/>
      <c r="AD71" s="251"/>
      <c r="AE71" s="251"/>
    </row>
    <row r="72" spans="1:31" s="307" customFormat="1" ht="16.5" customHeight="1">
      <c r="A72" s="251"/>
      <c r="B72" s="27"/>
      <c r="C72" s="251"/>
      <c r="D72" s="251"/>
      <c r="E72" s="292" t="str">
        <f>E7</f>
        <v>Rekonstrukce MŠ Srdíčko_objekt A, B</v>
      </c>
      <c r="F72" s="293"/>
      <c r="G72" s="293"/>
      <c r="H72" s="293"/>
      <c r="I72" s="251"/>
      <c r="J72" s="251"/>
      <c r="K72" s="251"/>
      <c r="L72" s="306"/>
      <c r="S72" s="251"/>
      <c r="T72" s="251"/>
      <c r="U72" s="251"/>
      <c r="V72" s="251"/>
      <c r="W72" s="251"/>
      <c r="X72" s="251"/>
      <c r="Y72" s="251"/>
      <c r="Z72" s="251"/>
      <c r="AA72" s="251"/>
      <c r="AB72" s="251"/>
      <c r="AC72" s="251"/>
      <c r="AD72" s="251"/>
      <c r="AE72" s="251"/>
    </row>
    <row r="73" spans="1:31" s="307" customFormat="1" ht="12" customHeight="1">
      <c r="A73" s="251"/>
      <c r="B73" s="27"/>
      <c r="C73" s="250" t="s">
        <v>107</v>
      </c>
      <c r="D73" s="251"/>
      <c r="E73" s="251"/>
      <c r="F73" s="251"/>
      <c r="G73" s="251"/>
      <c r="H73" s="251"/>
      <c r="I73" s="251"/>
      <c r="J73" s="251"/>
      <c r="K73" s="251"/>
      <c r="L73" s="306"/>
      <c r="S73" s="251"/>
      <c r="T73" s="251"/>
      <c r="U73" s="251"/>
      <c r="V73" s="251"/>
      <c r="W73" s="251"/>
      <c r="X73" s="251"/>
      <c r="Y73" s="251"/>
      <c r="Z73" s="251"/>
      <c r="AA73" s="251"/>
      <c r="AB73" s="251"/>
      <c r="AC73" s="251"/>
      <c r="AD73" s="251"/>
      <c r="AE73" s="251"/>
    </row>
    <row r="74" spans="1:31" s="307" customFormat="1" ht="16.5" customHeight="1">
      <c r="A74" s="251"/>
      <c r="B74" s="27"/>
      <c r="C74" s="251"/>
      <c r="D74" s="251"/>
      <c r="E74" s="280" t="str">
        <f>E9</f>
        <v>008 - Ústřední vytápění_objekt B</v>
      </c>
      <c r="F74" s="291"/>
      <c r="G74" s="291"/>
      <c r="H74" s="291"/>
      <c r="I74" s="251"/>
      <c r="J74" s="251"/>
      <c r="K74" s="251"/>
      <c r="L74" s="306"/>
      <c r="S74" s="251"/>
      <c r="T74" s="251"/>
      <c r="U74" s="251"/>
      <c r="V74" s="251"/>
      <c r="W74" s="251"/>
      <c r="X74" s="251"/>
      <c r="Y74" s="251"/>
      <c r="Z74" s="251"/>
      <c r="AA74" s="251"/>
      <c r="AB74" s="251"/>
      <c r="AC74" s="251"/>
      <c r="AD74" s="251"/>
      <c r="AE74" s="251"/>
    </row>
    <row r="75" spans="1:31" s="307" customFormat="1" ht="6.95" customHeight="1">
      <c r="A75" s="251"/>
      <c r="B75" s="27"/>
      <c r="C75" s="251"/>
      <c r="D75" s="251"/>
      <c r="E75" s="251"/>
      <c r="F75" s="251"/>
      <c r="G75" s="251"/>
      <c r="H75" s="251"/>
      <c r="I75" s="251"/>
      <c r="J75" s="251"/>
      <c r="K75" s="251"/>
      <c r="L75" s="306"/>
      <c r="S75" s="251"/>
      <c r="T75" s="251"/>
      <c r="U75" s="251"/>
      <c r="V75" s="251"/>
      <c r="W75" s="251"/>
      <c r="X75" s="251"/>
      <c r="Y75" s="251"/>
      <c r="Z75" s="251"/>
      <c r="AA75" s="251"/>
      <c r="AB75" s="251"/>
      <c r="AC75" s="251"/>
      <c r="AD75" s="251"/>
      <c r="AE75" s="251"/>
    </row>
    <row r="76" spans="1:31" s="307" customFormat="1" ht="12" customHeight="1">
      <c r="A76" s="251"/>
      <c r="B76" s="27"/>
      <c r="C76" s="250" t="s">
        <v>23</v>
      </c>
      <c r="D76" s="251"/>
      <c r="E76" s="251"/>
      <c r="F76" s="246" t="str">
        <f>F12</f>
        <v xml:space="preserve"> </v>
      </c>
      <c r="G76" s="251"/>
      <c r="H76" s="251"/>
      <c r="I76" s="250" t="s">
        <v>25</v>
      </c>
      <c r="J76" s="244" t="str">
        <f>IF(J12="","",J12)</f>
        <v>19. 3. 2020</v>
      </c>
      <c r="K76" s="251"/>
      <c r="L76" s="306"/>
      <c r="S76" s="251"/>
      <c r="T76" s="251"/>
      <c r="U76" s="251"/>
      <c r="V76" s="251"/>
      <c r="W76" s="251"/>
      <c r="X76" s="251"/>
      <c r="Y76" s="251"/>
      <c r="Z76" s="251"/>
      <c r="AA76" s="251"/>
      <c r="AB76" s="251"/>
      <c r="AC76" s="251"/>
      <c r="AD76" s="251"/>
      <c r="AE76" s="251"/>
    </row>
    <row r="77" spans="1:31" s="307" customFormat="1" ht="6.95" customHeight="1">
      <c r="A77" s="251"/>
      <c r="B77" s="27"/>
      <c r="C77" s="251"/>
      <c r="D77" s="251"/>
      <c r="E77" s="251"/>
      <c r="F77" s="251"/>
      <c r="G77" s="251"/>
      <c r="H77" s="251"/>
      <c r="I77" s="251"/>
      <c r="J77" s="251"/>
      <c r="K77" s="251"/>
      <c r="L77" s="306"/>
      <c r="S77" s="251"/>
      <c r="T77" s="251"/>
      <c r="U77" s="251"/>
      <c r="V77" s="251"/>
      <c r="W77" s="251"/>
      <c r="X77" s="251"/>
      <c r="Y77" s="251"/>
      <c r="Z77" s="251"/>
      <c r="AA77" s="251"/>
      <c r="AB77" s="251"/>
      <c r="AC77" s="251"/>
      <c r="AD77" s="251"/>
      <c r="AE77" s="251"/>
    </row>
    <row r="78" spans="1:31" s="307" customFormat="1" ht="15.2" customHeight="1">
      <c r="A78" s="251"/>
      <c r="B78" s="27"/>
      <c r="C78" s="250" t="s">
        <v>29</v>
      </c>
      <c r="D78" s="251"/>
      <c r="E78" s="251"/>
      <c r="F78" s="246" t="str">
        <f>E15</f>
        <v>Město Nový Bor</v>
      </c>
      <c r="G78" s="251"/>
      <c r="H78" s="251"/>
      <c r="I78" s="250" t="s">
        <v>35</v>
      </c>
      <c r="J78" s="248" t="str">
        <f>E21</f>
        <v xml:space="preserve"> </v>
      </c>
      <c r="K78" s="251"/>
      <c r="L78" s="306"/>
      <c r="S78" s="251"/>
      <c r="T78" s="251"/>
      <c r="U78" s="251"/>
      <c r="V78" s="251"/>
      <c r="W78" s="251"/>
      <c r="X78" s="251"/>
      <c r="Y78" s="251"/>
      <c r="Z78" s="251"/>
      <c r="AA78" s="251"/>
      <c r="AB78" s="251"/>
      <c r="AC78" s="251"/>
      <c r="AD78" s="251"/>
      <c r="AE78" s="251"/>
    </row>
    <row r="79" spans="1:31" s="307" customFormat="1" ht="15.2" customHeight="1">
      <c r="A79" s="251"/>
      <c r="B79" s="27"/>
      <c r="C79" s="250" t="s">
        <v>33</v>
      </c>
      <c r="D79" s="251"/>
      <c r="E79" s="251"/>
      <c r="F79" s="246" t="str">
        <f>IF(E18="","",E18)</f>
        <v>Vyplň údaj</v>
      </c>
      <c r="G79" s="251"/>
      <c r="H79" s="251"/>
      <c r="I79" s="250" t="s">
        <v>37</v>
      </c>
      <c r="J79" s="248" t="str">
        <f>E24</f>
        <v xml:space="preserve"> </v>
      </c>
      <c r="K79" s="251"/>
      <c r="L79" s="306"/>
      <c r="S79" s="251"/>
      <c r="T79" s="251"/>
      <c r="U79" s="251"/>
      <c r="V79" s="251"/>
      <c r="W79" s="251"/>
      <c r="X79" s="251"/>
      <c r="Y79" s="251"/>
      <c r="Z79" s="251"/>
      <c r="AA79" s="251"/>
      <c r="AB79" s="251"/>
      <c r="AC79" s="251"/>
      <c r="AD79" s="251"/>
      <c r="AE79" s="251"/>
    </row>
    <row r="80" spans="1:31" s="307" customFormat="1" ht="10.35" customHeight="1">
      <c r="A80" s="251"/>
      <c r="B80" s="27"/>
      <c r="C80" s="251"/>
      <c r="D80" s="251"/>
      <c r="E80" s="251"/>
      <c r="F80" s="251"/>
      <c r="G80" s="251"/>
      <c r="H80" s="251"/>
      <c r="I80" s="251"/>
      <c r="J80" s="251"/>
      <c r="K80" s="251"/>
      <c r="L80" s="306"/>
      <c r="S80" s="251"/>
      <c r="T80" s="251"/>
      <c r="U80" s="251"/>
      <c r="V80" s="251"/>
      <c r="W80" s="251"/>
      <c r="X80" s="251"/>
      <c r="Y80" s="251"/>
      <c r="Z80" s="251"/>
      <c r="AA80" s="251"/>
      <c r="AB80" s="251"/>
      <c r="AC80" s="251"/>
      <c r="AD80" s="251"/>
      <c r="AE80" s="251"/>
    </row>
    <row r="81" spans="1:31" s="325" customFormat="1" ht="29.25" customHeight="1">
      <c r="A81" s="323"/>
      <c r="B81" s="100"/>
      <c r="C81" s="101" t="s">
        <v>116</v>
      </c>
      <c r="D81" s="102" t="s">
        <v>60</v>
      </c>
      <c r="E81" s="102" t="s">
        <v>56</v>
      </c>
      <c r="F81" s="102" t="s">
        <v>57</v>
      </c>
      <c r="G81" s="102" t="s">
        <v>117</v>
      </c>
      <c r="H81" s="102" t="s">
        <v>118</v>
      </c>
      <c r="I81" s="102" t="s">
        <v>119</v>
      </c>
      <c r="J81" s="102" t="s">
        <v>111</v>
      </c>
      <c r="K81" s="103" t="s">
        <v>120</v>
      </c>
      <c r="L81" s="324"/>
      <c r="M81" s="59" t="s">
        <v>20</v>
      </c>
      <c r="N81" s="60" t="s">
        <v>45</v>
      </c>
      <c r="O81" s="60" t="s">
        <v>121</v>
      </c>
      <c r="P81" s="60" t="s">
        <v>122</v>
      </c>
      <c r="Q81" s="60" t="s">
        <v>123</v>
      </c>
      <c r="R81" s="60" t="s">
        <v>124</v>
      </c>
      <c r="S81" s="60" t="s">
        <v>125</v>
      </c>
      <c r="T81" s="61" t="s">
        <v>126</v>
      </c>
      <c r="U81" s="323"/>
      <c r="V81" s="323"/>
      <c r="W81" s="323"/>
      <c r="X81" s="323"/>
      <c r="Y81" s="323"/>
      <c r="Z81" s="323"/>
      <c r="AA81" s="323"/>
      <c r="AB81" s="323"/>
      <c r="AC81" s="323"/>
      <c r="AD81" s="323"/>
      <c r="AE81" s="323"/>
    </row>
    <row r="82" spans="1:63" s="307" customFormat="1" ht="22.9" customHeight="1">
      <c r="A82" s="251"/>
      <c r="B82" s="27"/>
      <c r="C82" s="66" t="s">
        <v>127</v>
      </c>
      <c r="D82" s="251"/>
      <c r="E82" s="251"/>
      <c r="F82" s="251"/>
      <c r="G82" s="251"/>
      <c r="H82" s="251"/>
      <c r="I82" s="251"/>
      <c r="J82" s="104">
        <f>BK82</f>
        <v>0</v>
      </c>
      <c r="K82" s="251"/>
      <c r="L82" s="27"/>
      <c r="M82" s="62"/>
      <c r="N82" s="105"/>
      <c r="O82" s="63"/>
      <c r="P82" s="106">
        <f>P83+P90+P101</f>
        <v>0</v>
      </c>
      <c r="Q82" s="63"/>
      <c r="R82" s="106">
        <f>R83+R90+R101</f>
        <v>0.04</v>
      </c>
      <c r="S82" s="63"/>
      <c r="T82" s="107">
        <f>T83+T90+T101</f>
        <v>0</v>
      </c>
      <c r="U82" s="251"/>
      <c r="V82" s="251"/>
      <c r="W82" s="251"/>
      <c r="X82" s="251"/>
      <c r="Y82" s="251"/>
      <c r="Z82" s="251"/>
      <c r="AA82" s="251"/>
      <c r="AB82" s="251"/>
      <c r="AC82" s="251"/>
      <c r="AD82" s="251"/>
      <c r="AE82" s="251"/>
      <c r="AT82" s="304" t="s">
        <v>74</v>
      </c>
      <c r="AU82" s="304" t="s">
        <v>112</v>
      </c>
      <c r="BK82" s="326">
        <f>BK83+BK90+BK101</f>
        <v>0</v>
      </c>
    </row>
    <row r="83" spans="2:63" s="109" customFormat="1" ht="25.9" customHeight="1">
      <c r="B83" s="108"/>
      <c r="D83" s="110" t="s">
        <v>74</v>
      </c>
      <c r="E83" s="111" t="s">
        <v>1993</v>
      </c>
      <c r="F83" s="111" t="s">
        <v>1994</v>
      </c>
      <c r="J83" s="112">
        <f>BK83</f>
        <v>0</v>
      </c>
      <c r="L83" s="108"/>
      <c r="M83" s="113"/>
      <c r="N83" s="114"/>
      <c r="O83" s="114"/>
      <c r="P83" s="115">
        <f>SUM(P84:P89)</f>
        <v>0</v>
      </c>
      <c r="Q83" s="114"/>
      <c r="R83" s="115">
        <f>SUM(R84:R89)</f>
        <v>0</v>
      </c>
      <c r="S83" s="114"/>
      <c r="T83" s="116">
        <f>SUM(T84:T89)</f>
        <v>0</v>
      </c>
      <c r="AR83" s="110" t="s">
        <v>84</v>
      </c>
      <c r="AT83" s="327" t="s">
        <v>74</v>
      </c>
      <c r="AU83" s="327" t="s">
        <v>75</v>
      </c>
      <c r="AY83" s="110" t="s">
        <v>130</v>
      </c>
      <c r="BK83" s="328">
        <f>SUM(BK84:BK89)</f>
        <v>0</v>
      </c>
    </row>
    <row r="84" spans="1:65" s="307" customFormat="1" ht="21.75" customHeight="1">
      <c r="A84" s="251"/>
      <c r="B84" s="27"/>
      <c r="C84" s="117" t="s">
        <v>22</v>
      </c>
      <c r="D84" s="117" t="s">
        <v>131</v>
      </c>
      <c r="E84" s="118" t="s">
        <v>1995</v>
      </c>
      <c r="F84" s="119" t="s">
        <v>1996</v>
      </c>
      <c r="G84" s="120" t="s">
        <v>215</v>
      </c>
      <c r="H84" s="121">
        <v>6</v>
      </c>
      <c r="I84" s="122"/>
      <c r="J84" s="123">
        <f>ROUND(I84*H84,2)</f>
        <v>0</v>
      </c>
      <c r="K84" s="119" t="s">
        <v>135</v>
      </c>
      <c r="L84" s="27"/>
      <c r="M84" s="329" t="s">
        <v>20</v>
      </c>
      <c r="N84" s="124" t="s">
        <v>46</v>
      </c>
      <c r="O84" s="55"/>
      <c r="P84" s="125">
        <f>O84*H84</f>
        <v>0</v>
      </c>
      <c r="Q84" s="125">
        <v>0</v>
      </c>
      <c r="R84" s="125">
        <f>Q84*H84</f>
        <v>0</v>
      </c>
      <c r="S84" s="125">
        <v>0</v>
      </c>
      <c r="T84" s="126">
        <f>S84*H84</f>
        <v>0</v>
      </c>
      <c r="U84" s="251"/>
      <c r="V84" s="251"/>
      <c r="W84" s="251"/>
      <c r="X84" s="251"/>
      <c r="Y84" s="251"/>
      <c r="Z84" s="251"/>
      <c r="AA84" s="251"/>
      <c r="AB84" s="251"/>
      <c r="AC84" s="251"/>
      <c r="AD84" s="251"/>
      <c r="AE84" s="251"/>
      <c r="AR84" s="330" t="s">
        <v>163</v>
      </c>
      <c r="AT84" s="330" t="s">
        <v>131</v>
      </c>
      <c r="AU84" s="330" t="s">
        <v>22</v>
      </c>
      <c r="AY84" s="304" t="s">
        <v>130</v>
      </c>
      <c r="BE84" s="331">
        <f>IF(N84="základní",J84,0)</f>
        <v>0</v>
      </c>
      <c r="BF84" s="331">
        <f>IF(N84="snížená",J84,0)</f>
        <v>0</v>
      </c>
      <c r="BG84" s="331">
        <f>IF(N84="zákl. přenesená",J84,0)</f>
        <v>0</v>
      </c>
      <c r="BH84" s="331">
        <f>IF(N84="sníž. přenesená",J84,0)</f>
        <v>0</v>
      </c>
      <c r="BI84" s="331">
        <f>IF(N84="nulová",J84,0)</f>
        <v>0</v>
      </c>
      <c r="BJ84" s="304" t="s">
        <v>22</v>
      </c>
      <c r="BK84" s="331">
        <f>ROUND(I84*H84,2)</f>
        <v>0</v>
      </c>
      <c r="BL84" s="304" t="s">
        <v>163</v>
      </c>
      <c r="BM84" s="330" t="s">
        <v>84</v>
      </c>
    </row>
    <row r="85" spans="1:47" s="307" customFormat="1" ht="12">
      <c r="A85" s="251"/>
      <c r="B85" s="27"/>
      <c r="C85" s="251"/>
      <c r="D85" s="127" t="s">
        <v>137</v>
      </c>
      <c r="E85" s="251"/>
      <c r="F85" s="128" t="s">
        <v>1386</v>
      </c>
      <c r="G85" s="251"/>
      <c r="H85" s="251"/>
      <c r="I85" s="251"/>
      <c r="J85" s="251"/>
      <c r="K85" s="251"/>
      <c r="L85" s="27"/>
      <c r="M85" s="129"/>
      <c r="N85" s="130"/>
      <c r="O85" s="55"/>
      <c r="P85" s="55"/>
      <c r="Q85" s="55"/>
      <c r="R85" s="55"/>
      <c r="S85" s="55"/>
      <c r="T85" s="56"/>
      <c r="U85" s="251"/>
      <c r="V85" s="251"/>
      <c r="W85" s="251"/>
      <c r="X85" s="251"/>
      <c r="Y85" s="251"/>
      <c r="Z85" s="251"/>
      <c r="AA85" s="251"/>
      <c r="AB85" s="251"/>
      <c r="AC85" s="251"/>
      <c r="AD85" s="251"/>
      <c r="AE85" s="251"/>
      <c r="AT85" s="304" t="s">
        <v>137</v>
      </c>
      <c r="AU85" s="304" t="s">
        <v>22</v>
      </c>
    </row>
    <row r="86" spans="1:65" s="307" customFormat="1" ht="21.75" customHeight="1">
      <c r="A86" s="251"/>
      <c r="B86" s="27"/>
      <c r="C86" s="117" t="s">
        <v>84</v>
      </c>
      <c r="D86" s="117" t="s">
        <v>131</v>
      </c>
      <c r="E86" s="118" t="s">
        <v>1997</v>
      </c>
      <c r="F86" s="119" t="s">
        <v>1998</v>
      </c>
      <c r="G86" s="120" t="s">
        <v>215</v>
      </c>
      <c r="H86" s="121">
        <v>6</v>
      </c>
      <c r="I86" s="122"/>
      <c r="J86" s="123">
        <f>ROUND(I86*H86,2)</f>
        <v>0</v>
      </c>
      <c r="K86" s="119" t="s">
        <v>135</v>
      </c>
      <c r="L86" s="27"/>
      <c r="M86" s="329" t="s">
        <v>20</v>
      </c>
      <c r="N86" s="124" t="s">
        <v>46</v>
      </c>
      <c r="O86" s="55"/>
      <c r="P86" s="125">
        <f>O86*H86</f>
        <v>0</v>
      </c>
      <c r="Q86" s="125">
        <v>0</v>
      </c>
      <c r="R86" s="125">
        <f>Q86*H86</f>
        <v>0</v>
      </c>
      <c r="S86" s="125">
        <v>0</v>
      </c>
      <c r="T86" s="126">
        <f>S86*H86</f>
        <v>0</v>
      </c>
      <c r="U86" s="251"/>
      <c r="V86" s="251"/>
      <c r="W86" s="251"/>
      <c r="X86" s="251"/>
      <c r="Y86" s="251"/>
      <c r="Z86" s="251"/>
      <c r="AA86" s="251"/>
      <c r="AB86" s="251"/>
      <c r="AC86" s="251"/>
      <c r="AD86" s="251"/>
      <c r="AE86" s="251"/>
      <c r="AR86" s="330" t="s">
        <v>163</v>
      </c>
      <c r="AT86" s="330" t="s">
        <v>131</v>
      </c>
      <c r="AU86" s="330" t="s">
        <v>22</v>
      </c>
      <c r="AY86" s="304" t="s">
        <v>130</v>
      </c>
      <c r="BE86" s="331">
        <f>IF(N86="základní",J86,0)</f>
        <v>0</v>
      </c>
      <c r="BF86" s="331">
        <f>IF(N86="snížená",J86,0)</f>
        <v>0</v>
      </c>
      <c r="BG86" s="331">
        <f>IF(N86="zákl. přenesená",J86,0)</f>
        <v>0</v>
      </c>
      <c r="BH86" s="331">
        <f>IF(N86="sníž. přenesená",J86,0)</f>
        <v>0</v>
      </c>
      <c r="BI86" s="331">
        <f>IF(N86="nulová",J86,0)</f>
        <v>0</v>
      </c>
      <c r="BJ86" s="304" t="s">
        <v>22</v>
      </c>
      <c r="BK86" s="331">
        <f>ROUND(I86*H86,2)</f>
        <v>0</v>
      </c>
      <c r="BL86" s="304" t="s">
        <v>163</v>
      </c>
      <c r="BM86" s="330" t="s">
        <v>136</v>
      </c>
    </row>
    <row r="87" spans="1:47" s="307" customFormat="1" ht="12">
      <c r="A87" s="251"/>
      <c r="B87" s="27"/>
      <c r="C87" s="251"/>
      <c r="D87" s="127" t="s">
        <v>137</v>
      </c>
      <c r="E87" s="251"/>
      <c r="F87" s="128" t="s">
        <v>1999</v>
      </c>
      <c r="G87" s="251"/>
      <c r="H87" s="251"/>
      <c r="I87" s="251"/>
      <c r="J87" s="251"/>
      <c r="K87" s="251"/>
      <c r="L87" s="27"/>
      <c r="M87" s="129"/>
      <c r="N87" s="130"/>
      <c r="O87" s="55"/>
      <c r="P87" s="55"/>
      <c r="Q87" s="55"/>
      <c r="R87" s="55"/>
      <c r="S87" s="55"/>
      <c r="T87" s="56"/>
      <c r="U87" s="251"/>
      <c r="V87" s="251"/>
      <c r="W87" s="251"/>
      <c r="X87" s="251"/>
      <c r="Y87" s="251"/>
      <c r="Z87" s="251"/>
      <c r="AA87" s="251"/>
      <c r="AB87" s="251"/>
      <c r="AC87" s="251"/>
      <c r="AD87" s="251"/>
      <c r="AE87" s="251"/>
      <c r="AT87" s="304" t="s">
        <v>137</v>
      </c>
      <c r="AU87" s="304" t="s">
        <v>22</v>
      </c>
    </row>
    <row r="88" spans="1:65" s="307" customFormat="1" ht="16.5" customHeight="1">
      <c r="A88" s="251"/>
      <c r="B88" s="27"/>
      <c r="C88" s="117" t="s">
        <v>139</v>
      </c>
      <c r="D88" s="117" t="s">
        <v>131</v>
      </c>
      <c r="E88" s="118" t="s">
        <v>2000</v>
      </c>
      <c r="F88" s="119" t="s">
        <v>2001</v>
      </c>
      <c r="G88" s="120" t="s">
        <v>983</v>
      </c>
      <c r="H88" s="121">
        <v>25.356</v>
      </c>
      <c r="I88" s="122"/>
      <c r="J88" s="123">
        <f>ROUND(I88*H88,2)</f>
        <v>0</v>
      </c>
      <c r="K88" s="119" t="s">
        <v>135</v>
      </c>
      <c r="L88" s="27"/>
      <c r="M88" s="329" t="s">
        <v>20</v>
      </c>
      <c r="N88" s="124" t="s">
        <v>46</v>
      </c>
      <c r="O88" s="55"/>
      <c r="P88" s="125">
        <f>O88*H88</f>
        <v>0</v>
      </c>
      <c r="Q88" s="125">
        <v>0</v>
      </c>
      <c r="R88" s="125">
        <f>Q88*H88</f>
        <v>0</v>
      </c>
      <c r="S88" s="125">
        <v>0</v>
      </c>
      <c r="T88" s="126">
        <f>S88*H88</f>
        <v>0</v>
      </c>
      <c r="U88" s="251"/>
      <c r="V88" s="251"/>
      <c r="W88" s="251"/>
      <c r="X88" s="251"/>
      <c r="Y88" s="251"/>
      <c r="Z88" s="251"/>
      <c r="AA88" s="251"/>
      <c r="AB88" s="251"/>
      <c r="AC88" s="251"/>
      <c r="AD88" s="251"/>
      <c r="AE88" s="251"/>
      <c r="AR88" s="330" t="s">
        <v>163</v>
      </c>
      <c r="AT88" s="330" t="s">
        <v>131</v>
      </c>
      <c r="AU88" s="330" t="s">
        <v>22</v>
      </c>
      <c r="AY88" s="304" t="s">
        <v>130</v>
      </c>
      <c r="BE88" s="331">
        <f>IF(N88="základní",J88,0)</f>
        <v>0</v>
      </c>
      <c r="BF88" s="331">
        <f>IF(N88="snížená",J88,0)</f>
        <v>0</v>
      </c>
      <c r="BG88" s="331">
        <f>IF(N88="zákl. přenesená",J88,0)</f>
        <v>0</v>
      </c>
      <c r="BH88" s="331">
        <f>IF(N88="sníž. přenesená",J88,0)</f>
        <v>0</v>
      </c>
      <c r="BI88" s="331">
        <f>IF(N88="nulová",J88,0)</f>
        <v>0</v>
      </c>
      <c r="BJ88" s="304" t="s">
        <v>22</v>
      </c>
      <c r="BK88" s="331">
        <f>ROUND(I88*H88,2)</f>
        <v>0</v>
      </c>
      <c r="BL88" s="304" t="s">
        <v>163</v>
      </c>
      <c r="BM88" s="330" t="s">
        <v>142</v>
      </c>
    </row>
    <row r="89" spans="1:47" s="307" customFormat="1" ht="12">
      <c r="A89" s="251"/>
      <c r="B89" s="27"/>
      <c r="C89" s="251"/>
      <c r="D89" s="127" t="s">
        <v>137</v>
      </c>
      <c r="E89" s="251"/>
      <c r="F89" s="128" t="s">
        <v>2001</v>
      </c>
      <c r="G89" s="251"/>
      <c r="H89" s="251"/>
      <c r="I89" s="251"/>
      <c r="J89" s="251"/>
      <c r="K89" s="251"/>
      <c r="L89" s="27"/>
      <c r="M89" s="129"/>
      <c r="N89" s="130"/>
      <c r="O89" s="55"/>
      <c r="P89" s="55"/>
      <c r="Q89" s="55"/>
      <c r="R89" s="55"/>
      <c r="S89" s="55"/>
      <c r="T89" s="56"/>
      <c r="U89" s="251"/>
      <c r="V89" s="251"/>
      <c r="W89" s="251"/>
      <c r="X89" s="251"/>
      <c r="Y89" s="251"/>
      <c r="Z89" s="251"/>
      <c r="AA89" s="251"/>
      <c r="AB89" s="251"/>
      <c r="AC89" s="251"/>
      <c r="AD89" s="251"/>
      <c r="AE89" s="251"/>
      <c r="AT89" s="304" t="s">
        <v>137</v>
      </c>
      <c r="AU89" s="304" t="s">
        <v>22</v>
      </c>
    </row>
    <row r="90" spans="2:63" s="109" customFormat="1" ht="25.9" customHeight="1">
      <c r="B90" s="108"/>
      <c r="D90" s="110" t="s">
        <v>74</v>
      </c>
      <c r="E90" s="111" t="s">
        <v>2002</v>
      </c>
      <c r="F90" s="111" t="s">
        <v>2003</v>
      </c>
      <c r="J90" s="112">
        <f>BK90</f>
        <v>0</v>
      </c>
      <c r="L90" s="108"/>
      <c r="M90" s="113"/>
      <c r="N90" s="114"/>
      <c r="O90" s="114"/>
      <c r="P90" s="115">
        <f>SUM(P91:P100)</f>
        <v>0</v>
      </c>
      <c r="Q90" s="114"/>
      <c r="R90" s="115">
        <f>SUM(R91:R100)</f>
        <v>0</v>
      </c>
      <c r="S90" s="114"/>
      <c r="T90" s="116">
        <f>SUM(T91:T100)</f>
        <v>0</v>
      </c>
      <c r="AR90" s="110" t="s">
        <v>84</v>
      </c>
      <c r="AT90" s="327" t="s">
        <v>74</v>
      </c>
      <c r="AU90" s="327" t="s">
        <v>75</v>
      </c>
      <c r="AY90" s="110" t="s">
        <v>130</v>
      </c>
      <c r="BK90" s="328">
        <f>SUM(BK91:BK100)</f>
        <v>0</v>
      </c>
    </row>
    <row r="91" spans="1:65" s="307" customFormat="1" ht="16.5" customHeight="1">
      <c r="A91" s="251"/>
      <c r="B91" s="27"/>
      <c r="C91" s="117" t="s">
        <v>136</v>
      </c>
      <c r="D91" s="117" t="s">
        <v>131</v>
      </c>
      <c r="E91" s="118" t="s">
        <v>2004</v>
      </c>
      <c r="F91" s="119" t="s">
        <v>2005</v>
      </c>
      <c r="G91" s="120" t="s">
        <v>201</v>
      </c>
      <c r="H91" s="121">
        <v>2</v>
      </c>
      <c r="I91" s="122"/>
      <c r="J91" s="123">
        <f>ROUND(I91*H91,2)</f>
        <v>0</v>
      </c>
      <c r="K91" s="119" t="s">
        <v>146</v>
      </c>
      <c r="L91" s="27"/>
      <c r="M91" s="329" t="s">
        <v>20</v>
      </c>
      <c r="N91" s="124" t="s">
        <v>46</v>
      </c>
      <c r="O91" s="55"/>
      <c r="P91" s="125">
        <f>O91*H91</f>
        <v>0</v>
      </c>
      <c r="Q91" s="125">
        <v>0</v>
      </c>
      <c r="R91" s="125">
        <f>Q91*H91</f>
        <v>0</v>
      </c>
      <c r="S91" s="125">
        <v>0</v>
      </c>
      <c r="T91" s="126">
        <f>S91*H91</f>
        <v>0</v>
      </c>
      <c r="U91" s="251"/>
      <c r="V91" s="251"/>
      <c r="W91" s="251"/>
      <c r="X91" s="251"/>
      <c r="Y91" s="251"/>
      <c r="Z91" s="251"/>
      <c r="AA91" s="251"/>
      <c r="AB91" s="251"/>
      <c r="AC91" s="251"/>
      <c r="AD91" s="251"/>
      <c r="AE91" s="251"/>
      <c r="AR91" s="330" t="s">
        <v>163</v>
      </c>
      <c r="AT91" s="330" t="s">
        <v>131</v>
      </c>
      <c r="AU91" s="330" t="s">
        <v>22</v>
      </c>
      <c r="AY91" s="304" t="s">
        <v>130</v>
      </c>
      <c r="BE91" s="331">
        <f>IF(N91="základní",J91,0)</f>
        <v>0</v>
      </c>
      <c r="BF91" s="331">
        <f>IF(N91="snížená",J91,0)</f>
        <v>0</v>
      </c>
      <c r="BG91" s="331">
        <f>IF(N91="zákl. přenesená",J91,0)</f>
        <v>0</v>
      </c>
      <c r="BH91" s="331">
        <f>IF(N91="sníž. přenesená",J91,0)</f>
        <v>0</v>
      </c>
      <c r="BI91" s="331">
        <f>IF(N91="nulová",J91,0)</f>
        <v>0</v>
      </c>
      <c r="BJ91" s="304" t="s">
        <v>22</v>
      </c>
      <c r="BK91" s="331">
        <f>ROUND(I91*H91,2)</f>
        <v>0</v>
      </c>
      <c r="BL91" s="304" t="s">
        <v>163</v>
      </c>
      <c r="BM91" s="330" t="s">
        <v>147</v>
      </c>
    </row>
    <row r="92" spans="1:47" s="307" customFormat="1" ht="12">
      <c r="A92" s="251"/>
      <c r="B92" s="27"/>
      <c r="C92" s="251"/>
      <c r="D92" s="127" t="s">
        <v>137</v>
      </c>
      <c r="E92" s="251"/>
      <c r="F92" s="128" t="s">
        <v>2005</v>
      </c>
      <c r="G92" s="251"/>
      <c r="H92" s="251"/>
      <c r="I92" s="251"/>
      <c r="J92" s="251"/>
      <c r="K92" s="251"/>
      <c r="L92" s="27"/>
      <c r="M92" s="129"/>
      <c r="N92" s="130"/>
      <c r="O92" s="55"/>
      <c r="P92" s="55"/>
      <c r="Q92" s="55"/>
      <c r="R92" s="55"/>
      <c r="S92" s="55"/>
      <c r="T92" s="56"/>
      <c r="U92" s="251"/>
      <c r="V92" s="251"/>
      <c r="W92" s="251"/>
      <c r="X92" s="251"/>
      <c r="Y92" s="251"/>
      <c r="Z92" s="251"/>
      <c r="AA92" s="251"/>
      <c r="AB92" s="251"/>
      <c r="AC92" s="251"/>
      <c r="AD92" s="251"/>
      <c r="AE92" s="251"/>
      <c r="AT92" s="304" t="s">
        <v>137</v>
      </c>
      <c r="AU92" s="304" t="s">
        <v>22</v>
      </c>
    </row>
    <row r="93" spans="1:65" s="307" customFormat="1" ht="16.5" customHeight="1">
      <c r="A93" s="251"/>
      <c r="B93" s="27"/>
      <c r="C93" s="117" t="s">
        <v>194</v>
      </c>
      <c r="D93" s="117" t="s">
        <v>131</v>
      </c>
      <c r="E93" s="118" t="s">
        <v>2006</v>
      </c>
      <c r="F93" s="119" t="s">
        <v>2007</v>
      </c>
      <c r="G93" s="120" t="s">
        <v>201</v>
      </c>
      <c r="H93" s="121">
        <v>2</v>
      </c>
      <c r="I93" s="122"/>
      <c r="J93" s="123">
        <f>ROUND(I93*H93,2)</f>
        <v>0</v>
      </c>
      <c r="K93" s="119" t="s">
        <v>146</v>
      </c>
      <c r="L93" s="27"/>
      <c r="M93" s="329" t="s">
        <v>20</v>
      </c>
      <c r="N93" s="124" t="s">
        <v>46</v>
      </c>
      <c r="O93" s="55"/>
      <c r="P93" s="125">
        <f>O93*H93</f>
        <v>0</v>
      </c>
      <c r="Q93" s="125">
        <v>0</v>
      </c>
      <c r="R93" s="125">
        <f>Q93*H93</f>
        <v>0</v>
      </c>
      <c r="S93" s="125">
        <v>0</v>
      </c>
      <c r="T93" s="126">
        <f>S93*H93</f>
        <v>0</v>
      </c>
      <c r="U93" s="251"/>
      <c r="V93" s="251"/>
      <c r="W93" s="251"/>
      <c r="X93" s="251"/>
      <c r="Y93" s="251"/>
      <c r="Z93" s="251"/>
      <c r="AA93" s="251"/>
      <c r="AB93" s="251"/>
      <c r="AC93" s="251"/>
      <c r="AD93" s="251"/>
      <c r="AE93" s="251"/>
      <c r="AR93" s="330" t="s">
        <v>163</v>
      </c>
      <c r="AT93" s="330" t="s">
        <v>131</v>
      </c>
      <c r="AU93" s="330" t="s">
        <v>22</v>
      </c>
      <c r="AY93" s="304" t="s">
        <v>130</v>
      </c>
      <c r="BE93" s="331">
        <f>IF(N93="základní",J93,0)</f>
        <v>0</v>
      </c>
      <c r="BF93" s="331">
        <f>IF(N93="snížená",J93,0)</f>
        <v>0</v>
      </c>
      <c r="BG93" s="331">
        <f>IF(N93="zákl. přenesená",J93,0)</f>
        <v>0</v>
      </c>
      <c r="BH93" s="331">
        <f>IF(N93="sníž. přenesená",J93,0)</f>
        <v>0</v>
      </c>
      <c r="BI93" s="331">
        <f>IF(N93="nulová",J93,0)</f>
        <v>0</v>
      </c>
      <c r="BJ93" s="304" t="s">
        <v>22</v>
      </c>
      <c r="BK93" s="331">
        <f>ROUND(I93*H93,2)</f>
        <v>0</v>
      </c>
      <c r="BL93" s="304" t="s">
        <v>163</v>
      </c>
      <c r="BM93" s="330" t="s">
        <v>27</v>
      </c>
    </row>
    <row r="94" spans="1:47" s="307" customFormat="1" ht="12">
      <c r="A94" s="251"/>
      <c r="B94" s="27"/>
      <c r="C94" s="251"/>
      <c r="D94" s="127" t="s">
        <v>137</v>
      </c>
      <c r="E94" s="251"/>
      <c r="F94" s="128" t="s">
        <v>2007</v>
      </c>
      <c r="G94" s="251"/>
      <c r="H94" s="251"/>
      <c r="I94" s="251"/>
      <c r="J94" s="251"/>
      <c r="K94" s="251"/>
      <c r="L94" s="27"/>
      <c r="M94" s="129"/>
      <c r="N94" s="130"/>
      <c r="O94" s="55"/>
      <c r="P94" s="55"/>
      <c r="Q94" s="55"/>
      <c r="R94" s="55"/>
      <c r="S94" s="55"/>
      <c r="T94" s="56"/>
      <c r="U94" s="251"/>
      <c r="V94" s="251"/>
      <c r="W94" s="251"/>
      <c r="X94" s="251"/>
      <c r="Y94" s="251"/>
      <c r="Z94" s="251"/>
      <c r="AA94" s="251"/>
      <c r="AB94" s="251"/>
      <c r="AC94" s="251"/>
      <c r="AD94" s="251"/>
      <c r="AE94" s="251"/>
      <c r="AT94" s="304" t="s">
        <v>137</v>
      </c>
      <c r="AU94" s="304" t="s">
        <v>22</v>
      </c>
    </row>
    <row r="95" spans="1:65" s="307" customFormat="1" ht="16.5" customHeight="1">
      <c r="A95" s="251"/>
      <c r="B95" s="27"/>
      <c r="C95" s="117" t="s">
        <v>142</v>
      </c>
      <c r="D95" s="117" t="s">
        <v>131</v>
      </c>
      <c r="E95" s="118" t="s">
        <v>2008</v>
      </c>
      <c r="F95" s="119" t="s">
        <v>2009</v>
      </c>
      <c r="G95" s="120" t="s">
        <v>201</v>
      </c>
      <c r="H95" s="121">
        <v>2</v>
      </c>
      <c r="I95" s="122"/>
      <c r="J95" s="123">
        <f>ROUND(I95*H95,2)</f>
        <v>0</v>
      </c>
      <c r="K95" s="119" t="s">
        <v>146</v>
      </c>
      <c r="L95" s="27"/>
      <c r="M95" s="329" t="s">
        <v>20</v>
      </c>
      <c r="N95" s="124" t="s">
        <v>46</v>
      </c>
      <c r="O95" s="55"/>
      <c r="P95" s="125">
        <f>O95*H95</f>
        <v>0</v>
      </c>
      <c r="Q95" s="125">
        <v>0</v>
      </c>
      <c r="R95" s="125">
        <f>Q95*H95</f>
        <v>0</v>
      </c>
      <c r="S95" s="125">
        <v>0</v>
      </c>
      <c r="T95" s="126">
        <f>S95*H95</f>
        <v>0</v>
      </c>
      <c r="U95" s="251"/>
      <c r="V95" s="251"/>
      <c r="W95" s="251"/>
      <c r="X95" s="251"/>
      <c r="Y95" s="251"/>
      <c r="Z95" s="251"/>
      <c r="AA95" s="251"/>
      <c r="AB95" s="251"/>
      <c r="AC95" s="251"/>
      <c r="AD95" s="251"/>
      <c r="AE95" s="251"/>
      <c r="AR95" s="330" t="s">
        <v>163</v>
      </c>
      <c r="AT95" s="330" t="s">
        <v>131</v>
      </c>
      <c r="AU95" s="330" t="s">
        <v>22</v>
      </c>
      <c r="AY95" s="304" t="s">
        <v>130</v>
      </c>
      <c r="BE95" s="331">
        <f>IF(N95="základní",J95,0)</f>
        <v>0</v>
      </c>
      <c r="BF95" s="331">
        <f>IF(N95="snížená",J95,0)</f>
        <v>0</v>
      </c>
      <c r="BG95" s="331">
        <f>IF(N95="zákl. přenesená",J95,0)</f>
        <v>0</v>
      </c>
      <c r="BH95" s="331">
        <f>IF(N95="sníž. přenesená",J95,0)</f>
        <v>0</v>
      </c>
      <c r="BI95" s="331">
        <f>IF(N95="nulová",J95,0)</f>
        <v>0</v>
      </c>
      <c r="BJ95" s="304" t="s">
        <v>22</v>
      </c>
      <c r="BK95" s="331">
        <f>ROUND(I95*H95,2)</f>
        <v>0</v>
      </c>
      <c r="BL95" s="304" t="s">
        <v>163</v>
      </c>
      <c r="BM95" s="330" t="s">
        <v>153</v>
      </c>
    </row>
    <row r="96" spans="1:47" s="307" customFormat="1" ht="12">
      <c r="A96" s="251"/>
      <c r="B96" s="27"/>
      <c r="C96" s="251"/>
      <c r="D96" s="127" t="s">
        <v>137</v>
      </c>
      <c r="E96" s="251"/>
      <c r="F96" s="128" t="s">
        <v>2009</v>
      </c>
      <c r="G96" s="251"/>
      <c r="H96" s="251"/>
      <c r="I96" s="251"/>
      <c r="J96" s="251"/>
      <c r="K96" s="251"/>
      <c r="L96" s="27"/>
      <c r="M96" s="129"/>
      <c r="N96" s="130"/>
      <c r="O96" s="55"/>
      <c r="P96" s="55"/>
      <c r="Q96" s="55"/>
      <c r="R96" s="55"/>
      <c r="S96" s="55"/>
      <c r="T96" s="56"/>
      <c r="U96" s="251"/>
      <c r="V96" s="251"/>
      <c r="W96" s="251"/>
      <c r="X96" s="251"/>
      <c r="Y96" s="251"/>
      <c r="Z96" s="251"/>
      <c r="AA96" s="251"/>
      <c r="AB96" s="251"/>
      <c r="AC96" s="251"/>
      <c r="AD96" s="251"/>
      <c r="AE96" s="251"/>
      <c r="AT96" s="304" t="s">
        <v>137</v>
      </c>
      <c r="AU96" s="304" t="s">
        <v>22</v>
      </c>
    </row>
    <row r="97" spans="1:65" s="307" customFormat="1" ht="16.5" customHeight="1">
      <c r="A97" s="251"/>
      <c r="B97" s="27"/>
      <c r="C97" s="117" t="s">
        <v>155</v>
      </c>
      <c r="D97" s="117" t="s">
        <v>131</v>
      </c>
      <c r="E97" s="118" t="s">
        <v>2010</v>
      </c>
      <c r="F97" s="119" t="s">
        <v>2011</v>
      </c>
      <c r="G97" s="120" t="s">
        <v>201</v>
      </c>
      <c r="H97" s="121">
        <v>2</v>
      </c>
      <c r="I97" s="122"/>
      <c r="J97" s="123">
        <f>ROUND(I97*H97,2)</f>
        <v>0</v>
      </c>
      <c r="K97" s="119" t="s">
        <v>146</v>
      </c>
      <c r="L97" s="27"/>
      <c r="M97" s="329" t="s">
        <v>20</v>
      </c>
      <c r="N97" s="124" t="s">
        <v>46</v>
      </c>
      <c r="O97" s="55"/>
      <c r="P97" s="125">
        <f>O97*H97</f>
        <v>0</v>
      </c>
      <c r="Q97" s="125">
        <v>0</v>
      </c>
      <c r="R97" s="125">
        <f>Q97*H97</f>
        <v>0</v>
      </c>
      <c r="S97" s="125">
        <v>0</v>
      </c>
      <c r="T97" s="126">
        <f>S97*H97</f>
        <v>0</v>
      </c>
      <c r="U97" s="251"/>
      <c r="V97" s="251"/>
      <c r="W97" s="251"/>
      <c r="X97" s="251"/>
      <c r="Y97" s="251"/>
      <c r="Z97" s="251"/>
      <c r="AA97" s="251"/>
      <c r="AB97" s="251"/>
      <c r="AC97" s="251"/>
      <c r="AD97" s="251"/>
      <c r="AE97" s="251"/>
      <c r="AR97" s="330" t="s">
        <v>163</v>
      </c>
      <c r="AT97" s="330" t="s">
        <v>131</v>
      </c>
      <c r="AU97" s="330" t="s">
        <v>22</v>
      </c>
      <c r="AY97" s="304" t="s">
        <v>130</v>
      </c>
      <c r="BE97" s="331">
        <f>IF(N97="základní",J97,0)</f>
        <v>0</v>
      </c>
      <c r="BF97" s="331">
        <f>IF(N97="snížená",J97,0)</f>
        <v>0</v>
      </c>
      <c r="BG97" s="331">
        <f>IF(N97="zákl. přenesená",J97,0)</f>
        <v>0</v>
      </c>
      <c r="BH97" s="331">
        <f>IF(N97="sníž. přenesená",J97,0)</f>
        <v>0</v>
      </c>
      <c r="BI97" s="331">
        <f>IF(N97="nulová",J97,0)</f>
        <v>0</v>
      </c>
      <c r="BJ97" s="304" t="s">
        <v>22</v>
      </c>
      <c r="BK97" s="331">
        <f>ROUND(I97*H97,2)</f>
        <v>0</v>
      </c>
      <c r="BL97" s="304" t="s">
        <v>163</v>
      </c>
      <c r="BM97" s="330" t="s">
        <v>158</v>
      </c>
    </row>
    <row r="98" spans="1:47" s="307" customFormat="1" ht="12">
      <c r="A98" s="251"/>
      <c r="B98" s="27"/>
      <c r="C98" s="251"/>
      <c r="D98" s="127" t="s">
        <v>137</v>
      </c>
      <c r="E98" s="251"/>
      <c r="F98" s="128" t="s">
        <v>2011</v>
      </c>
      <c r="G98" s="251"/>
      <c r="H98" s="251"/>
      <c r="I98" s="251"/>
      <c r="J98" s="251"/>
      <c r="K98" s="251"/>
      <c r="L98" s="27"/>
      <c r="M98" s="129"/>
      <c r="N98" s="130"/>
      <c r="O98" s="55"/>
      <c r="P98" s="55"/>
      <c r="Q98" s="55"/>
      <c r="R98" s="55"/>
      <c r="S98" s="55"/>
      <c r="T98" s="56"/>
      <c r="U98" s="251"/>
      <c r="V98" s="251"/>
      <c r="W98" s="251"/>
      <c r="X98" s="251"/>
      <c r="Y98" s="251"/>
      <c r="Z98" s="251"/>
      <c r="AA98" s="251"/>
      <c r="AB98" s="251"/>
      <c r="AC98" s="251"/>
      <c r="AD98" s="251"/>
      <c r="AE98" s="251"/>
      <c r="AT98" s="304" t="s">
        <v>137</v>
      </c>
      <c r="AU98" s="304" t="s">
        <v>22</v>
      </c>
    </row>
    <row r="99" spans="1:65" s="307" customFormat="1" ht="16.5" customHeight="1">
      <c r="A99" s="251"/>
      <c r="B99" s="27"/>
      <c r="C99" s="117" t="s">
        <v>147</v>
      </c>
      <c r="D99" s="117" t="s">
        <v>131</v>
      </c>
      <c r="E99" s="118" t="s">
        <v>2012</v>
      </c>
      <c r="F99" s="119" t="s">
        <v>2013</v>
      </c>
      <c r="G99" s="120" t="s">
        <v>983</v>
      </c>
      <c r="H99" s="121">
        <v>17.4282</v>
      </c>
      <c r="I99" s="122"/>
      <c r="J99" s="123">
        <f>ROUND(I99*H99,2)</f>
        <v>0</v>
      </c>
      <c r="K99" s="119" t="s">
        <v>135</v>
      </c>
      <c r="L99" s="27"/>
      <c r="M99" s="329" t="s">
        <v>20</v>
      </c>
      <c r="N99" s="124" t="s">
        <v>46</v>
      </c>
      <c r="O99" s="55"/>
      <c r="P99" s="125">
        <f>O99*H99</f>
        <v>0</v>
      </c>
      <c r="Q99" s="125">
        <v>0</v>
      </c>
      <c r="R99" s="125">
        <f>Q99*H99</f>
        <v>0</v>
      </c>
      <c r="S99" s="125">
        <v>0</v>
      </c>
      <c r="T99" s="126">
        <f>S99*H99</f>
        <v>0</v>
      </c>
      <c r="U99" s="251"/>
      <c r="V99" s="251"/>
      <c r="W99" s="251"/>
      <c r="X99" s="251"/>
      <c r="Y99" s="251"/>
      <c r="Z99" s="251"/>
      <c r="AA99" s="251"/>
      <c r="AB99" s="251"/>
      <c r="AC99" s="251"/>
      <c r="AD99" s="251"/>
      <c r="AE99" s="251"/>
      <c r="AR99" s="330" t="s">
        <v>163</v>
      </c>
      <c r="AT99" s="330" t="s">
        <v>131</v>
      </c>
      <c r="AU99" s="330" t="s">
        <v>22</v>
      </c>
      <c r="AY99" s="304" t="s">
        <v>130</v>
      </c>
      <c r="BE99" s="331">
        <f>IF(N99="základní",J99,0)</f>
        <v>0</v>
      </c>
      <c r="BF99" s="331">
        <f>IF(N99="snížená",J99,0)</f>
        <v>0</v>
      </c>
      <c r="BG99" s="331">
        <f>IF(N99="zákl. přenesená",J99,0)</f>
        <v>0</v>
      </c>
      <c r="BH99" s="331">
        <f>IF(N99="sníž. přenesená",J99,0)</f>
        <v>0</v>
      </c>
      <c r="BI99" s="331">
        <f>IF(N99="nulová",J99,0)</f>
        <v>0</v>
      </c>
      <c r="BJ99" s="304" t="s">
        <v>22</v>
      </c>
      <c r="BK99" s="331">
        <f>ROUND(I99*H99,2)</f>
        <v>0</v>
      </c>
      <c r="BL99" s="304" t="s">
        <v>163</v>
      </c>
      <c r="BM99" s="330" t="s">
        <v>163</v>
      </c>
    </row>
    <row r="100" spans="1:47" s="307" customFormat="1" ht="12">
      <c r="A100" s="251"/>
      <c r="B100" s="27"/>
      <c r="C100" s="251"/>
      <c r="D100" s="127" t="s">
        <v>137</v>
      </c>
      <c r="E100" s="251"/>
      <c r="F100" s="128" t="s">
        <v>2013</v>
      </c>
      <c r="G100" s="251"/>
      <c r="H100" s="251"/>
      <c r="I100" s="251"/>
      <c r="J100" s="251"/>
      <c r="K100" s="251"/>
      <c r="L100" s="27"/>
      <c r="M100" s="129"/>
      <c r="N100" s="130"/>
      <c r="O100" s="55"/>
      <c r="P100" s="55"/>
      <c r="Q100" s="55"/>
      <c r="R100" s="55"/>
      <c r="S100" s="55"/>
      <c r="T100" s="56"/>
      <c r="U100" s="251"/>
      <c r="V100" s="251"/>
      <c r="W100" s="251"/>
      <c r="X100" s="251"/>
      <c r="Y100" s="251"/>
      <c r="Z100" s="251"/>
      <c r="AA100" s="251"/>
      <c r="AB100" s="251"/>
      <c r="AC100" s="251"/>
      <c r="AD100" s="251"/>
      <c r="AE100" s="251"/>
      <c r="AT100" s="304" t="s">
        <v>137</v>
      </c>
      <c r="AU100" s="304" t="s">
        <v>22</v>
      </c>
    </row>
    <row r="101" spans="2:63" s="109" customFormat="1" ht="25.9" customHeight="1">
      <c r="B101" s="108"/>
      <c r="D101" s="110" t="s">
        <v>74</v>
      </c>
      <c r="E101" s="111" t="s">
        <v>2014</v>
      </c>
      <c r="F101" s="111" t="s">
        <v>2015</v>
      </c>
      <c r="J101" s="112">
        <f>BK101</f>
        <v>0</v>
      </c>
      <c r="L101" s="108"/>
      <c r="M101" s="113"/>
      <c r="N101" s="114"/>
      <c r="O101" s="114"/>
      <c r="P101" s="115">
        <f>SUM(P102:P112)</f>
        <v>0</v>
      </c>
      <c r="Q101" s="114"/>
      <c r="R101" s="115">
        <f>SUM(R102:R112)</f>
        <v>0.04</v>
      </c>
      <c r="S101" s="114"/>
      <c r="T101" s="116">
        <f>SUM(T102:T112)</f>
        <v>0</v>
      </c>
      <c r="AR101" s="110" t="s">
        <v>84</v>
      </c>
      <c r="AT101" s="327" t="s">
        <v>74</v>
      </c>
      <c r="AU101" s="327" t="s">
        <v>75</v>
      </c>
      <c r="AY101" s="110" t="s">
        <v>130</v>
      </c>
      <c r="BK101" s="328">
        <f>SUM(BK102:BK112)</f>
        <v>0</v>
      </c>
    </row>
    <row r="102" spans="1:65" s="307" customFormat="1" ht="16.5" customHeight="1">
      <c r="A102" s="251"/>
      <c r="B102" s="27"/>
      <c r="C102" s="117" t="s">
        <v>165</v>
      </c>
      <c r="D102" s="117" t="s">
        <v>131</v>
      </c>
      <c r="E102" s="118" t="s">
        <v>2016</v>
      </c>
      <c r="F102" s="119" t="s">
        <v>2017</v>
      </c>
      <c r="G102" s="120" t="s">
        <v>185</v>
      </c>
      <c r="H102" s="121">
        <v>1.2</v>
      </c>
      <c r="I102" s="122"/>
      <c r="J102" s="123">
        <f>ROUND(I102*H102,2)</f>
        <v>0</v>
      </c>
      <c r="K102" s="119" t="s">
        <v>135</v>
      </c>
      <c r="L102" s="27"/>
      <c r="M102" s="329" t="s">
        <v>20</v>
      </c>
      <c r="N102" s="124" t="s">
        <v>46</v>
      </c>
      <c r="O102" s="55"/>
      <c r="P102" s="125">
        <f>O102*H102</f>
        <v>0</v>
      </c>
      <c r="Q102" s="125">
        <v>0</v>
      </c>
      <c r="R102" s="125">
        <f>Q102*H102</f>
        <v>0</v>
      </c>
      <c r="S102" s="125">
        <v>0</v>
      </c>
      <c r="T102" s="126">
        <f>S102*H102</f>
        <v>0</v>
      </c>
      <c r="U102" s="251"/>
      <c r="V102" s="251"/>
      <c r="W102" s="251"/>
      <c r="X102" s="251"/>
      <c r="Y102" s="251"/>
      <c r="Z102" s="251"/>
      <c r="AA102" s="251"/>
      <c r="AB102" s="251"/>
      <c r="AC102" s="251"/>
      <c r="AD102" s="251"/>
      <c r="AE102" s="251"/>
      <c r="AR102" s="330" t="s">
        <v>163</v>
      </c>
      <c r="AT102" s="330" t="s">
        <v>131</v>
      </c>
      <c r="AU102" s="330" t="s">
        <v>22</v>
      </c>
      <c r="AY102" s="304" t="s">
        <v>130</v>
      </c>
      <c r="BE102" s="331">
        <f>IF(N102="základní",J102,0)</f>
        <v>0</v>
      </c>
      <c r="BF102" s="331">
        <f>IF(N102="snížená",J102,0)</f>
        <v>0</v>
      </c>
      <c r="BG102" s="331">
        <f>IF(N102="zákl. přenesená",J102,0)</f>
        <v>0</v>
      </c>
      <c r="BH102" s="331">
        <f>IF(N102="sníž. přenesená",J102,0)</f>
        <v>0</v>
      </c>
      <c r="BI102" s="331">
        <f>IF(N102="nulová",J102,0)</f>
        <v>0</v>
      </c>
      <c r="BJ102" s="304" t="s">
        <v>22</v>
      </c>
      <c r="BK102" s="331">
        <f>ROUND(I102*H102,2)</f>
        <v>0</v>
      </c>
      <c r="BL102" s="304" t="s">
        <v>163</v>
      </c>
      <c r="BM102" s="330" t="s">
        <v>168</v>
      </c>
    </row>
    <row r="103" spans="1:47" s="307" customFormat="1" ht="12">
      <c r="A103" s="251"/>
      <c r="B103" s="27"/>
      <c r="C103" s="251"/>
      <c r="D103" s="127" t="s">
        <v>137</v>
      </c>
      <c r="E103" s="251"/>
      <c r="F103" s="128" t="s">
        <v>2017</v>
      </c>
      <c r="G103" s="251"/>
      <c r="H103" s="251"/>
      <c r="I103" s="251"/>
      <c r="J103" s="251"/>
      <c r="K103" s="251"/>
      <c r="L103" s="27"/>
      <c r="M103" s="129"/>
      <c r="N103" s="130"/>
      <c r="O103" s="55"/>
      <c r="P103" s="55"/>
      <c r="Q103" s="55"/>
      <c r="R103" s="55"/>
      <c r="S103" s="55"/>
      <c r="T103" s="56"/>
      <c r="U103" s="251"/>
      <c r="V103" s="251"/>
      <c r="W103" s="251"/>
      <c r="X103" s="251"/>
      <c r="Y103" s="251"/>
      <c r="Z103" s="251"/>
      <c r="AA103" s="251"/>
      <c r="AB103" s="251"/>
      <c r="AC103" s="251"/>
      <c r="AD103" s="251"/>
      <c r="AE103" s="251"/>
      <c r="AT103" s="304" t="s">
        <v>137</v>
      </c>
      <c r="AU103" s="304" t="s">
        <v>22</v>
      </c>
    </row>
    <row r="104" spans="2:51" s="136" customFormat="1" ht="12">
      <c r="B104" s="135"/>
      <c r="D104" s="127" t="s">
        <v>660</v>
      </c>
      <c r="E104" s="137" t="s">
        <v>20</v>
      </c>
      <c r="F104" s="138" t="s">
        <v>2018</v>
      </c>
      <c r="H104" s="137" t="s">
        <v>20</v>
      </c>
      <c r="L104" s="135"/>
      <c r="M104" s="139"/>
      <c r="N104" s="140"/>
      <c r="O104" s="140"/>
      <c r="P104" s="140"/>
      <c r="Q104" s="140"/>
      <c r="R104" s="140"/>
      <c r="S104" s="140"/>
      <c r="T104" s="141"/>
      <c r="AT104" s="137" t="s">
        <v>660</v>
      </c>
      <c r="AU104" s="137" t="s">
        <v>22</v>
      </c>
      <c r="AV104" s="136" t="s">
        <v>22</v>
      </c>
      <c r="AW104" s="136" t="s">
        <v>38</v>
      </c>
      <c r="AX104" s="136" t="s">
        <v>75</v>
      </c>
      <c r="AY104" s="137" t="s">
        <v>130</v>
      </c>
    </row>
    <row r="105" spans="2:51" s="143" customFormat="1" ht="12">
      <c r="B105" s="142"/>
      <c r="D105" s="127" t="s">
        <v>660</v>
      </c>
      <c r="E105" s="144" t="s">
        <v>20</v>
      </c>
      <c r="F105" s="145" t="s">
        <v>2019</v>
      </c>
      <c r="H105" s="146">
        <v>1.2</v>
      </c>
      <c r="L105" s="142"/>
      <c r="M105" s="147"/>
      <c r="N105" s="148"/>
      <c r="O105" s="148"/>
      <c r="P105" s="148"/>
      <c r="Q105" s="148"/>
      <c r="R105" s="148"/>
      <c r="S105" s="148"/>
      <c r="T105" s="149"/>
      <c r="AT105" s="144" t="s">
        <v>660</v>
      </c>
      <c r="AU105" s="144" t="s">
        <v>22</v>
      </c>
      <c r="AV105" s="143" t="s">
        <v>84</v>
      </c>
      <c r="AW105" s="143" t="s">
        <v>38</v>
      </c>
      <c r="AX105" s="143" t="s">
        <v>75</v>
      </c>
      <c r="AY105" s="144" t="s">
        <v>130</v>
      </c>
    </row>
    <row r="106" spans="2:51" s="151" customFormat="1" ht="12">
      <c r="B106" s="150"/>
      <c r="D106" s="127" t="s">
        <v>660</v>
      </c>
      <c r="E106" s="152" t="s">
        <v>20</v>
      </c>
      <c r="F106" s="153" t="s">
        <v>663</v>
      </c>
      <c r="H106" s="154">
        <v>1.2</v>
      </c>
      <c r="L106" s="150"/>
      <c r="M106" s="155"/>
      <c r="N106" s="156"/>
      <c r="O106" s="156"/>
      <c r="P106" s="156"/>
      <c r="Q106" s="156"/>
      <c r="R106" s="156"/>
      <c r="S106" s="156"/>
      <c r="T106" s="157"/>
      <c r="AT106" s="152" t="s">
        <v>660</v>
      </c>
      <c r="AU106" s="152" t="s">
        <v>22</v>
      </c>
      <c r="AV106" s="151" t="s">
        <v>136</v>
      </c>
      <c r="AW106" s="151" t="s">
        <v>38</v>
      </c>
      <c r="AX106" s="151" t="s">
        <v>22</v>
      </c>
      <c r="AY106" s="152" t="s">
        <v>130</v>
      </c>
    </row>
    <row r="107" spans="1:65" s="307" customFormat="1" ht="33" customHeight="1">
      <c r="A107" s="251"/>
      <c r="B107" s="27"/>
      <c r="C107" s="117" t="s">
        <v>27</v>
      </c>
      <c r="D107" s="117" t="s">
        <v>131</v>
      </c>
      <c r="E107" s="118" t="s">
        <v>2020</v>
      </c>
      <c r="F107" s="119" t="s">
        <v>2021</v>
      </c>
      <c r="G107" s="120" t="s">
        <v>201</v>
      </c>
      <c r="H107" s="121">
        <v>1</v>
      </c>
      <c r="I107" s="122"/>
      <c r="J107" s="123">
        <f>ROUND(I107*H107,2)</f>
        <v>0</v>
      </c>
      <c r="K107" s="119" t="s">
        <v>135</v>
      </c>
      <c r="L107" s="27"/>
      <c r="M107" s="329" t="s">
        <v>20</v>
      </c>
      <c r="N107" s="124" t="s">
        <v>46</v>
      </c>
      <c r="O107" s="55"/>
      <c r="P107" s="125">
        <f>O107*H107</f>
        <v>0</v>
      </c>
      <c r="Q107" s="125">
        <v>0.02</v>
      </c>
      <c r="R107" s="125">
        <f>Q107*H107</f>
        <v>0.02</v>
      </c>
      <c r="S107" s="125">
        <v>0</v>
      </c>
      <c r="T107" s="126">
        <f>S107*H107</f>
        <v>0</v>
      </c>
      <c r="U107" s="251"/>
      <c r="V107" s="251"/>
      <c r="W107" s="251"/>
      <c r="X107" s="251"/>
      <c r="Y107" s="251"/>
      <c r="Z107" s="251"/>
      <c r="AA107" s="251"/>
      <c r="AB107" s="251"/>
      <c r="AC107" s="251"/>
      <c r="AD107" s="251"/>
      <c r="AE107" s="251"/>
      <c r="AR107" s="330" t="s">
        <v>163</v>
      </c>
      <c r="AT107" s="330" t="s">
        <v>131</v>
      </c>
      <c r="AU107" s="330" t="s">
        <v>22</v>
      </c>
      <c r="AY107" s="304" t="s">
        <v>130</v>
      </c>
      <c r="BE107" s="331">
        <f>IF(N107="základní",J107,0)</f>
        <v>0</v>
      </c>
      <c r="BF107" s="331">
        <f>IF(N107="snížená",J107,0)</f>
        <v>0</v>
      </c>
      <c r="BG107" s="331">
        <f>IF(N107="zákl. přenesená",J107,0)</f>
        <v>0</v>
      </c>
      <c r="BH107" s="331">
        <f>IF(N107="sníž. přenesená",J107,0)</f>
        <v>0</v>
      </c>
      <c r="BI107" s="331">
        <f>IF(N107="nulová",J107,0)</f>
        <v>0</v>
      </c>
      <c r="BJ107" s="304" t="s">
        <v>22</v>
      </c>
      <c r="BK107" s="331">
        <f>ROUND(I107*H107,2)</f>
        <v>0</v>
      </c>
      <c r="BL107" s="304" t="s">
        <v>163</v>
      </c>
      <c r="BM107" s="330" t="s">
        <v>211</v>
      </c>
    </row>
    <row r="108" spans="1:47" s="307" customFormat="1" ht="19.5">
      <c r="A108" s="251"/>
      <c r="B108" s="27"/>
      <c r="C108" s="251"/>
      <c r="D108" s="127" t="s">
        <v>137</v>
      </c>
      <c r="E108" s="251"/>
      <c r="F108" s="128" t="s">
        <v>2021</v>
      </c>
      <c r="G108" s="251"/>
      <c r="H108" s="251"/>
      <c r="I108" s="251"/>
      <c r="J108" s="251"/>
      <c r="K108" s="251"/>
      <c r="L108" s="27"/>
      <c r="M108" s="129"/>
      <c r="N108" s="130"/>
      <c r="O108" s="55"/>
      <c r="P108" s="55"/>
      <c r="Q108" s="55"/>
      <c r="R108" s="55"/>
      <c r="S108" s="55"/>
      <c r="T108" s="56"/>
      <c r="U108" s="251"/>
      <c r="V108" s="251"/>
      <c r="W108" s="251"/>
      <c r="X108" s="251"/>
      <c r="Y108" s="251"/>
      <c r="Z108" s="251"/>
      <c r="AA108" s="251"/>
      <c r="AB108" s="251"/>
      <c r="AC108" s="251"/>
      <c r="AD108" s="251"/>
      <c r="AE108" s="251"/>
      <c r="AT108" s="304" t="s">
        <v>137</v>
      </c>
      <c r="AU108" s="304" t="s">
        <v>22</v>
      </c>
    </row>
    <row r="109" spans="1:65" s="307" customFormat="1" ht="33" customHeight="1">
      <c r="A109" s="251"/>
      <c r="B109" s="27"/>
      <c r="C109" s="117" t="s">
        <v>212</v>
      </c>
      <c r="D109" s="117" t="s">
        <v>131</v>
      </c>
      <c r="E109" s="118" t="s">
        <v>2022</v>
      </c>
      <c r="F109" s="119" t="s">
        <v>2023</v>
      </c>
      <c r="G109" s="120" t="s">
        <v>201</v>
      </c>
      <c r="H109" s="121">
        <v>1</v>
      </c>
      <c r="I109" s="122"/>
      <c r="J109" s="123">
        <f>ROUND(I109*H109,2)</f>
        <v>0</v>
      </c>
      <c r="K109" s="119" t="s">
        <v>135</v>
      </c>
      <c r="L109" s="27"/>
      <c r="M109" s="329" t="s">
        <v>20</v>
      </c>
      <c r="N109" s="124" t="s">
        <v>46</v>
      </c>
      <c r="O109" s="55"/>
      <c r="P109" s="125">
        <f>O109*H109</f>
        <v>0</v>
      </c>
      <c r="Q109" s="125">
        <v>0.02</v>
      </c>
      <c r="R109" s="125">
        <f>Q109*H109</f>
        <v>0.02</v>
      </c>
      <c r="S109" s="125">
        <v>0</v>
      </c>
      <c r="T109" s="126">
        <f>S109*H109</f>
        <v>0</v>
      </c>
      <c r="U109" s="251"/>
      <c r="V109" s="251"/>
      <c r="W109" s="251"/>
      <c r="X109" s="251"/>
      <c r="Y109" s="251"/>
      <c r="Z109" s="251"/>
      <c r="AA109" s="251"/>
      <c r="AB109" s="251"/>
      <c r="AC109" s="251"/>
      <c r="AD109" s="251"/>
      <c r="AE109" s="251"/>
      <c r="AR109" s="330" t="s">
        <v>163</v>
      </c>
      <c r="AT109" s="330" t="s">
        <v>131</v>
      </c>
      <c r="AU109" s="330" t="s">
        <v>22</v>
      </c>
      <c r="AY109" s="304" t="s">
        <v>130</v>
      </c>
      <c r="BE109" s="331">
        <f>IF(N109="základní",J109,0)</f>
        <v>0</v>
      </c>
      <c r="BF109" s="331">
        <f>IF(N109="snížená",J109,0)</f>
        <v>0</v>
      </c>
      <c r="BG109" s="331">
        <f>IF(N109="zákl. přenesená",J109,0)</f>
        <v>0</v>
      </c>
      <c r="BH109" s="331">
        <f>IF(N109="sníž. přenesená",J109,0)</f>
        <v>0</v>
      </c>
      <c r="BI109" s="331">
        <f>IF(N109="nulová",J109,0)</f>
        <v>0</v>
      </c>
      <c r="BJ109" s="304" t="s">
        <v>22</v>
      </c>
      <c r="BK109" s="331">
        <f>ROUND(I109*H109,2)</f>
        <v>0</v>
      </c>
      <c r="BL109" s="304" t="s">
        <v>163</v>
      </c>
      <c r="BM109" s="330" t="s">
        <v>216</v>
      </c>
    </row>
    <row r="110" spans="1:47" s="307" customFormat="1" ht="19.5">
      <c r="A110" s="251"/>
      <c r="B110" s="27"/>
      <c r="C110" s="251"/>
      <c r="D110" s="127" t="s">
        <v>137</v>
      </c>
      <c r="E110" s="251"/>
      <c r="F110" s="128" t="s">
        <v>2023</v>
      </c>
      <c r="G110" s="251"/>
      <c r="H110" s="251"/>
      <c r="I110" s="251"/>
      <c r="J110" s="251"/>
      <c r="K110" s="251"/>
      <c r="L110" s="27"/>
      <c r="M110" s="129"/>
      <c r="N110" s="130"/>
      <c r="O110" s="55"/>
      <c r="P110" s="55"/>
      <c r="Q110" s="55"/>
      <c r="R110" s="55"/>
      <c r="S110" s="55"/>
      <c r="T110" s="56"/>
      <c r="U110" s="251"/>
      <c r="V110" s="251"/>
      <c r="W110" s="251"/>
      <c r="X110" s="251"/>
      <c r="Y110" s="251"/>
      <c r="Z110" s="251"/>
      <c r="AA110" s="251"/>
      <c r="AB110" s="251"/>
      <c r="AC110" s="251"/>
      <c r="AD110" s="251"/>
      <c r="AE110" s="251"/>
      <c r="AT110" s="304" t="s">
        <v>137</v>
      </c>
      <c r="AU110" s="304" t="s">
        <v>22</v>
      </c>
    </row>
    <row r="111" spans="1:65" s="307" customFormat="1" ht="16.5" customHeight="1">
      <c r="A111" s="251"/>
      <c r="B111" s="27"/>
      <c r="C111" s="117" t="s">
        <v>153</v>
      </c>
      <c r="D111" s="117" t="s">
        <v>131</v>
      </c>
      <c r="E111" s="118" t="s">
        <v>2024</v>
      </c>
      <c r="F111" s="119" t="s">
        <v>2025</v>
      </c>
      <c r="G111" s="120" t="s">
        <v>983</v>
      </c>
      <c r="H111" s="121">
        <v>97.594</v>
      </c>
      <c r="I111" s="122"/>
      <c r="J111" s="123">
        <f>ROUND(I111*H111,2)</f>
        <v>0</v>
      </c>
      <c r="K111" s="119" t="s">
        <v>135</v>
      </c>
      <c r="L111" s="27"/>
      <c r="M111" s="329" t="s">
        <v>20</v>
      </c>
      <c r="N111" s="124" t="s">
        <v>46</v>
      </c>
      <c r="O111" s="55"/>
      <c r="P111" s="125">
        <f>O111*H111</f>
        <v>0</v>
      </c>
      <c r="Q111" s="125">
        <v>0</v>
      </c>
      <c r="R111" s="125">
        <f>Q111*H111</f>
        <v>0</v>
      </c>
      <c r="S111" s="125">
        <v>0</v>
      </c>
      <c r="T111" s="126">
        <f>S111*H111</f>
        <v>0</v>
      </c>
      <c r="U111" s="251"/>
      <c r="V111" s="251"/>
      <c r="W111" s="251"/>
      <c r="X111" s="251"/>
      <c r="Y111" s="251"/>
      <c r="Z111" s="251"/>
      <c r="AA111" s="251"/>
      <c r="AB111" s="251"/>
      <c r="AC111" s="251"/>
      <c r="AD111" s="251"/>
      <c r="AE111" s="251"/>
      <c r="AR111" s="330" t="s">
        <v>163</v>
      </c>
      <c r="AT111" s="330" t="s">
        <v>131</v>
      </c>
      <c r="AU111" s="330" t="s">
        <v>22</v>
      </c>
      <c r="AY111" s="304" t="s">
        <v>130</v>
      </c>
      <c r="BE111" s="331">
        <f>IF(N111="základní",J111,0)</f>
        <v>0</v>
      </c>
      <c r="BF111" s="331">
        <f>IF(N111="snížená",J111,0)</f>
        <v>0</v>
      </c>
      <c r="BG111" s="331">
        <f>IF(N111="zákl. přenesená",J111,0)</f>
        <v>0</v>
      </c>
      <c r="BH111" s="331">
        <f>IF(N111="sníž. přenesená",J111,0)</f>
        <v>0</v>
      </c>
      <c r="BI111" s="331">
        <f>IF(N111="nulová",J111,0)</f>
        <v>0</v>
      </c>
      <c r="BJ111" s="304" t="s">
        <v>22</v>
      </c>
      <c r="BK111" s="331">
        <f>ROUND(I111*H111,2)</f>
        <v>0</v>
      </c>
      <c r="BL111" s="304" t="s">
        <v>163</v>
      </c>
      <c r="BM111" s="330" t="s">
        <v>219</v>
      </c>
    </row>
    <row r="112" spans="1:47" s="307" customFormat="1" ht="12">
      <c r="A112" s="251"/>
      <c r="B112" s="27"/>
      <c r="C112" s="251"/>
      <c r="D112" s="127" t="s">
        <v>137</v>
      </c>
      <c r="E112" s="251"/>
      <c r="F112" s="128" t="s">
        <v>2025</v>
      </c>
      <c r="G112" s="251"/>
      <c r="H112" s="251"/>
      <c r="I112" s="251"/>
      <c r="J112" s="251"/>
      <c r="K112" s="251"/>
      <c r="L112" s="27"/>
      <c r="M112" s="131"/>
      <c r="N112" s="132"/>
      <c r="O112" s="133"/>
      <c r="P112" s="133"/>
      <c r="Q112" s="133"/>
      <c r="R112" s="133"/>
      <c r="S112" s="133"/>
      <c r="T112" s="134"/>
      <c r="U112" s="251"/>
      <c r="V112" s="251"/>
      <c r="W112" s="251"/>
      <c r="X112" s="251"/>
      <c r="Y112" s="251"/>
      <c r="Z112" s="251"/>
      <c r="AA112" s="251"/>
      <c r="AB112" s="251"/>
      <c r="AC112" s="251"/>
      <c r="AD112" s="251"/>
      <c r="AE112" s="251"/>
      <c r="AT112" s="304" t="s">
        <v>137</v>
      </c>
      <c r="AU112" s="304" t="s">
        <v>22</v>
      </c>
    </row>
    <row r="113" spans="1:31" s="307" customFormat="1" ht="6.95" customHeight="1">
      <c r="A113" s="251"/>
      <c r="B113" s="39"/>
      <c r="C113" s="40"/>
      <c r="D113" s="40"/>
      <c r="E113" s="40"/>
      <c r="F113" s="40"/>
      <c r="G113" s="40"/>
      <c r="H113" s="40"/>
      <c r="I113" s="40"/>
      <c r="J113" s="40"/>
      <c r="K113" s="40"/>
      <c r="L113" s="27"/>
      <c r="M113" s="251"/>
      <c r="O113" s="251"/>
      <c r="P113" s="251"/>
      <c r="Q113" s="251"/>
      <c r="R113" s="251"/>
      <c r="S113" s="251"/>
      <c r="T113" s="251"/>
      <c r="U113" s="251"/>
      <c r="V113" s="251"/>
      <c r="W113" s="251"/>
      <c r="X113" s="251"/>
      <c r="Y113" s="251"/>
      <c r="Z113" s="251"/>
      <c r="AA113" s="251"/>
      <c r="AB113" s="251"/>
      <c r="AC113" s="251"/>
      <c r="AD113" s="251"/>
      <c r="AE113" s="251"/>
    </row>
  </sheetData>
  <sheetProtection password="EBF2" sheet="1" objects="1" scenarios="1"/>
  <autoFilter ref="C81:K112"/>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Michvot Lukáš</dc:creator>
  <cp:keywords/>
  <dc:description/>
  <cp:lastModifiedBy>Michvot Lukáš</cp:lastModifiedBy>
  <dcterms:created xsi:type="dcterms:W3CDTF">2020-03-25T14:26:11Z</dcterms:created>
  <dcterms:modified xsi:type="dcterms:W3CDTF">2020-03-25T15:35:22Z</dcterms:modified>
  <cp:category/>
  <cp:version/>
  <cp:contentType/>
  <cp:contentStatus/>
</cp:coreProperties>
</file>