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elektroinstalace" sheetId="3" r:id="rId3"/>
    <sheet name="0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stavební část'!$C$93:$K$347</definedName>
    <definedName name="_xlnm.Print_Area" localSheetId="1">'01 - stavební část'!$C$4:$J$39,'01 - stavební část'!$C$45:$J$75,'01 - stavební část'!$C$81:$K$347</definedName>
    <definedName name="_xlnm._FilterDatabase" localSheetId="2" hidden="1">'02 - elektroinstalace'!$C$84:$K$155</definedName>
    <definedName name="_xlnm.Print_Area" localSheetId="2">'02 - elektroinstalace'!$C$4:$J$39,'02 - elektroinstalace'!$C$45:$J$66,'02 - elektroinstalace'!$C$72:$K$155</definedName>
    <definedName name="_xlnm._FilterDatabase" localSheetId="3" hidden="1">'03 - VRN'!$C$81:$K$93</definedName>
    <definedName name="_xlnm.Print_Area" localSheetId="3">'03 - VRN'!$C$4:$J$39,'03 - VRN'!$C$45:$J$63,'03 - VRN'!$C$69:$K$93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stavební část'!$93:$93</definedName>
    <definedName name="_xlnm.Print_Titles" localSheetId="2">'02 - elektroinstalace'!$84:$84</definedName>
    <definedName name="_xlnm.Print_Titles" localSheetId="3">'03 - VRN'!$81:$81</definedName>
  </definedNames>
  <calcPr fullCalcOnLoad="1"/>
</workbook>
</file>

<file path=xl/sharedStrings.xml><?xml version="1.0" encoding="utf-8"?>
<sst xmlns="http://schemas.openxmlformats.org/spreadsheetml/2006/main" count="4022" uniqueCount="936">
  <si>
    <t>Export Komplet</t>
  </si>
  <si>
    <t>VZ</t>
  </si>
  <si>
    <t>2.0</t>
  </si>
  <si>
    <t>ZAMOK</t>
  </si>
  <si>
    <t>False</t>
  </si>
  <si>
    <t>{33ed652a-f9dc-4dd3-8f37-713b62463a33}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</si>
  <si>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</si>
  <si>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</si>
  <si>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</si>
  <si>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</si>
  <si>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</si>
  <si>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</si>
  <si>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</si>
  <si>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</si>
  <si>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20190822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</si>
  <si>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</si>
  <si>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</si>
  <si>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Bezbariérový přístup do budovy sklářského muzea NB</t>
  </si>
  <si>
    <t>KSO:</t>
  </si>
  <si>
    <t/>
  </si>
  <si>
    <t>CC-CZ:</t>
  </si>
  <si>
    <t>Místo:</t>
  </si>
  <si>
    <t>Nový Bor</t>
  </si>
  <si>
    <t>Datum:</t>
  </si>
  <si>
    <t>22. 8. 2019</t>
  </si>
  <si>
    <t>Zadavatel:</t>
  </si>
  <si>
    <t>IČ:</t>
  </si>
  <si>
    <t>Město N. Bor</t>
  </si>
  <si>
    <t>DIČ:</t>
  </si>
  <si>
    <t>Uchazeč:</t>
  </si>
  <si>
    <t>Vyplň údaj</t>
  </si>
  <si>
    <t>Projektant:</t>
  </si>
  <si>
    <t>KIP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</si>
  <si>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</si>
  <si>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</si>
  <si>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</si>
  <si>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</si>
  <si>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</si>
  <si>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</si>
  <si>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</si>
  <si>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</si>
  <si>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</si>
  <si>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</si>
  <si>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</si>
  <si>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</si>
  <si>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</si>
  <si>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</si>
  <si>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</si>
  <si>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</si>
  <si>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</si>
  <si>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</si>
  <si>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</si>
  <si>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</si>
  <si>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</si>
  <si>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</si>
  <si>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</si>
  <si>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</si>
  <si>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</si>
  <si>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</si>
  <si>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</si>
  <si>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</si>
  <si>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</si>
  <si>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</si>
  <si>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</si>
  <si>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</si>
  <si>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</si>
  <si>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</si>
  <si>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</si>
  <si>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</si>
  <si>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</si>
  <si>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</si>
  <si>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</si>
  <si>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</si>
  <si>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</si>
  <si>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</si>
  <si>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</si>
  <si>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</si>
  <si>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</si>
  <si>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</si>
  <si>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</si>
  <si>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</si>
  <si>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{ba62b292-e792-46cb-8339-4a204807126b}</t>
  </si>
  <si>
    <t>2</t>
  </si>
  <si>
    <t>02</t>
  </si>
  <si>
    <t>elektroinstalace</t>
  </si>
  <si>
    <t>{e3fcaf77-6dc8-4b70-a317-886ff1b44f5b}</t>
  </si>
  <si>
    <t>03</t>
  </si>
  <si>
    <t>VRN</t>
  </si>
  <si>
    <t>{d337a02c-f3e4-4459-baee-500a6df72029}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</si>
  <si>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</si>
  <si>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</si>
  <si>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</si>
  <si>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</si>
  <si>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</si>
  <si>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</si>
  <si>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</si>
  <si>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</si>
  <si>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</si>
  <si>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</si>
  <si>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</si>
  <si>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</si>
  <si>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</si>
  <si>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</si>
  <si>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</si>
  <si>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</si>
  <si>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</si>
  <si>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</si>
  <si>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</si>
  <si>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</si>
  <si>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</si>
  <si>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</si>
  <si>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</si>
  <si>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</si>
  <si>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</si>
  <si>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</si>
  <si>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</si>
  <si>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</si>
  <si>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</si>
  <si>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</si>
  <si>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</si>
  <si>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</si>
  <si>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</si>
  <si>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</si>
  <si>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</si>
  <si>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</si>
  <si>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</si>
  <si>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</si>
  <si>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</si>
  <si>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</si>
  <si>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</si>
  <si>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</si>
  <si>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</si>
  <si>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2019 01</t>
  </si>
  <si>
    <t>4</t>
  </si>
  <si>
    <t>-309435605</t>
  </si>
  <si>
    <t>PP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</si>
  <si>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</si>
  <si>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113106121</t>
  </si>
  <si>
    <t>Rozebrání dlažeb z betonových nebo kamenných dlaždic komunikací pro pěší ručně</t>
  </si>
  <si>
    <t>525933870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</si>
  <si>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</si>
  <si>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3</t>
  </si>
  <si>
    <t>113106123</t>
  </si>
  <si>
    <t>Rozebrání dlažeb ze zámkových dlaždic komunikací pro pěší ručně</t>
  </si>
  <si>
    <t>1022956223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</si>
  <si>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</si>
  <si>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</si>
  <si>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4,500*0,4</t>
  </si>
  <si>
    <t>113201111</t>
  </si>
  <si>
    <t>Vytrhání obrub chodníkových ležatých</t>
  </si>
  <si>
    <t>m</t>
  </si>
  <si>
    <t>-435835336</t>
  </si>
  <si>
    <t>Vytrhání obrub s vybouráním lože, s přemístěním hmot na skládku na vzdálenost do 3 m nebo s naložením na dopravní prostředek chodníkových ležatých</t>
  </si>
  <si>
    <t>5</t>
  </si>
  <si>
    <t>131201101</t>
  </si>
  <si>
    <t>Hloubení jam nezapažených v hornině tř. 3 objemu do 100 m3</t>
  </si>
  <si>
    <t>m3</t>
  </si>
  <si>
    <t>1929560885</t>
  </si>
  <si>
    <t>Hloubení nezapažených jam a zářezů s urovnáním dna do předepsaného profilu a spádu v hornině tř. 3 do 100 m3</t>
  </si>
  <si>
    <t>6</t>
  </si>
  <si>
    <t>162601102</t>
  </si>
  <si>
    <t>Vodorovné přemístění do 5000 m výkopku/sypaniny z horniny tř. 1 až 4</t>
  </si>
  <si>
    <t>1689772584</t>
  </si>
  <si>
    <t>Vodorovné přemístění výkopku nebo sypaniny po suchu na obvyklém dopravním prostředku, bez naložení výkopku, avšak se složením bez rozhrnutí z horniny tř. 1 až 4 na vzdálenost přes 4 000 do 5 000 m</t>
  </si>
  <si>
    <t>7</t>
  </si>
  <si>
    <t>171201201</t>
  </si>
  <si>
    <t>Uložení sypaniny na skládky</t>
  </si>
  <si>
    <t>-903681716</t>
  </si>
  <si>
    <t>36-9,3</t>
  </si>
  <si>
    <t>8</t>
  </si>
  <si>
    <t>171201211</t>
  </si>
  <si>
    <t>Poplatek za uložení stavebního odpadu - zeminy a kameniva na skládce</t>
  </si>
  <si>
    <t>t</t>
  </si>
  <si>
    <t>-1859674352</t>
  </si>
  <si>
    <t>Poplatek za uložení stavebního odpadu na skládce (skládkovné) zeminy a kameniva zatříděného do Katalogu odpadů pod kódem 170 504</t>
  </si>
  <si>
    <t>26,7*1,8 "Přepočtené koeficientem množství</t>
  </si>
  <si>
    <t>9</t>
  </si>
  <si>
    <t>174101101</t>
  </si>
  <si>
    <t>Zásyp jam, šachet rýh nebo kolem objektů sypaninou se zhutněním</t>
  </si>
  <si>
    <t>-1057153307</t>
  </si>
  <si>
    <t>Zásyp sypaninou z jakékoliv horniny s uložením výkopku ve vrstvách se zhutněním jam, šachet, rýh nebo kolem objektů v těchto vykopávkách</t>
  </si>
  <si>
    <t>0,5*0,7*9</t>
  </si>
  <si>
    <t>0,2*0,5*9</t>
  </si>
  <si>
    <t>Součet</t>
  </si>
  <si>
    <t>10</t>
  </si>
  <si>
    <t>174101102</t>
  </si>
  <si>
    <t>Zásyp v uzavřených prostorech sypaninou se zhutněním</t>
  </si>
  <si>
    <t>1931390546</t>
  </si>
  <si>
    <t>Zásyp sypaninou z jakékoliv horniny s uložením výkopku ve vrstvách se zhutněním v uzavřených prostorách s urovnáním povrchu zásypu</t>
  </si>
  <si>
    <t>7*1,15</t>
  </si>
  <si>
    <t>1,75*0,75*0,96</t>
  </si>
  <si>
    <t>11</t>
  </si>
  <si>
    <t>181411131</t>
  </si>
  <si>
    <t>Založení parkového trávníku výsevem plochy do 1000 m2 v rovině a ve svahu do 1:5</t>
  </si>
  <si>
    <t>1734724422</t>
  </si>
  <si>
    <t>Založení trávníku na půdě předem připravené plochy do 1000 m2 výsevem včetně utažení parkového v rovině nebo na svahu do 1:5</t>
  </si>
  <si>
    <t>12</t>
  </si>
  <si>
    <t>M</t>
  </si>
  <si>
    <t>00572410</t>
  </si>
  <si>
    <t>osivo směs travní parková</t>
  </si>
  <si>
    <t>kg</t>
  </si>
  <si>
    <t>1323327042</t>
  </si>
  <si>
    <t>7*0,015 "Přepočtené koeficientem množství</t>
  </si>
  <si>
    <t>13</t>
  </si>
  <si>
    <t>181951102</t>
  </si>
  <si>
    <t>Úprava pláně v hornině tř. 1 až 4 se zhutněním</t>
  </si>
  <si>
    <t>-214522307</t>
  </si>
  <si>
    <t>Úprava pláně vyrovnáním výškových rozdílů v hornině tř. 1 až 4 se zhutněním</t>
  </si>
  <si>
    <t>34+18,1</t>
  </si>
  <si>
    <t>14</t>
  </si>
  <si>
    <t>181951103</t>
  </si>
  <si>
    <t>Úprava pláně v hornině tř. 5 až 7 bez zhutnění</t>
  </si>
  <si>
    <t>-1526962407</t>
  </si>
  <si>
    <t>Úprava pláně vyrovnáním výškových rozdílů v hornině tř. 5 až 7 bez zhutnění</t>
  </si>
  <si>
    <t>14*0,5</t>
  </si>
  <si>
    <t>Zakládání</t>
  </si>
  <si>
    <t>212312111</t>
  </si>
  <si>
    <t>Lože pro trativody z betonu prostého</t>
  </si>
  <si>
    <t>-421666517</t>
  </si>
  <si>
    <t>15*0,6*0,1*2</t>
  </si>
  <si>
    <t>16</t>
  </si>
  <si>
    <t>212532111</t>
  </si>
  <si>
    <t>Lože pro trativody z kameniva hrubého drceného frakce 16 až 32 mm</t>
  </si>
  <si>
    <t>-2107249200</t>
  </si>
  <si>
    <t>Lože pro trativody z kameniva hrubého drceného</t>
  </si>
  <si>
    <t>15*0,6*0,6*2</t>
  </si>
  <si>
    <t>17</t>
  </si>
  <si>
    <t>212755214</t>
  </si>
  <si>
    <t>Trativody z drenážních trubek plastových flexibilních D 100 mm bez lože</t>
  </si>
  <si>
    <t>-270872001</t>
  </si>
  <si>
    <t>Trativody bez lože z drenážních trubek plastových flexibilních D 100 mm</t>
  </si>
  <si>
    <t>18</t>
  </si>
  <si>
    <t>213141111</t>
  </si>
  <si>
    <t>Zřízení vrstvy z geotextilie v rovině nebo ve sklonu do 1:5 š do 3 m</t>
  </si>
  <si>
    <t>157834834</t>
  </si>
  <si>
    <t>Zřízení vrstvy z geotextilie filtrační, separační, odvodňovací, ochranné, výztužné nebo protierozní v rovině nebo ve sklonu do 1:5, šířky do 3 m</t>
  </si>
  <si>
    <t>15*2*2</t>
  </si>
  <si>
    <t>19</t>
  </si>
  <si>
    <t>69311006</t>
  </si>
  <si>
    <t>geotextilie tkaná separační, filtrační, výztužná PP pevnost v tahu 15kN/m</t>
  </si>
  <si>
    <t>-872562554</t>
  </si>
  <si>
    <t>60*1,15 "Přepočtené koeficientem množství</t>
  </si>
  <si>
    <t>20</t>
  </si>
  <si>
    <t>213311141</t>
  </si>
  <si>
    <t>Polštáře zhutněné pod základy ze štěrkopísku tříděného</t>
  </si>
  <si>
    <t>-1693691640</t>
  </si>
  <si>
    <t>(1,15*8,25+0,75*1,75)*0,15</t>
  </si>
  <si>
    <t>272362021</t>
  </si>
  <si>
    <t>Výztuž základových kleneb svařovanými sítěmi Kari</t>
  </si>
  <si>
    <t>-217921597</t>
  </si>
  <si>
    <t>Výztuž základů kleneb ze svařovaných sítí z drátů typu KARI</t>
  </si>
  <si>
    <t>4,509*0,06</t>
  </si>
  <si>
    <t>22</t>
  </si>
  <si>
    <t>274321411</t>
  </si>
  <si>
    <t>Základové pasy ze ŽB bez zvýšených nároků na prostředí tř. C 20/25</t>
  </si>
  <si>
    <t>178315177</t>
  </si>
  <si>
    <t>Základy z betonu železového (bez výztuže) pasy z betonu bez zvláštních nároků na prostředí tř. C 20/25</t>
  </si>
  <si>
    <t>(8,501+1,95+6,51+0,55)*0,25*(1,25+0,81)/2</t>
  </si>
  <si>
    <t>23</t>
  </si>
  <si>
    <t>274351121</t>
  </si>
  <si>
    <t>Zřízení bednění základových pasů rovného</t>
  </si>
  <si>
    <t>-1095950808</t>
  </si>
  <si>
    <t>Bednění základů pasů rovné zřízení</t>
  </si>
  <si>
    <t>(8,501+1,95+6,51+0,55)*2*(1,25+0,81)/2</t>
  </si>
  <si>
    <t>24</t>
  </si>
  <si>
    <t>274351122</t>
  </si>
  <si>
    <t>Odstranění bednění základových pasů rovného</t>
  </si>
  <si>
    <t>-1780820533</t>
  </si>
  <si>
    <t>Bednění základů pasů rovné odstranění</t>
  </si>
  <si>
    <t>25</t>
  </si>
  <si>
    <t>275321411</t>
  </si>
  <si>
    <t>Základové patky ze ŽB bez zvýšených nároků na prostředí tř. C 20/25</t>
  </si>
  <si>
    <t>1031275215</t>
  </si>
  <si>
    <t>Základy z betonu železového (bez výztuže) patky z betonu bez zvláštních nároků na prostředí tř. C 20/25</t>
  </si>
  <si>
    <t>0,943*0,65*0,672</t>
  </si>
  <si>
    <t>0,45*0,65*0,635</t>
  </si>
  <si>
    <t>26</t>
  </si>
  <si>
    <t>275351121</t>
  </si>
  <si>
    <t>Zřízení bednění základových patek</t>
  </si>
  <si>
    <t>-4525127</t>
  </si>
  <si>
    <t>Bednění základů patek zřízení</t>
  </si>
  <si>
    <t>(0,943*2+0,65)*0,672</t>
  </si>
  <si>
    <t>(0,45*2+0,65+0,15)*0,635</t>
  </si>
  <si>
    <t>27</t>
  </si>
  <si>
    <t>275351122</t>
  </si>
  <si>
    <t>Odstranění bednění základových patek</t>
  </si>
  <si>
    <t>405986184</t>
  </si>
  <si>
    <t>Bednění základů patek odstranění</t>
  </si>
  <si>
    <t>28</t>
  </si>
  <si>
    <t>275361821</t>
  </si>
  <si>
    <t>Výztuž základových patek betonářskou ocelí 10 505 (R)</t>
  </si>
  <si>
    <t>1843742287</t>
  </si>
  <si>
    <t>Výztuž základů patek z betonářské oceli 10 505 (R)</t>
  </si>
  <si>
    <t>Svislé a kompletní konstrukce</t>
  </si>
  <si>
    <t>29</t>
  </si>
  <si>
    <t>311101211</t>
  </si>
  <si>
    <t>Vytvoření prostupů do 0,02 m2 ve zdech nosných osazením vložek z trub, dílců, tvarovek</t>
  </si>
  <si>
    <t>-565335444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</si>
  <si>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</si>
  <si>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0,25*2+0,8</t>
  </si>
  <si>
    <t>30</t>
  </si>
  <si>
    <t>28611106</t>
  </si>
  <si>
    <t>trubka kanalizační PVC-U 160x5,5x6000 mm SN 12</t>
  </si>
  <si>
    <t>384888241</t>
  </si>
  <si>
    <t>31</t>
  </si>
  <si>
    <t>331231127</t>
  </si>
  <si>
    <t>Zdivo pilířů z cihel dl 290 mm pevnosti P 25 na SMS 10 MPa</t>
  </si>
  <si>
    <t>-2140335847</t>
  </si>
  <si>
    <t>Pilíře volně stojící z cihel pálených čtyřhranné až osmihranné (průřezu čtverce, T nebo kříže) pravoúhlé pod omítku nebo režné, bez spárování z cihel plných dl. 290 mm P 20 až P 25 M I, na maltu ze suché směsi 10 MPa</t>
  </si>
  <si>
    <t>0,493*0,5*1,8</t>
  </si>
  <si>
    <t>0,1*0,15*2</t>
  </si>
  <si>
    <t>32</t>
  </si>
  <si>
    <t>348172214</t>
  </si>
  <si>
    <t>Montáž vjezdových bran samonosných dvoukřídlových plochy přes 5,0 m2 do 10,0 m2</t>
  </si>
  <si>
    <t>kus</t>
  </si>
  <si>
    <t>579775855</t>
  </si>
  <si>
    <t>Montáž vjezdových bran samonosných posuvných dvoukřídlových plochy přes 5 do 10 m2</t>
  </si>
  <si>
    <t>33</t>
  </si>
  <si>
    <t>5534234R</t>
  </si>
  <si>
    <t>brána kovová dle výkresu D.1.1.b)07</t>
  </si>
  <si>
    <t>2096630365</t>
  </si>
  <si>
    <t>brána kovová dle výkresu D.1.1.b)07 vč. sloupků</t>
  </si>
  <si>
    <t>34</t>
  </si>
  <si>
    <t>358325114</t>
  </si>
  <si>
    <t>Bourání stoky kompletní nebo vybourání otvorů z železobetonu plochy do 4 m2</t>
  </si>
  <si>
    <t>-1126856828</t>
  </si>
  <si>
    <t>Bourání stoky kompletní nebo vybourání otvorů průřezové plochy do 4 m2 ve stokách ze zdiva z železobetonu</t>
  </si>
  <si>
    <t>(PI*1*(0,59*0,59-0,5*0,5))</t>
  </si>
  <si>
    <t>Komunikace pozemní</t>
  </si>
  <si>
    <t>35</t>
  </si>
  <si>
    <t>564851111</t>
  </si>
  <si>
    <t>Podklad ze štěrkodrtě ŠD tl 150 mm</t>
  </si>
  <si>
    <t>1240911772</t>
  </si>
  <si>
    <t>Podklad ze štěrkodrti ŠD s rozprostřením a zhutněním, po zhutnění tl. 150 mm</t>
  </si>
  <si>
    <t>36</t>
  </si>
  <si>
    <t>564851114</t>
  </si>
  <si>
    <t>Podklad ze štěrkodrtě ŠD tl 180 mm</t>
  </si>
  <si>
    <t>1668946363</t>
  </si>
  <si>
    <t>Podklad ze štěrkodrti ŠD s rozprostřením a zhutněním, po zhutnění tl. 180 mm</t>
  </si>
  <si>
    <t>37</t>
  </si>
  <si>
    <t>564952111</t>
  </si>
  <si>
    <t>Podklad z mechanicky zpevněného kameniva MZK tl 150 mm</t>
  </si>
  <si>
    <t>-386131946</t>
  </si>
  <si>
    <t>Podklad z mechanicky zpevněného kameniva MZK (minerální beton) s rozprostřením a s hutněním, po zhutnění tl. 150 mm</t>
  </si>
  <si>
    <t>38</t>
  </si>
  <si>
    <t>591411111</t>
  </si>
  <si>
    <t>Kladení dlažby z mozaiky jednobarevné komunikací pro pěší lože z kameniva</t>
  </si>
  <si>
    <t>-375235383</t>
  </si>
  <si>
    <t>Kladení dlažby z mozaiky komunikací pro pěší s vyplněním spár, s dvojím beraněním a se smetením přebytečného materiálu na vzdálenost do 3 m jednobarevné, s ložem tl. do 40 mm z kameniva</t>
  </si>
  <si>
    <t>39</t>
  </si>
  <si>
    <t>58381004</t>
  </si>
  <si>
    <t>kostka dlažební mozaika žula 4/6 tř 1</t>
  </si>
  <si>
    <t>-1280350752</t>
  </si>
  <si>
    <t>40</t>
  </si>
  <si>
    <t>596212210</t>
  </si>
  <si>
    <t>Kladení zámkové dlažby pozemních komunikací tl 80 mm skupiny A pl do 50 m2</t>
  </si>
  <si>
    <t>734073808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</si>
  <si>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</si>
  <si>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Úpravy povrchů, podlahy a osazování výplní</t>
  </si>
  <si>
    <t>41</t>
  </si>
  <si>
    <t>622311111</t>
  </si>
  <si>
    <t>Vápenná omítka hrubá jednovrstvá zatřená vnějších stěn nanášená ručně</t>
  </si>
  <si>
    <t>1047761871</t>
  </si>
  <si>
    <t>Omítka vápenná vnějších ploch nanášená ručně jednovrstvá, tloušťky do 15 mm hrubá zatřená stěn</t>
  </si>
  <si>
    <t>18,4*1,3</t>
  </si>
  <si>
    <t>42</t>
  </si>
  <si>
    <t>622311191</t>
  </si>
  <si>
    <t>Příplatek k vápenné omítce vnějších stěn za každých dalších 5 mm tloušťky ručně</t>
  </si>
  <si>
    <t>698052401</t>
  </si>
  <si>
    <t>Omítka vápenná vnějších ploch nanášená ručně Příplatek k cenám za každých dalších i započatých 5 mm tloušťky omítky přes 15 mm stěn</t>
  </si>
  <si>
    <t>23,920*3</t>
  </si>
  <si>
    <t>43</t>
  </si>
  <si>
    <t>623321141</t>
  </si>
  <si>
    <t>Vápenocementová omítka štuková dvouvrstvá vnějších pilířů nebo sloupů nanášená ručně</t>
  </si>
  <si>
    <t>464692609</t>
  </si>
  <si>
    <t>Omítka vápenocementová vnějších ploch nanášená ručně dvouvrstvá, tloušťky jádrové omítky do 15 mm a tloušťky štuku do 3 mm štuková pilířů nebo sloupů</t>
  </si>
  <si>
    <t>0,5*3*1,85+0,25*2</t>
  </si>
  <si>
    <t>44</t>
  </si>
  <si>
    <t>631311135</t>
  </si>
  <si>
    <t>Mazanina tl do 240 mm z betonu prostého bez zvýšených nároků na prostředí tř. C 20/25</t>
  </si>
  <si>
    <t>756791304</t>
  </si>
  <si>
    <t>Mazanina z betonu prostého bez zvýšených nároků na prostředí tl. přes 120 do 240 mm tř. C 20/25</t>
  </si>
  <si>
    <t>(1,35*8,35+0,65*2,1)*0,125</t>
  </si>
  <si>
    <t>0,6*0,6*0,1</t>
  </si>
  <si>
    <t>45</t>
  </si>
  <si>
    <t>631362021</t>
  </si>
  <si>
    <t>Výztuž mazanin svařovanými sítěmi Kari</t>
  </si>
  <si>
    <t>1682446868</t>
  </si>
  <si>
    <t>Výztuž mazanin ze svařovaných sítí z drátů typu KARI</t>
  </si>
  <si>
    <t>(1,35*8,35+0,65*2,1)*0,006</t>
  </si>
  <si>
    <t>0,6*0,6*0,006</t>
  </si>
  <si>
    <t>46</t>
  </si>
  <si>
    <t>634111115</t>
  </si>
  <si>
    <t>Obvodová dilatace pružnou těsnicí páskou mezi stěnou a mazaninou nebo potěrem v 120 mm</t>
  </si>
  <si>
    <t>558332633</t>
  </si>
  <si>
    <t>Obvodová dilatace mezi stěnou a mazaninou nebo potěrem pružnou těsnicí páskou na bázi syntetického kaučuku výšky 120 mm</t>
  </si>
  <si>
    <t>3*1,25</t>
  </si>
  <si>
    <t>47</t>
  </si>
  <si>
    <t>634661111</t>
  </si>
  <si>
    <t>Výplň dilatačních spar šířky do 5 mm v mazaninách silikonovým tmelem</t>
  </si>
  <si>
    <t>-1959335193</t>
  </si>
  <si>
    <t>Výplň dilatačních spar mazanin silikonovým tmelem, šířka spáry do 5 mm</t>
  </si>
  <si>
    <t>Trubní vedení</t>
  </si>
  <si>
    <t>48</t>
  </si>
  <si>
    <t>871265211</t>
  </si>
  <si>
    <t>Kanalizační potrubí z tvrdého PVC jednovrstvé tuhost třídy SN4 DN 110</t>
  </si>
  <si>
    <t>-2023946652</t>
  </si>
  <si>
    <t>Kanalizační potrubí z tvrdého PVC v otevřeném výkopu ve sklonu do 20 %, hladkého plnostěnného jednovrstvého, tuhost třídy SN 4 DN 110</t>
  </si>
  <si>
    <t>49</t>
  </si>
  <si>
    <t>894411311</t>
  </si>
  <si>
    <t>Osazení železobetonových dílců pro šachty skruží rovných</t>
  </si>
  <si>
    <t>644412120</t>
  </si>
  <si>
    <t>50</t>
  </si>
  <si>
    <t>59224161</t>
  </si>
  <si>
    <t>skruž kanalizační s ocelovými stupadly 100 x 50 x 12 cm</t>
  </si>
  <si>
    <t>-1923442183</t>
  </si>
  <si>
    <t>51</t>
  </si>
  <si>
    <t>894412411</t>
  </si>
  <si>
    <t>Osazení železobetonových dílců pro šachty skruží přechodových</t>
  </si>
  <si>
    <t>1323586131</t>
  </si>
  <si>
    <t>52</t>
  </si>
  <si>
    <t>59224168</t>
  </si>
  <si>
    <t>skruž betonová přechodová 62,5/100x60x12 cm, stupadla poplastovaná kapsová</t>
  </si>
  <si>
    <t>-1061437851</t>
  </si>
  <si>
    <t>53</t>
  </si>
  <si>
    <t>899102211</t>
  </si>
  <si>
    <t>Demontáž poklopů litinových nebo ocelových včetně rámů hmotnosti přes 50 do 100 kg</t>
  </si>
  <si>
    <t>-15781104</t>
  </si>
  <si>
    <t>Demontáž poklopů litinových a ocelových včetně rámů, hmotnosti jednotlivě přes 50 do 100 Kg</t>
  </si>
  <si>
    <t>54</t>
  </si>
  <si>
    <t>899104112</t>
  </si>
  <si>
    <t>Osazení poklopů litinových nebo ocelových včetně rámů pro třídu zatížení D400, E600</t>
  </si>
  <si>
    <t>1013701093</t>
  </si>
  <si>
    <t>Osazení poklopů litinových a ocelových včetně rámů pro třídu zatížení D400, E600</t>
  </si>
  <si>
    <t>Ostatní konstrukce a práce, bourání</t>
  </si>
  <si>
    <t>55</t>
  </si>
  <si>
    <t>916111113</t>
  </si>
  <si>
    <t>Osazení obruby z velkých kostek s boční opěrou do lože z betonu prostého</t>
  </si>
  <si>
    <t>1921038270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</si>
  <si>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</si>
  <si>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(3,7+14,2)*2</t>
  </si>
  <si>
    <t>56</t>
  </si>
  <si>
    <t>58381007</t>
  </si>
  <si>
    <t>kostka dlažební žula drobná 8/10</t>
  </si>
  <si>
    <t>-1539251058</t>
  </si>
  <si>
    <t>(3,7+14,2)*2*0,1</t>
  </si>
  <si>
    <t>57</t>
  </si>
  <si>
    <t>916241213</t>
  </si>
  <si>
    <t>Osazení obrubníku kamenného stojatého s boční opěrou do lože z betonu prostého</t>
  </si>
  <si>
    <t>-2106382305</t>
  </si>
  <si>
    <t>Osazení obrubníku kamenného se zřízením lože, s vyplněním a zatřením spár cementovou maltou stojatého s boční opěrou z betonu prostého, do lože z betonu prostého</t>
  </si>
  <si>
    <t>58</t>
  </si>
  <si>
    <t>953961112</t>
  </si>
  <si>
    <t>Kotvy chemickým tmelem M 10 hl 90 mm do betonu, ŽB nebo kamene s vyvrtáním otvoru</t>
  </si>
  <si>
    <t>1970680914</t>
  </si>
  <si>
    <t>Kotvy chemické s vyvrtáním otvoru do betonu, železobetonu nebo tvrdého kamene tmel, velikost M 10, hloubka 90 mm</t>
  </si>
  <si>
    <t>59</t>
  </si>
  <si>
    <t>953965116</t>
  </si>
  <si>
    <t>Kotevní šroub pro chemické kotvy M 10 dl 170 mm</t>
  </si>
  <si>
    <t>1270596825</t>
  </si>
  <si>
    <t>Kotvy chemické s vyvrtáním otvoru kotevní šrouby pro chemické kotvy, velikost M 10, délka 170 mm</t>
  </si>
  <si>
    <t>60</t>
  </si>
  <si>
    <t>961044111</t>
  </si>
  <si>
    <t>Bourání základů z betonu prostého</t>
  </si>
  <si>
    <t>-1071657103</t>
  </si>
  <si>
    <t>Bourání základů z betonu prostého</t>
  </si>
  <si>
    <t>1,4*0,5*0,8"pilíř</t>
  </si>
  <si>
    <t>1,65*1*0,8"schody</t>
  </si>
  <si>
    <t>61</t>
  </si>
  <si>
    <t>962032314</t>
  </si>
  <si>
    <t>Bourání pilířů cihelných z dutých nebo plných cihel pálených i nepálených na jakoukoli maltu</t>
  </si>
  <si>
    <t>-1674386349</t>
  </si>
  <si>
    <t>Bourání zdiva nadzákladového z cihel nebo tvárnic pilířů cihelných průřezu do 0,36 m2</t>
  </si>
  <si>
    <t>0,55*1,36*1,85</t>
  </si>
  <si>
    <t>62</t>
  </si>
  <si>
    <t>963022819</t>
  </si>
  <si>
    <t>Bourání kamenných schodišťových stupňů zhotovených na místě</t>
  </si>
  <si>
    <t>-1230695191</t>
  </si>
  <si>
    <t>Bourání kamenných schodišťových stupňů oblých, rovných nebo kosých zhotovených na místě</t>
  </si>
  <si>
    <t>1,6500*3</t>
  </si>
  <si>
    <t>63</t>
  </si>
  <si>
    <t>968072559</t>
  </si>
  <si>
    <t>Vybourání kovových vrat pl přes 5 m2</t>
  </si>
  <si>
    <t>-1251717194</t>
  </si>
  <si>
    <t>Vybourání kovových rámů oken s křídly, dveřních zárubní, vrat, stěn, ostění nebo obkladů vrat, mimo posuvných a skládacích, plochy přes 5 m2</t>
  </si>
  <si>
    <t>3,5*1,85</t>
  </si>
  <si>
    <t>64</t>
  </si>
  <si>
    <t>978015381</t>
  </si>
  <si>
    <t>Otlučení (osekání) vnější vápenné nebo vápenocementové omítky stupně členitosti 1 a 2 rozsahu do 80%</t>
  </si>
  <si>
    <t>-1907232570</t>
  </si>
  <si>
    <t>Otlučení vápenných nebo vápenocementových omítek vnějších ploch s vyškrabáním spar a s očištěním zdiva stupně členitosti 1 a 2, v rozsahu přes 65 do 80 %</t>
  </si>
  <si>
    <t>65</t>
  </si>
  <si>
    <t>979071131</t>
  </si>
  <si>
    <t>Očištění dlažebních kostek mozaikových kamenivem těženým nebo MV</t>
  </si>
  <si>
    <t>-614638544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</si>
  <si>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</si>
  <si>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997</t>
  </si>
  <si>
    <t>Přesun sutě</t>
  </si>
  <si>
    <t>66</t>
  </si>
  <si>
    <t>997013501</t>
  </si>
  <si>
    <t>Odvoz suti a vybouraných hmot na skládku nebo meziskládku do 1 km se složením</t>
  </si>
  <si>
    <t>1005082339</t>
  </si>
  <si>
    <t>Odvoz suti a vybouraných hmot na skládku nebo meziskládku se složením, na vzdálenost do 1 km</t>
  </si>
  <si>
    <t>67</t>
  </si>
  <si>
    <t>997013511</t>
  </si>
  <si>
    <t>Odvoz suti a vybouraných hmot z meziskládky na skládku do 1 km s naložením a se složením</t>
  </si>
  <si>
    <t>-1477949384</t>
  </si>
  <si>
    <t>Odvoz suti a vybouraných hmot z meziskládky na skládku s naložením a se složením, na vzdálenost do 1 km</t>
  </si>
  <si>
    <t>17,562*4 "Přepočtené koeficientem množství</t>
  </si>
  <si>
    <t>68</t>
  </si>
  <si>
    <t>997013801</t>
  </si>
  <si>
    <t>Poplatek za uložení na skládce (skládkovné) stavebního odpadu betonového kód odpadu 170 101</t>
  </si>
  <si>
    <t>1788267644</t>
  </si>
  <si>
    <t>Poplatek za uložení stavebního odpadu na skládce (skládkovné) z prostého betonu zatříděného do Katalogu odpadů pod kódem 170 101</t>
  </si>
  <si>
    <t>69</t>
  </si>
  <si>
    <t>997013803</t>
  </si>
  <si>
    <t>Poplatek za uložení na skládce (skládkovné) stavebního odpadu cihelného kód odpadu 170 102</t>
  </si>
  <si>
    <t>-1395106110</t>
  </si>
  <si>
    <t>Poplatek za uložení stavebního odpadu na skládce (skládkovné) cihelného zatříděného do Katalogu odpadů pod kódem 170 102</t>
  </si>
  <si>
    <t>998</t>
  </si>
  <si>
    <t>Přesun hmot</t>
  </si>
  <si>
    <t>70</t>
  </si>
  <si>
    <t>998223011</t>
  </si>
  <si>
    <t>Přesun hmot pro pozemní komunikace s krytem dlážděným</t>
  </si>
  <si>
    <t>376208710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</si>
  <si>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</si>
  <si>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</si>
  <si>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</si>
  <si>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</si>
  <si>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</si>
  <si>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71</t>
  </si>
  <si>
    <t>711111001</t>
  </si>
  <si>
    <t>Provedení izolace proti zemní vlhkosti vodorovné za studena nátěrem penetračním</t>
  </si>
  <si>
    <t>-1398365331</t>
  </si>
  <si>
    <t>Provedení izolace proti zemní vlhkosti natěradly a tmely za studena na ploše vodorovné V nátěrem penetračním</t>
  </si>
  <si>
    <t>1,4*0,5</t>
  </si>
  <si>
    <t>72</t>
  </si>
  <si>
    <t>11163150</t>
  </si>
  <si>
    <t>lak penetrační asfaltový</t>
  </si>
  <si>
    <t>2058220284</t>
  </si>
  <si>
    <t>0,7*0,003 "Přepočtené koeficientem množství</t>
  </si>
  <si>
    <t>73</t>
  </si>
  <si>
    <t>711112001</t>
  </si>
  <si>
    <t>Provedení izolace proti zemní vlhkosti svislé za studena nátěrem penetračním</t>
  </si>
  <si>
    <t>190584701</t>
  </si>
  <si>
    <t>Provedení izolace proti zemní vlhkosti natěradly a tmely za studena na ploše svislé S nátěrem penetračním</t>
  </si>
  <si>
    <t>74</t>
  </si>
  <si>
    <t>-712883827</t>
  </si>
  <si>
    <t>23,92*0,00035 "Přepočtené koeficientem množství</t>
  </si>
  <si>
    <t>75</t>
  </si>
  <si>
    <t>711141559</t>
  </si>
  <si>
    <t>Provedení izolace proti zemní vlhkosti pásy přitavením vodorovné NAIP</t>
  </si>
  <si>
    <t>1570217083</t>
  </si>
  <si>
    <t>Provedení izolace proti zemní vlhkosti pásy přitavením NAIP na ploše vodorovné V</t>
  </si>
  <si>
    <t>76</t>
  </si>
  <si>
    <t>62855001</t>
  </si>
  <si>
    <t>pás asfaltový natavitelný modifikovaný SBS tl 4,0mm s vložkou z polyesterové rohože a spalitelnou PE fólií nebo jemnozrnný minerálním posypem na horním povrchu</t>
  </si>
  <si>
    <t>-1153954865</t>
  </si>
  <si>
    <t>0,7*1,15 "Přepočtené koeficientem množství</t>
  </si>
  <si>
    <t>77</t>
  </si>
  <si>
    <t>711142559</t>
  </si>
  <si>
    <t>Provedení izolace proti zemní vlhkosti pásy přitavením svislé NAIP</t>
  </si>
  <si>
    <t>-972375702</t>
  </si>
  <si>
    <t>Provedení izolace proti zemní vlhkosti pásy přitavením NAIP na ploše svislé S</t>
  </si>
  <si>
    <t>78</t>
  </si>
  <si>
    <t>1876085794</t>
  </si>
  <si>
    <t>23,92*1,2 "Přepočtené koeficientem množství</t>
  </si>
  <si>
    <t>79</t>
  </si>
  <si>
    <t>711161115</t>
  </si>
  <si>
    <t>Izolace proti zemní vlhkosti nopovou fólií vodorovná, nopek v 20,0 mm, tl do 1,0 mm</t>
  </si>
  <si>
    <t>-1661377347</t>
  </si>
  <si>
    <t>Izolace proti zemní vlhkosti a beztlakové vodě nopovými fóliemi na ploše vodorovné V vrstva ochranná, odvětrávací a drenážní výška nopku 20,0 mm, tl. fólie do 1,0 mm</t>
  </si>
  <si>
    <t>764</t>
  </si>
  <si>
    <t>Konstrukce klempířské</t>
  </si>
  <si>
    <t>80</t>
  </si>
  <si>
    <t>764002841</t>
  </si>
  <si>
    <t>Demontáž oplechování horních ploch zdí a nadezdívek do suti</t>
  </si>
  <si>
    <t>770958624</t>
  </si>
  <si>
    <t>Demontáž klempířských konstrukcí oplechování horních ploch zdí a nadezdívek do suti</t>
  </si>
  <si>
    <t>81</t>
  </si>
  <si>
    <t>764244408</t>
  </si>
  <si>
    <t>Oplechování horních ploch a nadezdívek bez rohů z TiZn předzvětral plechu kotvené rš 750 mm</t>
  </si>
  <si>
    <t>-152999314</t>
  </si>
  <si>
    <t>Oplechování horních ploch zdí a nadezdívek (atik) z titanzinkového předzvětralého plechu mechanicky kotvené rš 750 mm</t>
  </si>
  <si>
    <t>767</t>
  </si>
  <si>
    <t>Konstrukce zámečnické</t>
  </si>
  <si>
    <t>82</t>
  </si>
  <si>
    <t>767161114</t>
  </si>
  <si>
    <t>Montáž zábradlí rovného z trubek do zdi hmotnosti do 30 kg</t>
  </si>
  <si>
    <t>182955309</t>
  </si>
  <si>
    <t>Montáž zábradlí rovného z trubek nebo tenkostěnných profilů do zdiva, hmotnosti 1 m zábradlí přes 20 do 30 kg</t>
  </si>
  <si>
    <t>1,987*2+2,237+2,069+2,109+1,987+1,977+2,149+0,539</t>
  </si>
  <si>
    <t>83</t>
  </si>
  <si>
    <t>140110R</t>
  </si>
  <si>
    <t>zábradlí ocelové dle výkresu D.1.1.b)05</t>
  </si>
  <si>
    <t>-1532494724</t>
  </si>
  <si>
    <t>783</t>
  </si>
  <si>
    <t>Dokončovací práce - nátěry</t>
  </si>
  <si>
    <t>84</t>
  </si>
  <si>
    <t>783801401</t>
  </si>
  <si>
    <t>Ometení omítek před provedením nátěru</t>
  </si>
  <si>
    <t>1845205867</t>
  </si>
  <si>
    <t>Příprava podkladu omítek před provedením nátěru ometení</t>
  </si>
  <si>
    <t>0,5*3*1,85+(1,25*2+0,5)*2</t>
  </si>
  <si>
    <t>85</t>
  </si>
  <si>
    <t>783823133</t>
  </si>
  <si>
    <t>Penetrační silikátový nátěr hladkých, tenkovrstvých zrnitých nebo štukových omítek</t>
  </si>
  <si>
    <t>-551967525</t>
  </si>
  <si>
    <t>Penetrační nátěr omítek hladkých omítek hladkých, zrnitých tenkovrstvých nebo štukových stupně členitosti 1 a 2 silikátový</t>
  </si>
  <si>
    <t>86</t>
  </si>
  <si>
    <t>783827123</t>
  </si>
  <si>
    <t>Krycí jednonásobný silikátový nátěr omítek stupně členitosti 1 a 2</t>
  </si>
  <si>
    <t>259136731</t>
  </si>
  <si>
    <t>Krycí (ochranný ) nátěr omítek jednonásobný hladkých omítek hladkých, zrnitých tenkovrstvých nebo štukových stupně členitosti 1 a 2 silikátový</t>
  </si>
  <si>
    <t>87</t>
  </si>
  <si>
    <t>783923161</t>
  </si>
  <si>
    <t>Penetrační akrylátový nátěr pórovitých betonových podlah</t>
  </si>
  <si>
    <t>-295573596</t>
  </si>
  <si>
    <t>Penetrační nátěr betonových podlah pórovitých ( např. z cihelné dlažby, betonu apod.) akrylátový</t>
  </si>
  <si>
    <t>15,5</t>
  </si>
  <si>
    <t>88</t>
  </si>
  <si>
    <t>783927161</t>
  </si>
  <si>
    <t>Krycí dvojnásobný akrylátový nátěr betonové podlahy</t>
  </si>
  <si>
    <t>-538221182</t>
  </si>
  <si>
    <t>Krycí (uzavírací) nátěr betonových podlah dvojnásobný akrylátový</t>
  </si>
  <si>
    <t>02 - elektroinstalace</t>
  </si>
  <si>
    <t xml:space="preserve"> </t>
  </si>
  <si>
    <t xml:space="preserve">D1 - </t>
  </si>
  <si>
    <t>D1</t>
  </si>
  <si>
    <t>Pol1</t>
  </si>
  <si>
    <t>trubka oheb.el.inst.(pod) - 13.5mm</t>
  </si>
  <si>
    <t>893865240</t>
  </si>
  <si>
    <t>Pol2</t>
  </si>
  <si>
    <t>chránička KOPOFLEX DN40</t>
  </si>
  <si>
    <t>-1420447505</t>
  </si>
  <si>
    <t>Pol3</t>
  </si>
  <si>
    <t>krab.odbočná KO68 + víčko ,bez zap.</t>
  </si>
  <si>
    <t>ks</t>
  </si>
  <si>
    <t>562568913</t>
  </si>
  <si>
    <t>Pol4</t>
  </si>
  <si>
    <t>krab.pristrojova KP68</t>
  </si>
  <si>
    <t>1544499964</t>
  </si>
  <si>
    <t>Pol5</t>
  </si>
  <si>
    <t>kabelová spojka gelová rozbočná do 3x6 mm2</t>
  </si>
  <si>
    <t>-834680513</t>
  </si>
  <si>
    <t>Pol6</t>
  </si>
  <si>
    <t>ukonc.vod.v rozv.vc.zap.a konc.do 2.5mm2</t>
  </si>
  <si>
    <t>-971797878</t>
  </si>
  <si>
    <t>Pol7</t>
  </si>
  <si>
    <t>osazeni svorky do 2.5mm2</t>
  </si>
  <si>
    <t>-1103715143</t>
  </si>
  <si>
    <t>Pol8</t>
  </si>
  <si>
    <t>spínač obyč., raz.1 s krytem a rámečkem</t>
  </si>
  <si>
    <t>-1386411981</t>
  </si>
  <si>
    <t>Pol9</t>
  </si>
  <si>
    <t>přepínač sériový obyč., raz.5  s krytem a rámečkem</t>
  </si>
  <si>
    <t>1062847012</t>
  </si>
  <si>
    <t>přepínač sériový obyč., raz.5 s krytem a rámečkem</t>
  </si>
  <si>
    <t>Pol10</t>
  </si>
  <si>
    <t>automatický PIR spínač nástěnný, IP44</t>
  </si>
  <si>
    <t>279137571</t>
  </si>
  <si>
    <t>Pol11</t>
  </si>
  <si>
    <t>svítidlo zemní LED 9W, 57Lm, 3000K, IP68, IK10</t>
  </si>
  <si>
    <t>942680595</t>
  </si>
  <si>
    <t>Pol12</t>
  </si>
  <si>
    <t>zapojení svítidla nástěnného</t>
  </si>
  <si>
    <t>-2074994426</t>
  </si>
  <si>
    <t>Pol13</t>
  </si>
  <si>
    <t>venkovní jednotka domovního videosystému, antivandal, 1x účastník,, vč.příslušenství</t>
  </si>
  <si>
    <t>-165370671</t>
  </si>
  <si>
    <t>Pol14</t>
  </si>
  <si>
    <t>vnitřní jednotka domovního videosystému, nástěnný LCD panel</t>
  </si>
  <si>
    <t>1868184355</t>
  </si>
  <si>
    <t>Pol15</t>
  </si>
  <si>
    <t>kabel CYKY 3-Ox1.5 mm2 750V (PO)</t>
  </si>
  <si>
    <t>-112970092</t>
  </si>
  <si>
    <t>Pol16</t>
  </si>
  <si>
    <t>kabel CYKY 3-Jx1.5 mm2 750V (PO)</t>
  </si>
  <si>
    <t>-1691024608</t>
  </si>
  <si>
    <t>Pol17</t>
  </si>
  <si>
    <t>kabel TCEPKPFLE 3x4x0,8 mm (TR)</t>
  </si>
  <si>
    <t>-1318574682</t>
  </si>
  <si>
    <t>Pol18</t>
  </si>
  <si>
    <t>úprava stávajícího rozvaděče RS1.1, podle EL-02</t>
  </si>
  <si>
    <t>2036106268</t>
  </si>
  <si>
    <t>Pol19</t>
  </si>
  <si>
    <t>položení výstražné folie PVC s=330mm</t>
  </si>
  <si>
    <t>-1853299181</t>
  </si>
  <si>
    <t>Pol20</t>
  </si>
  <si>
    <t>demontáž a montáž dlažby tl.60mm, vč.stěrkodrti tl.25cm</t>
  </si>
  <si>
    <t>-198796703</t>
  </si>
  <si>
    <t>Pol21</t>
  </si>
  <si>
    <t>písek pro kabelové lože</t>
  </si>
  <si>
    <t>-757260535</t>
  </si>
  <si>
    <t>Pol22</t>
  </si>
  <si>
    <t>kabel.rýha 30cm/šíř., 40Cm/hl. Zem.tr.4</t>
  </si>
  <si>
    <t>928218029</t>
  </si>
  <si>
    <t>Pol23</t>
  </si>
  <si>
    <t>ruč.zához.kab.rýhy 30cm šiř., 40cm hl.zem.tr.4</t>
  </si>
  <si>
    <t>1219197764</t>
  </si>
  <si>
    <t>Pol24</t>
  </si>
  <si>
    <t>hutnění zeminy strojem, tl.20cm</t>
  </si>
  <si>
    <t>-620010624</t>
  </si>
  <si>
    <t>Pol25</t>
  </si>
  <si>
    <t>lože z kop.písku</t>
  </si>
  <si>
    <t>-373195570</t>
  </si>
  <si>
    <t>Pol26</t>
  </si>
  <si>
    <t>Doprava a přesun</t>
  </si>
  <si>
    <t>1571724521</t>
  </si>
  <si>
    <t>Pol27</t>
  </si>
  <si>
    <t>Podružný materiál</t>
  </si>
  <si>
    <t>-328155776</t>
  </si>
  <si>
    <t>Pol28</t>
  </si>
  <si>
    <t>Zařízení staveniště</t>
  </si>
  <si>
    <t>-108320388</t>
  </si>
  <si>
    <t>Pol29</t>
  </si>
  <si>
    <t>Pomocné zednické práce (kabel.rýhy, průrazy)</t>
  </si>
  <si>
    <t>-67281189</t>
  </si>
  <si>
    <t>Pol30</t>
  </si>
  <si>
    <t>Pomocné zednické práce (začištění kabel.rýh, konečná úprava povrchů))</t>
  </si>
  <si>
    <t>-1624285747</t>
  </si>
  <si>
    <t>Pol31</t>
  </si>
  <si>
    <t>Likvidace odpadu</t>
  </si>
  <si>
    <t>-78697281</t>
  </si>
  <si>
    <t>Pol33</t>
  </si>
  <si>
    <t>Revizní zpráva</t>
  </si>
  <si>
    <t>-689966866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</si>
  <si>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</si>
  <si>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</si>
  <si>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</si>
  <si>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</si>
  <si>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</si>
  <si>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</si>
  <si>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</si>
  <si>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012103000</t>
  </si>
  <si>
    <t>Geodetické práce před výstavbou - vytyčení sítí</t>
  </si>
  <si>
    <t>soubor</t>
  </si>
  <si>
    <t>1024</t>
  </si>
  <si>
    <t>498696445</t>
  </si>
  <si>
    <t>Geodetické práce před výstavbou</t>
  </si>
  <si>
    <t>012303000</t>
  </si>
  <si>
    <t>Geodetické práce po výstavbě</t>
  </si>
  <si>
    <t>-761504095</t>
  </si>
  <si>
    <t>013254000</t>
  </si>
  <si>
    <t>Dokumentace skutečného provedení stavby</t>
  </si>
  <si>
    <t>1883662234</t>
  </si>
  <si>
    <t>VRN3</t>
  </si>
  <si>
    <t>032903000</t>
  </si>
  <si>
    <t>Náklady na provoz a údržbu vybavení staveniště</t>
  </si>
  <si>
    <t>2019527786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</si>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</sst>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20190822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Bezbariérový přístup do budovy sklářského muzea NB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22. 8. 2019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N.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KIP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ROUNDUP(SUM(AS55:AS57),2)</f>
        <v>0</v>
      </c>
      <c r="AT54" s="106">
        <f>ROUNDUP(SUM(AV54:AW54),2)</f>
        <v>0</v>
      </c>
      <c r="AU54" s="107">
        <f>ROUNDUP(SUM(AU55:AU57),5)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ROUNDUP(SUM(AZ55:AZ57),2)</f>
        <v>0</v>
      </c>
      <c r="BA54" s="106">
        <f>ROUNDUP(SUM(BA55:BA57),2)</f>
        <v>0</v>
      </c>
      <c r="BB54" s="106">
        <f>ROUNDUP(SUM(BB55:BB57),2)</f>
        <v>0</v>
      </c>
      <c r="BC54" s="106">
        <f>ROUNDUP(SUM(BC55:BC57),2)</f>
        <v>0</v>
      </c>
      <c r="BD54" s="108">
        <f>ROUNDUP(SUM(BD55:BD57),2)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stavební část'!J30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ROUNDUP(SUM(AV55:AW55),2)</f>
        <v>0</v>
      </c>
      <c r="AU55" s="121">
        <f>'01 - stavební část'!P94</f>
        <v>0</v>
      </c>
      <c r="AV55" s="120">
        <f>'01 - stavební část'!J33</f>
        <v>0</v>
      </c>
      <c r="AW55" s="120">
        <f>'01 - stavební část'!J34</f>
        <v>0</v>
      </c>
      <c r="AX55" s="120">
        <f>'01 - stavební část'!J35</f>
        <v>0</v>
      </c>
      <c r="AY55" s="120">
        <f>'01 - stavební část'!J36</f>
        <v>0</v>
      </c>
      <c r="AZ55" s="120">
        <f>'01 - stavební část'!F33</f>
        <v>0</v>
      </c>
      <c r="BA55" s="120">
        <f>'01 - stavební část'!F34</f>
        <v>0</v>
      </c>
      <c r="BB55" s="120">
        <f>'01 - stavební část'!F35</f>
        <v>0</v>
      </c>
      <c r="BC55" s="120">
        <f>'01 - stavební část'!F36</f>
        <v>0</v>
      </c>
      <c r="BD55" s="122">
        <f>'01 - stavební část'!F37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elektroinstalace'!J30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ROUNDUP(SUM(AV56:AW56),2)</f>
        <v>0</v>
      </c>
      <c r="AU56" s="121">
        <f>'02 - elektroinstalace'!P85</f>
        <v>0</v>
      </c>
      <c r="AV56" s="120">
        <f>'02 - elektroinstalace'!J33</f>
        <v>0</v>
      </c>
      <c r="AW56" s="120">
        <f>'02 - elektroinstalace'!J34</f>
        <v>0</v>
      </c>
      <c r="AX56" s="120">
        <f>'02 - elektroinstalace'!J35</f>
        <v>0</v>
      </c>
      <c r="AY56" s="120">
        <f>'02 - elektroinstalace'!J36</f>
        <v>0</v>
      </c>
      <c r="AZ56" s="120">
        <f>'02 - elektroinstalace'!F33</f>
        <v>0</v>
      </c>
      <c r="BA56" s="120">
        <f>'02 - elektroinstalace'!F34</f>
        <v>0</v>
      </c>
      <c r="BB56" s="120">
        <f>'02 - elektroinstalace'!F35</f>
        <v>0</v>
      </c>
      <c r="BC56" s="120">
        <f>'02 - elektroinstalace'!F36</f>
        <v>0</v>
      </c>
      <c r="BD56" s="122">
        <f>'02 - elektroinstalace'!F37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24">
        <v>0</v>
      </c>
      <c r="AT57" s="125">
        <f>ROUNDUP(SUM(AV57:AW57),2)</f>
        <v>0</v>
      </c>
      <c r="AU57" s="126">
        <f>'03 - VRN'!P82</f>
        <v>0</v>
      </c>
      <c r="AV57" s="125">
        <f>'03 - VRN'!J33</f>
        <v>0</v>
      </c>
      <c r="AW57" s="125">
        <f>'03 - VRN'!J34</f>
        <v>0</v>
      </c>
      <c r="AX57" s="125">
        <f>'03 - VRN'!J35</f>
        <v>0</v>
      </c>
      <c r="AY57" s="125">
        <f>'03 - VRN'!J36</f>
        <v>0</v>
      </c>
      <c r="AZ57" s="125">
        <f>'03 - VRN'!F33</f>
        <v>0</v>
      </c>
      <c r="BA57" s="125">
        <f>'03 - VRN'!F34</f>
        <v>0</v>
      </c>
      <c r="BB57" s="125">
        <f>'03 - VRN'!F35</f>
        <v>0</v>
      </c>
      <c r="BC57" s="125">
        <f>'03 - VRN'!F36</f>
        <v>0</v>
      </c>
      <c r="BD57" s="127">
        <f>'03 - VRN'!F37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část'!C2" display="/"/>
    <hyperlink ref="A56" location="'02 - elektroinstalace'!C2" display="/"/>
    <hyperlink ref="A5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89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Bezbariérový přístup do budovy sklářského muzea NB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90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91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22. 8. 2019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ROUNDUP(J94,2)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ROUNDUP((SUM(BE94:BE347)),2)</f>
        <v>0</v>
      </c>
      <c r="G33" s="38"/>
      <c r="H33" s="38"/>
      <c r="I33" s="155">
        <v>0.21</v>
      </c>
      <c r="J33" s="154">
        <f>ROUNDUP(((SUM(BE94:BE347))*I33),2)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ROUNDUP((SUM(BF94:BF347)),2)</f>
        <v>0</v>
      </c>
      <c r="G34" s="38"/>
      <c r="H34" s="38"/>
      <c r="I34" s="155">
        <v>0.15</v>
      </c>
      <c r="J34" s="154">
        <f>ROUNDUP(((SUM(BF94:BF347))*I34),2)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ROUNDUP((SUM(BG94:BG347)),2)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ROUNDUP((SUM(BH94:BH347)),2)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ROUNDUP((SUM(BI94:BI347)),2)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Bezbariérový přístup do budovy sklářského muzea NB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stavební část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140" t="s">
        <v>23</v>
      </c>
      <c r="J52" s="72" t="str">
        <f>IF(J12="","",J12)</f>
        <v>22. 8. 2019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KIP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J. Nešněra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93</v>
      </c>
      <c r="D57" s="172"/>
      <c r="E57" s="172"/>
      <c r="F57" s="172"/>
      <c r="G57" s="172"/>
      <c r="H57" s="172"/>
      <c r="I57" s="173"/>
      <c r="J57" s="174" t="s">
        <v>94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J94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76"/>
      <c r="C60" s="177"/>
      <c r="D60" s="178" t="s">
        <v>96</v>
      </c>
      <c r="E60" s="179"/>
      <c r="F60" s="179"/>
      <c r="G60" s="179"/>
      <c r="H60" s="179"/>
      <c r="I60" s="180"/>
      <c r="J60" s="181">
        <f>J95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97</v>
      </c>
      <c r="E61" s="186"/>
      <c r="F61" s="186"/>
      <c r="G61" s="186"/>
      <c r="H61" s="186"/>
      <c r="I61" s="187"/>
      <c r="J61" s="188">
        <f>J96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98</v>
      </c>
      <c r="E62" s="186"/>
      <c r="F62" s="186"/>
      <c r="G62" s="186"/>
      <c r="H62" s="186"/>
      <c r="I62" s="187"/>
      <c r="J62" s="188">
        <f>J137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99</v>
      </c>
      <c r="E63" s="186"/>
      <c r="F63" s="186"/>
      <c r="G63" s="186"/>
      <c r="H63" s="186"/>
      <c r="I63" s="187"/>
      <c r="J63" s="188">
        <f>J181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100</v>
      </c>
      <c r="E64" s="186"/>
      <c r="F64" s="186"/>
      <c r="G64" s="186"/>
      <c r="H64" s="186"/>
      <c r="I64" s="187"/>
      <c r="J64" s="188">
        <f>J199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84"/>
      <c r="D65" s="185" t="s">
        <v>101</v>
      </c>
      <c r="E65" s="186"/>
      <c r="F65" s="186"/>
      <c r="G65" s="186"/>
      <c r="H65" s="186"/>
      <c r="I65" s="187"/>
      <c r="J65" s="188">
        <f>J213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84"/>
      <c r="D66" s="185" t="s">
        <v>102</v>
      </c>
      <c r="E66" s="186"/>
      <c r="F66" s="186"/>
      <c r="G66" s="186"/>
      <c r="H66" s="186"/>
      <c r="I66" s="187"/>
      <c r="J66" s="188">
        <f>J238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84"/>
      <c r="D67" s="185" t="s">
        <v>103</v>
      </c>
      <c r="E67" s="186"/>
      <c r="F67" s="186"/>
      <c r="G67" s="186"/>
      <c r="H67" s="186"/>
      <c r="I67" s="187"/>
      <c r="J67" s="188">
        <f>J253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84"/>
      <c r="D68" s="185" t="s">
        <v>104</v>
      </c>
      <c r="E68" s="186"/>
      <c r="F68" s="186"/>
      <c r="G68" s="186"/>
      <c r="H68" s="186"/>
      <c r="I68" s="187"/>
      <c r="J68" s="188">
        <f>J285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84"/>
      <c r="D69" s="185" t="s">
        <v>105</v>
      </c>
      <c r="E69" s="186"/>
      <c r="F69" s="186"/>
      <c r="G69" s="186"/>
      <c r="H69" s="186"/>
      <c r="I69" s="187"/>
      <c r="J69" s="188">
        <f>J295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106</v>
      </c>
      <c r="E70" s="179"/>
      <c r="F70" s="179"/>
      <c r="G70" s="179"/>
      <c r="H70" s="179"/>
      <c r="I70" s="180"/>
      <c r="J70" s="181">
        <f>J298</f>
        <v>0</v>
      </c>
      <c r="K70" s="177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84"/>
      <c r="D71" s="185" t="s">
        <v>107</v>
      </c>
      <c r="E71" s="186"/>
      <c r="F71" s="186"/>
      <c r="G71" s="186"/>
      <c r="H71" s="186"/>
      <c r="I71" s="187"/>
      <c r="J71" s="188">
        <f>J299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84"/>
      <c r="D72" s="185" t="s">
        <v>108</v>
      </c>
      <c r="E72" s="186"/>
      <c r="F72" s="186"/>
      <c r="G72" s="186"/>
      <c r="H72" s="186"/>
      <c r="I72" s="187"/>
      <c r="J72" s="188">
        <f>J324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84"/>
      <c r="D73" s="185" t="s">
        <v>109</v>
      </c>
      <c r="E73" s="186"/>
      <c r="F73" s="186"/>
      <c r="G73" s="186"/>
      <c r="H73" s="186"/>
      <c r="I73" s="187"/>
      <c r="J73" s="188">
        <f>J329</f>
        <v>0</v>
      </c>
      <c r="K73" s="184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84"/>
      <c r="D74" s="185" t="s">
        <v>110</v>
      </c>
      <c r="E74" s="186"/>
      <c r="F74" s="186"/>
      <c r="G74" s="186"/>
      <c r="H74" s="186"/>
      <c r="I74" s="187"/>
      <c r="J74" s="188">
        <f>J335</f>
        <v>0</v>
      </c>
      <c r="K74" s="184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166"/>
      <c r="J76" s="60"/>
      <c r="K76" s="6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169"/>
      <c r="J80" s="62"/>
      <c r="K80" s="62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111</v>
      </c>
      <c r="D81" s="40"/>
      <c r="E81" s="40"/>
      <c r="F81" s="40"/>
      <c r="G81" s="40"/>
      <c r="H81" s="40"/>
      <c r="I81" s="136"/>
      <c r="J81" s="40"/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70" t="str">
        <f>E7</f>
        <v>Bezbariérový přístup do budovy sklářského muzea NB</v>
      </c>
      <c r="F84" s="32"/>
      <c r="G84" s="32"/>
      <c r="H84" s="32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90</v>
      </c>
      <c r="D85" s="40"/>
      <c r="E85" s="40"/>
      <c r="F85" s="40"/>
      <c r="G85" s="40"/>
      <c r="H85" s="40"/>
      <c r="I85" s="136"/>
      <c r="J85" s="40"/>
      <c r="K85" s="4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01 - stavební část</v>
      </c>
      <c r="F86" s="40"/>
      <c r="G86" s="40"/>
      <c r="H86" s="40"/>
      <c r="I86" s="136"/>
      <c r="J86" s="40"/>
      <c r="K86" s="40"/>
      <c r="L86" s="1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136"/>
      <c r="J87" s="40"/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>Nový Bor</v>
      </c>
      <c r="G88" s="40"/>
      <c r="H88" s="40"/>
      <c r="I88" s="140" t="s">
        <v>23</v>
      </c>
      <c r="J88" s="72" t="str">
        <f>IF(J12="","",J12)</f>
        <v>22. 8. 2019</v>
      </c>
      <c r="K88" s="4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36"/>
      <c r="J89" s="40"/>
      <c r="K89" s="40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>Město N. Bor</v>
      </c>
      <c r="G90" s="40"/>
      <c r="H90" s="40"/>
      <c r="I90" s="140" t="s">
        <v>31</v>
      </c>
      <c r="J90" s="36" t="str">
        <f>E21</f>
        <v>KIP</v>
      </c>
      <c r="K90" s="40"/>
      <c r="L90" s="1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140" t="s">
        <v>34</v>
      </c>
      <c r="J91" s="36" t="str">
        <f>E24</f>
        <v>J. Nešněra</v>
      </c>
      <c r="K91" s="40"/>
      <c r="L91" s="13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136"/>
      <c r="J92" s="40"/>
      <c r="K92" s="40"/>
      <c r="L92" s="1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90"/>
      <c r="B93" s="191"/>
      <c r="C93" s="192" t="s">
        <v>112</v>
      </c>
      <c r="D93" s="193" t="s">
        <v>57</v>
      </c>
      <c r="E93" s="193" t="s">
        <v>53</v>
      </c>
      <c r="F93" s="193" t="s">
        <v>54</v>
      </c>
      <c r="G93" s="193" t="s">
        <v>113</v>
      </c>
      <c r="H93" s="193" t="s">
        <v>114</v>
      </c>
      <c r="I93" s="194" t="s">
        <v>115</v>
      </c>
      <c r="J93" s="193" t="s">
        <v>94</v>
      </c>
      <c r="K93" s="195" t="s">
        <v>116</v>
      </c>
      <c r="L93" s="196"/>
      <c r="M93" s="92" t="s">
        <v>19</v>
      </c>
      <c r="N93" s="93" t="s">
        <v>42</v>
      </c>
      <c r="O93" s="93" t="s">
        <v>117</v>
      </c>
      <c r="P93" s="93" t="s">
        <v>118</v>
      </c>
      <c r="Q93" s="93" t="s">
        <v>119</v>
      </c>
      <c r="R93" s="93" t="s">
        <v>120</v>
      </c>
      <c r="S93" s="93" t="s">
        <v>121</v>
      </c>
      <c r="T93" s="94" t="s">
        <v>122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</row>
    <row r="94" spans="1:63" s="2" customFormat="1" ht="22.8" customHeight="1">
      <c r="A94" s="38"/>
      <c r="B94" s="39"/>
      <c r="C94" s="99" t="s">
        <v>123</v>
      </c>
      <c r="D94" s="40"/>
      <c r="E94" s="40"/>
      <c r="F94" s="40"/>
      <c r="G94" s="40"/>
      <c r="H94" s="40"/>
      <c r="I94" s="136"/>
      <c r="J94" s="197">
        <f>BK94</f>
        <v>0</v>
      </c>
      <c r="K94" s="40"/>
      <c r="L94" s="44"/>
      <c r="M94" s="95"/>
      <c r="N94" s="198"/>
      <c r="O94" s="96"/>
      <c r="P94" s="199">
        <f>P95+P298</f>
        <v>0</v>
      </c>
      <c r="Q94" s="96"/>
      <c r="R94" s="199">
        <f>R95+R298</f>
        <v>44.91092706</v>
      </c>
      <c r="S94" s="96"/>
      <c r="T94" s="200">
        <f>T95+T298</f>
        <v>17.561514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71</v>
      </c>
      <c r="AU94" s="17" t="s">
        <v>95</v>
      </c>
      <c r="BK94" s="201">
        <f>BK95+BK298</f>
        <v>0</v>
      </c>
    </row>
    <row r="95" spans="1:63" s="12" customFormat="1" ht="25.9" customHeight="1">
      <c r="A95" s="12"/>
      <c r="B95" s="202"/>
      <c r="C95" s="203"/>
      <c r="D95" s="204" t="s">
        <v>71</v>
      </c>
      <c r="E95" s="205" t="s">
        <v>124</v>
      </c>
      <c r="F95" s="205" t="s">
        <v>125</v>
      </c>
      <c r="G95" s="203"/>
      <c r="H95" s="203"/>
      <c r="I95" s="206"/>
      <c r="J95" s="207">
        <f>BK95</f>
        <v>0</v>
      </c>
      <c r="K95" s="203"/>
      <c r="L95" s="208"/>
      <c r="M95" s="209"/>
      <c r="N95" s="210"/>
      <c r="O95" s="210"/>
      <c r="P95" s="211">
        <f>P96+P137+P181+P199+P213+P238+P253+P285+P295</f>
        <v>0</v>
      </c>
      <c r="Q95" s="210"/>
      <c r="R95" s="211">
        <f>R96+R137+R181+R199+R213+R238+R253+R285+R295</f>
        <v>44.78751301</v>
      </c>
      <c r="S95" s="210"/>
      <c r="T95" s="212">
        <f>T96+T137+T181+T199+T213+T238+T253+T285+T295</f>
        <v>17.55884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80</v>
      </c>
      <c r="AT95" s="214" t="s">
        <v>71</v>
      </c>
      <c r="AU95" s="214" t="s">
        <v>72</v>
      </c>
      <c r="AY95" s="213" t="s">
        <v>126</v>
      </c>
      <c r="BK95" s="215">
        <f>BK96+BK137+BK181+BK199+BK213+BK238+BK253+BK285+BK295</f>
        <v>0</v>
      </c>
    </row>
    <row r="96" spans="1:63" s="12" customFormat="1" ht="22.8" customHeight="1">
      <c r="A96" s="12"/>
      <c r="B96" s="202"/>
      <c r="C96" s="203"/>
      <c r="D96" s="204" t="s">
        <v>71</v>
      </c>
      <c r="E96" s="216" t="s">
        <v>80</v>
      </c>
      <c r="F96" s="216" t="s">
        <v>127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SUM(P97:P136)</f>
        <v>0</v>
      </c>
      <c r="Q96" s="210"/>
      <c r="R96" s="211">
        <f>SUM(R97:R136)</f>
        <v>0.000105</v>
      </c>
      <c r="S96" s="210"/>
      <c r="T96" s="212">
        <f>SUM(T97:T136)</f>
        <v>8.386370000000001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80</v>
      </c>
      <c r="AT96" s="214" t="s">
        <v>71</v>
      </c>
      <c r="AU96" s="214" t="s">
        <v>80</v>
      </c>
      <c r="AY96" s="213" t="s">
        <v>126</v>
      </c>
      <c r="BK96" s="215">
        <f>SUM(BK97:BK136)</f>
        <v>0</v>
      </c>
    </row>
    <row r="97" spans="1:65" s="2" customFormat="1" ht="16.5" customHeight="1">
      <c r="A97" s="38"/>
      <c r="B97" s="39"/>
      <c r="C97" s="218" t="s">
        <v>80</v>
      </c>
      <c r="D97" s="218" t="s">
        <v>128</v>
      </c>
      <c r="E97" s="219" t="s">
        <v>129</v>
      </c>
      <c r="F97" s="220" t="s">
        <v>130</v>
      </c>
      <c r="G97" s="221" t="s">
        <v>131</v>
      </c>
      <c r="H97" s="222">
        <v>20.27</v>
      </c>
      <c r="I97" s="223"/>
      <c r="J97" s="224">
        <f>ROUND(I97*H97,2)</f>
        <v>0</v>
      </c>
      <c r="K97" s="220" t="s">
        <v>132</v>
      </c>
      <c r="L97" s="44"/>
      <c r="M97" s="225" t="s">
        <v>19</v>
      </c>
      <c r="N97" s="226" t="s">
        <v>43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0.281</v>
      </c>
      <c r="T97" s="228">
        <f>S97*H97</f>
        <v>5.69587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9" t="s">
        <v>133</v>
      </c>
      <c r="AT97" s="229" t="s">
        <v>128</v>
      </c>
      <c r="AU97" s="229" t="s">
        <v>82</v>
      </c>
      <c r="AY97" s="17" t="s">
        <v>126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7" t="s">
        <v>80</v>
      </c>
      <c r="BK97" s="230">
        <f>ROUND(I97*H97,2)</f>
        <v>0</v>
      </c>
      <c r="BL97" s="17" t="s">
        <v>133</v>
      </c>
      <c r="BM97" s="229" t="s">
        <v>134</v>
      </c>
    </row>
    <row r="98" spans="1:47" s="2" customFormat="1" ht="12">
      <c r="A98" s="38"/>
      <c r="B98" s="39"/>
      <c r="C98" s="40"/>
      <c r="D98" s="231" t="s">
        <v>135</v>
      </c>
      <c r="E98" s="40"/>
      <c r="F98" s="232" t="s">
        <v>136</v>
      </c>
      <c r="G98" s="40"/>
      <c r="H98" s="40"/>
      <c r="I98" s="136"/>
      <c r="J98" s="40"/>
      <c r="K98" s="40"/>
      <c r="L98" s="44"/>
      <c r="M98" s="233"/>
      <c r="N98" s="23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135</v>
      </c>
      <c r="AU98" s="17" t="s">
        <v>82</v>
      </c>
    </row>
    <row r="99" spans="1:65" s="2" customFormat="1" ht="16.5" customHeight="1">
      <c r="A99" s="38"/>
      <c r="B99" s="39"/>
      <c r="C99" s="218" t="s">
        <v>82</v>
      </c>
      <c r="D99" s="218" t="s">
        <v>128</v>
      </c>
      <c r="E99" s="219" t="s">
        <v>137</v>
      </c>
      <c r="F99" s="220" t="s">
        <v>138</v>
      </c>
      <c r="G99" s="221" t="s">
        <v>131</v>
      </c>
      <c r="H99" s="222">
        <v>1.5</v>
      </c>
      <c r="I99" s="223"/>
      <c r="J99" s="224">
        <f>ROUND(I99*H99,2)</f>
        <v>0</v>
      </c>
      <c r="K99" s="220" t="s">
        <v>132</v>
      </c>
      <c r="L99" s="44"/>
      <c r="M99" s="225" t="s">
        <v>19</v>
      </c>
      <c r="N99" s="226" t="s">
        <v>43</v>
      </c>
      <c r="O99" s="84"/>
      <c r="P99" s="227">
        <f>O99*H99</f>
        <v>0</v>
      </c>
      <c r="Q99" s="227">
        <v>0</v>
      </c>
      <c r="R99" s="227">
        <f>Q99*H99</f>
        <v>0</v>
      </c>
      <c r="S99" s="227">
        <v>0.255</v>
      </c>
      <c r="T99" s="228">
        <f>S99*H99</f>
        <v>0.3825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9" t="s">
        <v>133</v>
      </c>
      <c r="AT99" s="229" t="s">
        <v>128</v>
      </c>
      <c r="AU99" s="229" t="s">
        <v>82</v>
      </c>
      <c r="AY99" s="17" t="s">
        <v>126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7" t="s">
        <v>80</v>
      </c>
      <c r="BK99" s="230">
        <f>ROUND(I99*H99,2)</f>
        <v>0</v>
      </c>
      <c r="BL99" s="17" t="s">
        <v>133</v>
      </c>
      <c r="BM99" s="229" t="s">
        <v>139</v>
      </c>
    </row>
    <row r="100" spans="1:47" s="2" customFormat="1" ht="12">
      <c r="A100" s="38"/>
      <c r="B100" s="39"/>
      <c r="C100" s="40"/>
      <c r="D100" s="231" t="s">
        <v>135</v>
      </c>
      <c r="E100" s="40"/>
      <c r="F100" s="232" t="s">
        <v>140</v>
      </c>
      <c r="G100" s="40"/>
      <c r="H100" s="40"/>
      <c r="I100" s="136"/>
      <c r="J100" s="40"/>
      <c r="K100" s="40"/>
      <c r="L100" s="44"/>
      <c r="M100" s="233"/>
      <c r="N100" s="23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135</v>
      </c>
      <c r="AU100" s="17" t="s">
        <v>82</v>
      </c>
    </row>
    <row r="101" spans="1:65" s="2" customFormat="1" ht="16.5" customHeight="1">
      <c r="A101" s="38"/>
      <c r="B101" s="39"/>
      <c r="C101" s="218" t="s">
        <v>141</v>
      </c>
      <c r="D101" s="218" t="s">
        <v>128</v>
      </c>
      <c r="E101" s="219" t="s">
        <v>142</v>
      </c>
      <c r="F101" s="220" t="s">
        <v>143</v>
      </c>
      <c r="G101" s="221" t="s">
        <v>131</v>
      </c>
      <c r="H101" s="222">
        <v>1.8</v>
      </c>
      <c r="I101" s="223"/>
      <c r="J101" s="224">
        <f>ROUND(I101*H101,2)</f>
        <v>0</v>
      </c>
      <c r="K101" s="220" t="s">
        <v>132</v>
      </c>
      <c r="L101" s="44"/>
      <c r="M101" s="225" t="s">
        <v>19</v>
      </c>
      <c r="N101" s="226" t="s">
        <v>43</v>
      </c>
      <c r="O101" s="84"/>
      <c r="P101" s="227">
        <f>O101*H101</f>
        <v>0</v>
      </c>
      <c r="Q101" s="227">
        <v>0</v>
      </c>
      <c r="R101" s="227">
        <f>Q101*H101</f>
        <v>0</v>
      </c>
      <c r="S101" s="227">
        <v>0.26</v>
      </c>
      <c r="T101" s="228">
        <f>S101*H101</f>
        <v>0.468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9" t="s">
        <v>133</v>
      </c>
      <c r="AT101" s="229" t="s">
        <v>128</v>
      </c>
      <c r="AU101" s="229" t="s">
        <v>82</v>
      </c>
      <c r="AY101" s="17" t="s">
        <v>126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7" t="s">
        <v>80</v>
      </c>
      <c r="BK101" s="230">
        <f>ROUND(I101*H101,2)</f>
        <v>0</v>
      </c>
      <c r="BL101" s="17" t="s">
        <v>133</v>
      </c>
      <c r="BM101" s="229" t="s">
        <v>144</v>
      </c>
    </row>
    <row r="102" spans="1:47" s="2" customFormat="1" ht="12">
      <c r="A102" s="38"/>
      <c r="B102" s="39"/>
      <c r="C102" s="40"/>
      <c r="D102" s="231" t="s">
        <v>135</v>
      </c>
      <c r="E102" s="40"/>
      <c r="F102" s="232" t="s">
        <v>145</v>
      </c>
      <c r="G102" s="40"/>
      <c r="H102" s="40"/>
      <c r="I102" s="136"/>
      <c r="J102" s="40"/>
      <c r="K102" s="40"/>
      <c r="L102" s="44"/>
      <c r="M102" s="233"/>
      <c r="N102" s="23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135</v>
      </c>
      <c r="AU102" s="17" t="s">
        <v>82</v>
      </c>
    </row>
    <row r="103" spans="1:51" s="13" customFormat="1" ht="12">
      <c r="A103" s="13"/>
      <c r="B103" s="235"/>
      <c r="C103" s="236"/>
      <c r="D103" s="231" t="s">
        <v>146</v>
      </c>
      <c r="E103" s="237" t="s">
        <v>19</v>
      </c>
      <c r="F103" s="238" t="s">
        <v>147</v>
      </c>
      <c r="G103" s="236"/>
      <c r="H103" s="239">
        <v>1.8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146</v>
      </c>
      <c r="AU103" s="245" t="s">
        <v>82</v>
      </c>
      <c r="AV103" s="13" t="s">
        <v>82</v>
      </c>
      <c r="AW103" s="13" t="s">
        <v>33</v>
      </c>
      <c r="AX103" s="13" t="s">
        <v>80</v>
      </c>
      <c r="AY103" s="245" t="s">
        <v>126</v>
      </c>
    </row>
    <row r="104" spans="1:65" s="2" customFormat="1" ht="16.5" customHeight="1">
      <c r="A104" s="38"/>
      <c r="B104" s="39"/>
      <c r="C104" s="218" t="s">
        <v>133</v>
      </c>
      <c r="D104" s="218" t="s">
        <v>128</v>
      </c>
      <c r="E104" s="219" t="s">
        <v>148</v>
      </c>
      <c r="F104" s="220" t="s">
        <v>149</v>
      </c>
      <c r="G104" s="221" t="s">
        <v>150</v>
      </c>
      <c r="H104" s="222">
        <v>8</v>
      </c>
      <c r="I104" s="223"/>
      <c r="J104" s="224">
        <f>ROUND(I104*H104,2)</f>
        <v>0</v>
      </c>
      <c r="K104" s="220" t="s">
        <v>132</v>
      </c>
      <c r="L104" s="44"/>
      <c r="M104" s="225" t="s">
        <v>19</v>
      </c>
      <c r="N104" s="226" t="s">
        <v>43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0.23</v>
      </c>
      <c r="T104" s="228">
        <f>S104*H104</f>
        <v>1.84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133</v>
      </c>
      <c r="AT104" s="229" t="s">
        <v>128</v>
      </c>
      <c r="AU104" s="229" t="s">
        <v>82</v>
      </c>
      <c r="AY104" s="17" t="s">
        <v>126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80</v>
      </c>
      <c r="BK104" s="230">
        <f>ROUND(I104*H104,2)</f>
        <v>0</v>
      </c>
      <c r="BL104" s="17" t="s">
        <v>133</v>
      </c>
      <c r="BM104" s="229" t="s">
        <v>151</v>
      </c>
    </row>
    <row r="105" spans="1:47" s="2" customFormat="1" ht="12">
      <c r="A105" s="38"/>
      <c r="B105" s="39"/>
      <c r="C105" s="40"/>
      <c r="D105" s="231" t="s">
        <v>135</v>
      </c>
      <c r="E105" s="40"/>
      <c r="F105" s="232" t="s">
        <v>152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135</v>
      </c>
      <c r="AU105" s="17" t="s">
        <v>82</v>
      </c>
    </row>
    <row r="106" spans="1:65" s="2" customFormat="1" ht="16.5" customHeight="1">
      <c r="A106" s="38"/>
      <c r="B106" s="39"/>
      <c r="C106" s="218" t="s">
        <v>153</v>
      </c>
      <c r="D106" s="218" t="s">
        <v>128</v>
      </c>
      <c r="E106" s="219" t="s">
        <v>154</v>
      </c>
      <c r="F106" s="220" t="s">
        <v>155</v>
      </c>
      <c r="G106" s="221" t="s">
        <v>156</v>
      </c>
      <c r="H106" s="222">
        <v>36</v>
      </c>
      <c r="I106" s="223"/>
      <c r="J106" s="224">
        <f>ROUND(I106*H106,2)</f>
        <v>0</v>
      </c>
      <c r="K106" s="220" t="s">
        <v>132</v>
      </c>
      <c r="L106" s="44"/>
      <c r="M106" s="225" t="s">
        <v>19</v>
      </c>
      <c r="N106" s="226" t="s">
        <v>43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133</v>
      </c>
      <c r="AT106" s="229" t="s">
        <v>128</v>
      </c>
      <c r="AU106" s="229" t="s">
        <v>82</v>
      </c>
      <c r="AY106" s="17" t="s">
        <v>126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80</v>
      </c>
      <c r="BK106" s="230">
        <f>ROUND(I106*H106,2)</f>
        <v>0</v>
      </c>
      <c r="BL106" s="17" t="s">
        <v>133</v>
      </c>
      <c r="BM106" s="229" t="s">
        <v>157</v>
      </c>
    </row>
    <row r="107" spans="1:47" s="2" customFormat="1" ht="12">
      <c r="A107" s="38"/>
      <c r="B107" s="39"/>
      <c r="C107" s="40"/>
      <c r="D107" s="231" t="s">
        <v>135</v>
      </c>
      <c r="E107" s="40"/>
      <c r="F107" s="232" t="s">
        <v>158</v>
      </c>
      <c r="G107" s="40"/>
      <c r="H107" s="40"/>
      <c r="I107" s="136"/>
      <c r="J107" s="40"/>
      <c r="K107" s="40"/>
      <c r="L107" s="44"/>
      <c r="M107" s="233"/>
      <c r="N107" s="23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135</v>
      </c>
      <c r="AU107" s="17" t="s">
        <v>82</v>
      </c>
    </row>
    <row r="108" spans="1:65" s="2" customFormat="1" ht="16.5" customHeight="1">
      <c r="A108" s="38"/>
      <c r="B108" s="39"/>
      <c r="C108" s="218" t="s">
        <v>159</v>
      </c>
      <c r="D108" s="218" t="s">
        <v>128</v>
      </c>
      <c r="E108" s="219" t="s">
        <v>160</v>
      </c>
      <c r="F108" s="220" t="s">
        <v>161</v>
      </c>
      <c r="G108" s="221" t="s">
        <v>156</v>
      </c>
      <c r="H108" s="222">
        <v>26.7</v>
      </c>
      <c r="I108" s="223"/>
      <c r="J108" s="224">
        <f>ROUND(I108*H108,2)</f>
        <v>0</v>
      </c>
      <c r="K108" s="220" t="s">
        <v>132</v>
      </c>
      <c r="L108" s="44"/>
      <c r="M108" s="225" t="s">
        <v>19</v>
      </c>
      <c r="N108" s="226" t="s">
        <v>43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133</v>
      </c>
      <c r="AT108" s="229" t="s">
        <v>128</v>
      </c>
      <c r="AU108" s="229" t="s">
        <v>82</v>
      </c>
      <c r="AY108" s="17" t="s">
        <v>126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80</v>
      </c>
      <c r="BK108" s="230">
        <f>ROUND(I108*H108,2)</f>
        <v>0</v>
      </c>
      <c r="BL108" s="17" t="s">
        <v>133</v>
      </c>
      <c r="BM108" s="229" t="s">
        <v>162</v>
      </c>
    </row>
    <row r="109" spans="1:47" s="2" customFormat="1" ht="12">
      <c r="A109" s="38"/>
      <c r="B109" s="39"/>
      <c r="C109" s="40"/>
      <c r="D109" s="231" t="s">
        <v>135</v>
      </c>
      <c r="E109" s="40"/>
      <c r="F109" s="232" t="s">
        <v>163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82</v>
      </c>
    </row>
    <row r="110" spans="1:65" s="2" customFormat="1" ht="16.5" customHeight="1">
      <c r="A110" s="38"/>
      <c r="B110" s="39"/>
      <c r="C110" s="218" t="s">
        <v>164</v>
      </c>
      <c r="D110" s="218" t="s">
        <v>128</v>
      </c>
      <c r="E110" s="219" t="s">
        <v>165</v>
      </c>
      <c r="F110" s="220" t="s">
        <v>166</v>
      </c>
      <c r="G110" s="221" t="s">
        <v>156</v>
      </c>
      <c r="H110" s="222">
        <v>26.7</v>
      </c>
      <c r="I110" s="223"/>
      <c r="J110" s="224">
        <f>ROUND(I110*H110,2)</f>
        <v>0</v>
      </c>
      <c r="K110" s="220" t="s">
        <v>132</v>
      </c>
      <c r="L110" s="44"/>
      <c r="M110" s="225" t="s">
        <v>19</v>
      </c>
      <c r="N110" s="226" t="s">
        <v>43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133</v>
      </c>
      <c r="AT110" s="229" t="s">
        <v>128</v>
      </c>
      <c r="AU110" s="229" t="s">
        <v>82</v>
      </c>
      <c r="AY110" s="17" t="s">
        <v>126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80</v>
      </c>
      <c r="BK110" s="230">
        <f>ROUND(I110*H110,2)</f>
        <v>0</v>
      </c>
      <c r="BL110" s="17" t="s">
        <v>133</v>
      </c>
      <c r="BM110" s="229" t="s">
        <v>167</v>
      </c>
    </row>
    <row r="111" spans="1:47" s="2" customFormat="1" ht="12">
      <c r="A111" s="38"/>
      <c r="B111" s="39"/>
      <c r="C111" s="40"/>
      <c r="D111" s="231" t="s">
        <v>135</v>
      </c>
      <c r="E111" s="40"/>
      <c r="F111" s="232" t="s">
        <v>166</v>
      </c>
      <c r="G111" s="40"/>
      <c r="H111" s="40"/>
      <c r="I111" s="136"/>
      <c r="J111" s="40"/>
      <c r="K111" s="40"/>
      <c r="L111" s="44"/>
      <c r="M111" s="233"/>
      <c r="N111" s="23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135</v>
      </c>
      <c r="AU111" s="17" t="s">
        <v>82</v>
      </c>
    </row>
    <row r="112" spans="1:51" s="13" customFormat="1" ht="12">
      <c r="A112" s="13"/>
      <c r="B112" s="235"/>
      <c r="C112" s="236"/>
      <c r="D112" s="231" t="s">
        <v>146</v>
      </c>
      <c r="E112" s="237" t="s">
        <v>19</v>
      </c>
      <c r="F112" s="238" t="s">
        <v>168</v>
      </c>
      <c r="G112" s="236"/>
      <c r="H112" s="239">
        <v>26.7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146</v>
      </c>
      <c r="AU112" s="245" t="s">
        <v>82</v>
      </c>
      <c r="AV112" s="13" t="s">
        <v>82</v>
      </c>
      <c r="AW112" s="13" t="s">
        <v>33</v>
      </c>
      <c r="AX112" s="13" t="s">
        <v>80</v>
      </c>
      <c r="AY112" s="245" t="s">
        <v>126</v>
      </c>
    </row>
    <row r="113" spans="1:65" s="2" customFormat="1" ht="16.5" customHeight="1">
      <c r="A113" s="38"/>
      <c r="B113" s="39"/>
      <c r="C113" s="218" t="s">
        <v>169</v>
      </c>
      <c r="D113" s="218" t="s">
        <v>128</v>
      </c>
      <c r="E113" s="219" t="s">
        <v>170</v>
      </c>
      <c r="F113" s="220" t="s">
        <v>171</v>
      </c>
      <c r="G113" s="221" t="s">
        <v>172</v>
      </c>
      <c r="H113" s="222">
        <v>48.06</v>
      </c>
      <c r="I113" s="223"/>
      <c r="J113" s="224">
        <f>ROUND(I113*H113,2)</f>
        <v>0</v>
      </c>
      <c r="K113" s="220" t="s">
        <v>132</v>
      </c>
      <c r="L113" s="44"/>
      <c r="M113" s="225" t="s">
        <v>19</v>
      </c>
      <c r="N113" s="226" t="s">
        <v>43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9" t="s">
        <v>133</v>
      </c>
      <c r="AT113" s="229" t="s">
        <v>128</v>
      </c>
      <c r="AU113" s="229" t="s">
        <v>82</v>
      </c>
      <c r="AY113" s="17" t="s">
        <v>126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7" t="s">
        <v>80</v>
      </c>
      <c r="BK113" s="230">
        <f>ROUND(I113*H113,2)</f>
        <v>0</v>
      </c>
      <c r="BL113" s="17" t="s">
        <v>133</v>
      </c>
      <c r="BM113" s="229" t="s">
        <v>173</v>
      </c>
    </row>
    <row r="114" spans="1:47" s="2" customFormat="1" ht="12">
      <c r="A114" s="38"/>
      <c r="B114" s="39"/>
      <c r="C114" s="40"/>
      <c r="D114" s="231" t="s">
        <v>135</v>
      </c>
      <c r="E114" s="40"/>
      <c r="F114" s="232" t="s">
        <v>174</v>
      </c>
      <c r="G114" s="40"/>
      <c r="H114" s="40"/>
      <c r="I114" s="136"/>
      <c r="J114" s="40"/>
      <c r="K114" s="40"/>
      <c r="L114" s="44"/>
      <c r="M114" s="233"/>
      <c r="N114" s="23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135</v>
      </c>
      <c r="AU114" s="17" t="s">
        <v>82</v>
      </c>
    </row>
    <row r="115" spans="1:51" s="13" customFormat="1" ht="12">
      <c r="A115" s="13"/>
      <c r="B115" s="235"/>
      <c r="C115" s="236"/>
      <c r="D115" s="231" t="s">
        <v>146</v>
      </c>
      <c r="E115" s="237" t="s">
        <v>19</v>
      </c>
      <c r="F115" s="238" t="s">
        <v>175</v>
      </c>
      <c r="G115" s="236"/>
      <c r="H115" s="239">
        <v>48.06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146</v>
      </c>
      <c r="AU115" s="245" t="s">
        <v>82</v>
      </c>
      <c r="AV115" s="13" t="s">
        <v>82</v>
      </c>
      <c r="AW115" s="13" t="s">
        <v>33</v>
      </c>
      <c r="AX115" s="13" t="s">
        <v>80</v>
      </c>
      <c r="AY115" s="245" t="s">
        <v>126</v>
      </c>
    </row>
    <row r="116" spans="1:65" s="2" customFormat="1" ht="16.5" customHeight="1">
      <c r="A116" s="38"/>
      <c r="B116" s="39"/>
      <c r="C116" s="218" t="s">
        <v>176</v>
      </c>
      <c r="D116" s="218" t="s">
        <v>128</v>
      </c>
      <c r="E116" s="219" t="s">
        <v>177</v>
      </c>
      <c r="F116" s="220" t="s">
        <v>178</v>
      </c>
      <c r="G116" s="221" t="s">
        <v>156</v>
      </c>
      <c r="H116" s="222">
        <v>4.05</v>
      </c>
      <c r="I116" s="223"/>
      <c r="J116" s="224">
        <f>ROUND(I116*H116,2)</f>
        <v>0</v>
      </c>
      <c r="K116" s="220" t="s">
        <v>132</v>
      </c>
      <c r="L116" s="44"/>
      <c r="M116" s="225" t="s">
        <v>19</v>
      </c>
      <c r="N116" s="226" t="s">
        <v>43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9" t="s">
        <v>133</v>
      </c>
      <c r="AT116" s="229" t="s">
        <v>128</v>
      </c>
      <c r="AU116" s="229" t="s">
        <v>82</v>
      </c>
      <c r="AY116" s="17" t="s">
        <v>126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7" t="s">
        <v>80</v>
      </c>
      <c r="BK116" s="230">
        <f>ROUND(I116*H116,2)</f>
        <v>0</v>
      </c>
      <c r="BL116" s="17" t="s">
        <v>133</v>
      </c>
      <c r="BM116" s="229" t="s">
        <v>179</v>
      </c>
    </row>
    <row r="117" spans="1:47" s="2" customFormat="1" ht="12">
      <c r="A117" s="38"/>
      <c r="B117" s="39"/>
      <c r="C117" s="40"/>
      <c r="D117" s="231" t="s">
        <v>135</v>
      </c>
      <c r="E117" s="40"/>
      <c r="F117" s="232" t="s">
        <v>180</v>
      </c>
      <c r="G117" s="40"/>
      <c r="H117" s="40"/>
      <c r="I117" s="136"/>
      <c r="J117" s="40"/>
      <c r="K117" s="40"/>
      <c r="L117" s="44"/>
      <c r="M117" s="233"/>
      <c r="N117" s="23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135</v>
      </c>
      <c r="AU117" s="17" t="s">
        <v>82</v>
      </c>
    </row>
    <row r="118" spans="1:51" s="13" customFormat="1" ht="12">
      <c r="A118" s="13"/>
      <c r="B118" s="235"/>
      <c r="C118" s="236"/>
      <c r="D118" s="231" t="s">
        <v>146</v>
      </c>
      <c r="E118" s="237" t="s">
        <v>19</v>
      </c>
      <c r="F118" s="238" t="s">
        <v>181</v>
      </c>
      <c r="G118" s="236"/>
      <c r="H118" s="239">
        <v>3.15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146</v>
      </c>
      <c r="AU118" s="245" t="s">
        <v>82</v>
      </c>
      <c r="AV118" s="13" t="s">
        <v>82</v>
      </c>
      <c r="AW118" s="13" t="s">
        <v>33</v>
      </c>
      <c r="AX118" s="13" t="s">
        <v>72</v>
      </c>
      <c r="AY118" s="245" t="s">
        <v>126</v>
      </c>
    </row>
    <row r="119" spans="1:51" s="13" customFormat="1" ht="12">
      <c r="A119" s="13"/>
      <c r="B119" s="235"/>
      <c r="C119" s="236"/>
      <c r="D119" s="231" t="s">
        <v>146</v>
      </c>
      <c r="E119" s="237" t="s">
        <v>19</v>
      </c>
      <c r="F119" s="238" t="s">
        <v>182</v>
      </c>
      <c r="G119" s="236"/>
      <c r="H119" s="239">
        <v>0.9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146</v>
      </c>
      <c r="AU119" s="245" t="s">
        <v>82</v>
      </c>
      <c r="AV119" s="13" t="s">
        <v>82</v>
      </c>
      <c r="AW119" s="13" t="s">
        <v>33</v>
      </c>
      <c r="AX119" s="13" t="s">
        <v>72</v>
      </c>
      <c r="AY119" s="245" t="s">
        <v>126</v>
      </c>
    </row>
    <row r="120" spans="1:51" s="14" customFormat="1" ht="12">
      <c r="A120" s="14"/>
      <c r="B120" s="246"/>
      <c r="C120" s="247"/>
      <c r="D120" s="231" t="s">
        <v>146</v>
      </c>
      <c r="E120" s="248" t="s">
        <v>19</v>
      </c>
      <c r="F120" s="249" t="s">
        <v>183</v>
      </c>
      <c r="G120" s="247"/>
      <c r="H120" s="250">
        <v>4.05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146</v>
      </c>
      <c r="AU120" s="256" t="s">
        <v>82</v>
      </c>
      <c r="AV120" s="14" t="s">
        <v>133</v>
      </c>
      <c r="AW120" s="14" t="s">
        <v>33</v>
      </c>
      <c r="AX120" s="14" t="s">
        <v>80</v>
      </c>
      <c r="AY120" s="256" t="s">
        <v>126</v>
      </c>
    </row>
    <row r="121" spans="1:65" s="2" customFormat="1" ht="16.5" customHeight="1">
      <c r="A121" s="38"/>
      <c r="B121" s="39"/>
      <c r="C121" s="218" t="s">
        <v>184</v>
      </c>
      <c r="D121" s="218" t="s">
        <v>128</v>
      </c>
      <c r="E121" s="219" t="s">
        <v>185</v>
      </c>
      <c r="F121" s="220" t="s">
        <v>186</v>
      </c>
      <c r="G121" s="221" t="s">
        <v>156</v>
      </c>
      <c r="H121" s="222">
        <v>9.31</v>
      </c>
      <c r="I121" s="223"/>
      <c r="J121" s="224">
        <f>ROUND(I121*H121,2)</f>
        <v>0</v>
      </c>
      <c r="K121" s="220" t="s">
        <v>132</v>
      </c>
      <c r="L121" s="44"/>
      <c r="M121" s="225" t="s">
        <v>19</v>
      </c>
      <c r="N121" s="226" t="s">
        <v>43</v>
      </c>
      <c r="O121" s="8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133</v>
      </c>
      <c r="AT121" s="229" t="s">
        <v>128</v>
      </c>
      <c r="AU121" s="229" t="s">
        <v>82</v>
      </c>
      <c r="AY121" s="17" t="s">
        <v>126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80</v>
      </c>
      <c r="BK121" s="230">
        <f>ROUND(I121*H121,2)</f>
        <v>0</v>
      </c>
      <c r="BL121" s="17" t="s">
        <v>133</v>
      </c>
      <c r="BM121" s="229" t="s">
        <v>187</v>
      </c>
    </row>
    <row r="122" spans="1:47" s="2" customFormat="1" ht="12">
      <c r="A122" s="38"/>
      <c r="B122" s="39"/>
      <c r="C122" s="40"/>
      <c r="D122" s="231" t="s">
        <v>135</v>
      </c>
      <c r="E122" s="40"/>
      <c r="F122" s="232" t="s">
        <v>188</v>
      </c>
      <c r="G122" s="40"/>
      <c r="H122" s="40"/>
      <c r="I122" s="136"/>
      <c r="J122" s="40"/>
      <c r="K122" s="40"/>
      <c r="L122" s="44"/>
      <c r="M122" s="233"/>
      <c r="N122" s="23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135</v>
      </c>
      <c r="AU122" s="17" t="s">
        <v>82</v>
      </c>
    </row>
    <row r="123" spans="1:51" s="13" customFormat="1" ht="12">
      <c r="A123" s="13"/>
      <c r="B123" s="235"/>
      <c r="C123" s="236"/>
      <c r="D123" s="231" t="s">
        <v>146</v>
      </c>
      <c r="E123" s="237" t="s">
        <v>19</v>
      </c>
      <c r="F123" s="238" t="s">
        <v>189</v>
      </c>
      <c r="G123" s="236"/>
      <c r="H123" s="239">
        <v>8.05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146</v>
      </c>
      <c r="AU123" s="245" t="s">
        <v>82</v>
      </c>
      <c r="AV123" s="13" t="s">
        <v>82</v>
      </c>
      <c r="AW123" s="13" t="s">
        <v>33</v>
      </c>
      <c r="AX123" s="13" t="s">
        <v>72</v>
      </c>
      <c r="AY123" s="245" t="s">
        <v>126</v>
      </c>
    </row>
    <row r="124" spans="1:51" s="13" customFormat="1" ht="12">
      <c r="A124" s="13"/>
      <c r="B124" s="235"/>
      <c r="C124" s="236"/>
      <c r="D124" s="231" t="s">
        <v>146</v>
      </c>
      <c r="E124" s="237" t="s">
        <v>19</v>
      </c>
      <c r="F124" s="238" t="s">
        <v>190</v>
      </c>
      <c r="G124" s="236"/>
      <c r="H124" s="239">
        <v>1.26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146</v>
      </c>
      <c r="AU124" s="245" t="s">
        <v>82</v>
      </c>
      <c r="AV124" s="13" t="s">
        <v>82</v>
      </c>
      <c r="AW124" s="13" t="s">
        <v>33</v>
      </c>
      <c r="AX124" s="13" t="s">
        <v>72</v>
      </c>
      <c r="AY124" s="245" t="s">
        <v>126</v>
      </c>
    </row>
    <row r="125" spans="1:51" s="14" customFormat="1" ht="12">
      <c r="A125" s="14"/>
      <c r="B125" s="246"/>
      <c r="C125" s="247"/>
      <c r="D125" s="231" t="s">
        <v>146</v>
      </c>
      <c r="E125" s="248" t="s">
        <v>19</v>
      </c>
      <c r="F125" s="249" t="s">
        <v>183</v>
      </c>
      <c r="G125" s="247"/>
      <c r="H125" s="250">
        <v>9.31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146</v>
      </c>
      <c r="AU125" s="256" t="s">
        <v>82</v>
      </c>
      <c r="AV125" s="14" t="s">
        <v>133</v>
      </c>
      <c r="AW125" s="14" t="s">
        <v>33</v>
      </c>
      <c r="AX125" s="14" t="s">
        <v>80</v>
      </c>
      <c r="AY125" s="256" t="s">
        <v>126</v>
      </c>
    </row>
    <row r="126" spans="1:65" s="2" customFormat="1" ht="16.5" customHeight="1">
      <c r="A126" s="38"/>
      <c r="B126" s="39"/>
      <c r="C126" s="218" t="s">
        <v>191</v>
      </c>
      <c r="D126" s="218" t="s">
        <v>128</v>
      </c>
      <c r="E126" s="219" t="s">
        <v>192</v>
      </c>
      <c r="F126" s="220" t="s">
        <v>193</v>
      </c>
      <c r="G126" s="221" t="s">
        <v>131</v>
      </c>
      <c r="H126" s="222">
        <v>7</v>
      </c>
      <c r="I126" s="223"/>
      <c r="J126" s="224">
        <f>ROUND(I126*H126,2)</f>
        <v>0</v>
      </c>
      <c r="K126" s="220" t="s">
        <v>132</v>
      </c>
      <c r="L126" s="44"/>
      <c r="M126" s="225" t="s">
        <v>19</v>
      </c>
      <c r="N126" s="226" t="s">
        <v>43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133</v>
      </c>
      <c r="AT126" s="229" t="s">
        <v>128</v>
      </c>
      <c r="AU126" s="229" t="s">
        <v>82</v>
      </c>
      <c r="AY126" s="17" t="s">
        <v>126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80</v>
      </c>
      <c r="BK126" s="230">
        <f>ROUND(I126*H126,2)</f>
        <v>0</v>
      </c>
      <c r="BL126" s="17" t="s">
        <v>133</v>
      </c>
      <c r="BM126" s="229" t="s">
        <v>194</v>
      </c>
    </row>
    <row r="127" spans="1:47" s="2" customFormat="1" ht="12">
      <c r="A127" s="38"/>
      <c r="B127" s="39"/>
      <c r="C127" s="40"/>
      <c r="D127" s="231" t="s">
        <v>135</v>
      </c>
      <c r="E127" s="40"/>
      <c r="F127" s="232" t="s">
        <v>195</v>
      </c>
      <c r="G127" s="40"/>
      <c r="H127" s="40"/>
      <c r="I127" s="136"/>
      <c r="J127" s="40"/>
      <c r="K127" s="40"/>
      <c r="L127" s="44"/>
      <c r="M127" s="233"/>
      <c r="N127" s="23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135</v>
      </c>
      <c r="AU127" s="17" t="s">
        <v>82</v>
      </c>
    </row>
    <row r="128" spans="1:65" s="2" customFormat="1" ht="16.5" customHeight="1">
      <c r="A128" s="38"/>
      <c r="B128" s="39"/>
      <c r="C128" s="257" t="s">
        <v>196</v>
      </c>
      <c r="D128" s="257" t="s">
        <v>197</v>
      </c>
      <c r="E128" s="258" t="s">
        <v>198</v>
      </c>
      <c r="F128" s="259" t="s">
        <v>199</v>
      </c>
      <c r="G128" s="260" t="s">
        <v>200</v>
      </c>
      <c r="H128" s="261">
        <v>0.105</v>
      </c>
      <c r="I128" s="262"/>
      <c r="J128" s="263">
        <f>ROUND(I128*H128,2)</f>
        <v>0</v>
      </c>
      <c r="K128" s="259" t="s">
        <v>132</v>
      </c>
      <c r="L128" s="264"/>
      <c r="M128" s="265" t="s">
        <v>19</v>
      </c>
      <c r="N128" s="266" t="s">
        <v>43</v>
      </c>
      <c r="O128" s="84"/>
      <c r="P128" s="227">
        <f>O128*H128</f>
        <v>0</v>
      </c>
      <c r="Q128" s="227">
        <v>0.001</v>
      </c>
      <c r="R128" s="227">
        <f>Q128*H128</f>
        <v>0.000105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169</v>
      </c>
      <c r="AT128" s="229" t="s">
        <v>197</v>
      </c>
      <c r="AU128" s="229" t="s">
        <v>82</v>
      </c>
      <c r="AY128" s="17" t="s">
        <v>126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80</v>
      </c>
      <c r="BK128" s="230">
        <f>ROUND(I128*H128,2)</f>
        <v>0</v>
      </c>
      <c r="BL128" s="17" t="s">
        <v>133</v>
      </c>
      <c r="BM128" s="229" t="s">
        <v>201</v>
      </c>
    </row>
    <row r="129" spans="1:47" s="2" customFormat="1" ht="12">
      <c r="A129" s="38"/>
      <c r="B129" s="39"/>
      <c r="C129" s="40"/>
      <c r="D129" s="231" t="s">
        <v>135</v>
      </c>
      <c r="E129" s="40"/>
      <c r="F129" s="232" t="s">
        <v>199</v>
      </c>
      <c r="G129" s="40"/>
      <c r="H129" s="40"/>
      <c r="I129" s="136"/>
      <c r="J129" s="40"/>
      <c r="K129" s="40"/>
      <c r="L129" s="44"/>
      <c r="M129" s="233"/>
      <c r="N129" s="23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82</v>
      </c>
    </row>
    <row r="130" spans="1:51" s="13" customFormat="1" ht="12">
      <c r="A130" s="13"/>
      <c r="B130" s="235"/>
      <c r="C130" s="236"/>
      <c r="D130" s="231" t="s">
        <v>146</v>
      </c>
      <c r="E130" s="237" t="s">
        <v>19</v>
      </c>
      <c r="F130" s="238" t="s">
        <v>202</v>
      </c>
      <c r="G130" s="236"/>
      <c r="H130" s="239">
        <v>0.105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146</v>
      </c>
      <c r="AU130" s="245" t="s">
        <v>82</v>
      </c>
      <c r="AV130" s="13" t="s">
        <v>82</v>
      </c>
      <c r="AW130" s="13" t="s">
        <v>33</v>
      </c>
      <c r="AX130" s="13" t="s">
        <v>80</v>
      </c>
      <c r="AY130" s="245" t="s">
        <v>126</v>
      </c>
    </row>
    <row r="131" spans="1:65" s="2" customFormat="1" ht="16.5" customHeight="1">
      <c r="A131" s="38"/>
      <c r="B131" s="39"/>
      <c r="C131" s="218" t="s">
        <v>203</v>
      </c>
      <c r="D131" s="218" t="s">
        <v>128</v>
      </c>
      <c r="E131" s="219" t="s">
        <v>204</v>
      </c>
      <c r="F131" s="220" t="s">
        <v>205</v>
      </c>
      <c r="G131" s="221" t="s">
        <v>131</v>
      </c>
      <c r="H131" s="222">
        <v>52.1</v>
      </c>
      <c r="I131" s="223"/>
      <c r="J131" s="224">
        <f>ROUND(I131*H131,2)</f>
        <v>0</v>
      </c>
      <c r="K131" s="220" t="s">
        <v>132</v>
      </c>
      <c r="L131" s="44"/>
      <c r="M131" s="225" t="s">
        <v>19</v>
      </c>
      <c r="N131" s="226" t="s">
        <v>43</v>
      </c>
      <c r="O131" s="8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133</v>
      </c>
      <c r="AT131" s="229" t="s">
        <v>128</v>
      </c>
      <c r="AU131" s="229" t="s">
        <v>82</v>
      </c>
      <c r="AY131" s="17" t="s">
        <v>126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80</v>
      </c>
      <c r="BK131" s="230">
        <f>ROUND(I131*H131,2)</f>
        <v>0</v>
      </c>
      <c r="BL131" s="17" t="s">
        <v>133</v>
      </c>
      <c r="BM131" s="229" t="s">
        <v>206</v>
      </c>
    </row>
    <row r="132" spans="1:47" s="2" customFormat="1" ht="12">
      <c r="A132" s="38"/>
      <c r="B132" s="39"/>
      <c r="C132" s="40"/>
      <c r="D132" s="231" t="s">
        <v>135</v>
      </c>
      <c r="E132" s="40"/>
      <c r="F132" s="232" t="s">
        <v>207</v>
      </c>
      <c r="G132" s="40"/>
      <c r="H132" s="40"/>
      <c r="I132" s="136"/>
      <c r="J132" s="40"/>
      <c r="K132" s="40"/>
      <c r="L132" s="44"/>
      <c r="M132" s="233"/>
      <c r="N132" s="23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82</v>
      </c>
    </row>
    <row r="133" spans="1:51" s="13" customFormat="1" ht="12">
      <c r="A133" s="13"/>
      <c r="B133" s="235"/>
      <c r="C133" s="236"/>
      <c r="D133" s="231" t="s">
        <v>146</v>
      </c>
      <c r="E133" s="237" t="s">
        <v>19</v>
      </c>
      <c r="F133" s="238" t="s">
        <v>208</v>
      </c>
      <c r="G133" s="236"/>
      <c r="H133" s="239">
        <v>52.1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146</v>
      </c>
      <c r="AU133" s="245" t="s">
        <v>82</v>
      </c>
      <c r="AV133" s="13" t="s">
        <v>82</v>
      </c>
      <c r="AW133" s="13" t="s">
        <v>33</v>
      </c>
      <c r="AX133" s="13" t="s">
        <v>80</v>
      </c>
      <c r="AY133" s="245" t="s">
        <v>126</v>
      </c>
    </row>
    <row r="134" spans="1:65" s="2" customFormat="1" ht="16.5" customHeight="1">
      <c r="A134" s="38"/>
      <c r="B134" s="39"/>
      <c r="C134" s="218" t="s">
        <v>209</v>
      </c>
      <c r="D134" s="218" t="s">
        <v>128</v>
      </c>
      <c r="E134" s="219" t="s">
        <v>210</v>
      </c>
      <c r="F134" s="220" t="s">
        <v>211</v>
      </c>
      <c r="G134" s="221" t="s">
        <v>131</v>
      </c>
      <c r="H134" s="222">
        <v>7</v>
      </c>
      <c r="I134" s="223"/>
      <c r="J134" s="224">
        <f>ROUND(I134*H134,2)</f>
        <v>0</v>
      </c>
      <c r="K134" s="220" t="s">
        <v>132</v>
      </c>
      <c r="L134" s="44"/>
      <c r="M134" s="225" t="s">
        <v>19</v>
      </c>
      <c r="N134" s="226" t="s">
        <v>43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133</v>
      </c>
      <c r="AT134" s="229" t="s">
        <v>128</v>
      </c>
      <c r="AU134" s="229" t="s">
        <v>82</v>
      </c>
      <c r="AY134" s="17" t="s">
        <v>126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80</v>
      </c>
      <c r="BK134" s="230">
        <f>ROUND(I134*H134,2)</f>
        <v>0</v>
      </c>
      <c r="BL134" s="17" t="s">
        <v>133</v>
      </c>
      <c r="BM134" s="229" t="s">
        <v>212</v>
      </c>
    </row>
    <row r="135" spans="1:47" s="2" customFormat="1" ht="12">
      <c r="A135" s="38"/>
      <c r="B135" s="39"/>
      <c r="C135" s="40"/>
      <c r="D135" s="231" t="s">
        <v>135</v>
      </c>
      <c r="E135" s="40"/>
      <c r="F135" s="232" t="s">
        <v>213</v>
      </c>
      <c r="G135" s="40"/>
      <c r="H135" s="40"/>
      <c r="I135" s="136"/>
      <c r="J135" s="40"/>
      <c r="K135" s="40"/>
      <c r="L135" s="44"/>
      <c r="M135" s="233"/>
      <c r="N135" s="23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135</v>
      </c>
      <c r="AU135" s="17" t="s">
        <v>82</v>
      </c>
    </row>
    <row r="136" spans="1:51" s="13" customFormat="1" ht="12">
      <c r="A136" s="13"/>
      <c r="B136" s="235"/>
      <c r="C136" s="236"/>
      <c r="D136" s="231" t="s">
        <v>146</v>
      </c>
      <c r="E136" s="237" t="s">
        <v>19</v>
      </c>
      <c r="F136" s="238" t="s">
        <v>214</v>
      </c>
      <c r="G136" s="236"/>
      <c r="H136" s="239">
        <v>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146</v>
      </c>
      <c r="AU136" s="245" t="s">
        <v>82</v>
      </c>
      <c r="AV136" s="13" t="s">
        <v>82</v>
      </c>
      <c r="AW136" s="13" t="s">
        <v>33</v>
      </c>
      <c r="AX136" s="13" t="s">
        <v>80</v>
      </c>
      <c r="AY136" s="245" t="s">
        <v>126</v>
      </c>
    </row>
    <row r="137" spans="1:63" s="12" customFormat="1" ht="22.8" customHeight="1">
      <c r="A137" s="12"/>
      <c r="B137" s="202"/>
      <c r="C137" s="203"/>
      <c r="D137" s="204" t="s">
        <v>71</v>
      </c>
      <c r="E137" s="216" t="s">
        <v>82</v>
      </c>
      <c r="F137" s="216" t="s">
        <v>215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SUM(P138:P180)</f>
        <v>0</v>
      </c>
      <c r="Q137" s="210"/>
      <c r="R137" s="211">
        <f>SUM(R138:R180)</f>
        <v>16.451400529999997</v>
      </c>
      <c r="S137" s="210"/>
      <c r="T137" s="212">
        <f>SUM(T138:T180)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80</v>
      </c>
      <c r="AT137" s="214" t="s">
        <v>71</v>
      </c>
      <c r="AU137" s="214" t="s">
        <v>80</v>
      </c>
      <c r="AY137" s="213" t="s">
        <v>126</v>
      </c>
      <c r="BK137" s="215">
        <f>SUM(BK138:BK180)</f>
        <v>0</v>
      </c>
    </row>
    <row r="138" spans="1:65" s="2" customFormat="1" ht="16.5" customHeight="1">
      <c r="A138" s="38"/>
      <c r="B138" s="39"/>
      <c r="C138" s="218" t="s">
        <v>8</v>
      </c>
      <c r="D138" s="218" t="s">
        <v>128</v>
      </c>
      <c r="E138" s="219" t="s">
        <v>216</v>
      </c>
      <c r="F138" s="220" t="s">
        <v>217</v>
      </c>
      <c r="G138" s="221" t="s">
        <v>156</v>
      </c>
      <c r="H138" s="222">
        <v>1.8</v>
      </c>
      <c r="I138" s="223"/>
      <c r="J138" s="224">
        <f>ROUND(I138*H138,2)</f>
        <v>0</v>
      </c>
      <c r="K138" s="220" t="s">
        <v>132</v>
      </c>
      <c r="L138" s="44"/>
      <c r="M138" s="225" t="s">
        <v>19</v>
      </c>
      <c r="N138" s="226" t="s">
        <v>43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133</v>
      </c>
      <c r="AT138" s="229" t="s">
        <v>128</v>
      </c>
      <c r="AU138" s="229" t="s">
        <v>82</v>
      </c>
      <c r="AY138" s="17" t="s">
        <v>126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80</v>
      </c>
      <c r="BK138" s="230">
        <f>ROUND(I138*H138,2)</f>
        <v>0</v>
      </c>
      <c r="BL138" s="17" t="s">
        <v>133</v>
      </c>
      <c r="BM138" s="229" t="s">
        <v>218</v>
      </c>
    </row>
    <row r="139" spans="1:47" s="2" customFormat="1" ht="12">
      <c r="A139" s="38"/>
      <c r="B139" s="39"/>
      <c r="C139" s="40"/>
      <c r="D139" s="231" t="s">
        <v>135</v>
      </c>
      <c r="E139" s="40"/>
      <c r="F139" s="232" t="s">
        <v>217</v>
      </c>
      <c r="G139" s="40"/>
      <c r="H139" s="40"/>
      <c r="I139" s="136"/>
      <c r="J139" s="40"/>
      <c r="K139" s="40"/>
      <c r="L139" s="44"/>
      <c r="M139" s="233"/>
      <c r="N139" s="23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135</v>
      </c>
      <c r="AU139" s="17" t="s">
        <v>82</v>
      </c>
    </row>
    <row r="140" spans="1:51" s="13" customFormat="1" ht="12">
      <c r="A140" s="13"/>
      <c r="B140" s="235"/>
      <c r="C140" s="236"/>
      <c r="D140" s="231" t="s">
        <v>146</v>
      </c>
      <c r="E140" s="237" t="s">
        <v>19</v>
      </c>
      <c r="F140" s="238" t="s">
        <v>219</v>
      </c>
      <c r="G140" s="236"/>
      <c r="H140" s="239">
        <v>1.8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146</v>
      </c>
      <c r="AU140" s="245" t="s">
        <v>82</v>
      </c>
      <c r="AV140" s="13" t="s">
        <v>82</v>
      </c>
      <c r="AW140" s="13" t="s">
        <v>33</v>
      </c>
      <c r="AX140" s="13" t="s">
        <v>80</v>
      </c>
      <c r="AY140" s="245" t="s">
        <v>126</v>
      </c>
    </row>
    <row r="141" spans="1:65" s="2" customFormat="1" ht="16.5" customHeight="1">
      <c r="A141" s="38"/>
      <c r="B141" s="39"/>
      <c r="C141" s="218" t="s">
        <v>220</v>
      </c>
      <c r="D141" s="218" t="s">
        <v>128</v>
      </c>
      <c r="E141" s="219" t="s">
        <v>221</v>
      </c>
      <c r="F141" s="220" t="s">
        <v>222</v>
      </c>
      <c r="G141" s="221" t="s">
        <v>156</v>
      </c>
      <c r="H141" s="222">
        <v>10.8</v>
      </c>
      <c r="I141" s="223"/>
      <c r="J141" s="224">
        <f>ROUND(I141*H141,2)</f>
        <v>0</v>
      </c>
      <c r="K141" s="220" t="s">
        <v>132</v>
      </c>
      <c r="L141" s="44"/>
      <c r="M141" s="225" t="s">
        <v>19</v>
      </c>
      <c r="N141" s="226" t="s">
        <v>43</v>
      </c>
      <c r="O141" s="8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133</v>
      </c>
      <c r="AT141" s="229" t="s">
        <v>128</v>
      </c>
      <c r="AU141" s="229" t="s">
        <v>82</v>
      </c>
      <c r="AY141" s="17" t="s">
        <v>126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80</v>
      </c>
      <c r="BK141" s="230">
        <f>ROUND(I141*H141,2)</f>
        <v>0</v>
      </c>
      <c r="BL141" s="17" t="s">
        <v>133</v>
      </c>
      <c r="BM141" s="229" t="s">
        <v>223</v>
      </c>
    </row>
    <row r="142" spans="1:47" s="2" customFormat="1" ht="12">
      <c r="A142" s="38"/>
      <c r="B142" s="39"/>
      <c r="C142" s="40"/>
      <c r="D142" s="231" t="s">
        <v>135</v>
      </c>
      <c r="E142" s="40"/>
      <c r="F142" s="232" t="s">
        <v>224</v>
      </c>
      <c r="G142" s="40"/>
      <c r="H142" s="40"/>
      <c r="I142" s="136"/>
      <c r="J142" s="40"/>
      <c r="K142" s="40"/>
      <c r="L142" s="44"/>
      <c r="M142" s="233"/>
      <c r="N142" s="23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135</v>
      </c>
      <c r="AU142" s="17" t="s">
        <v>82</v>
      </c>
    </row>
    <row r="143" spans="1:51" s="13" customFormat="1" ht="12">
      <c r="A143" s="13"/>
      <c r="B143" s="235"/>
      <c r="C143" s="236"/>
      <c r="D143" s="231" t="s">
        <v>146</v>
      </c>
      <c r="E143" s="237" t="s">
        <v>19</v>
      </c>
      <c r="F143" s="238" t="s">
        <v>225</v>
      </c>
      <c r="G143" s="236"/>
      <c r="H143" s="239">
        <v>10.8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146</v>
      </c>
      <c r="AU143" s="245" t="s">
        <v>82</v>
      </c>
      <c r="AV143" s="13" t="s">
        <v>82</v>
      </c>
      <c r="AW143" s="13" t="s">
        <v>33</v>
      </c>
      <c r="AX143" s="13" t="s">
        <v>80</v>
      </c>
      <c r="AY143" s="245" t="s">
        <v>126</v>
      </c>
    </row>
    <row r="144" spans="1:65" s="2" customFormat="1" ht="16.5" customHeight="1">
      <c r="A144" s="38"/>
      <c r="B144" s="39"/>
      <c r="C144" s="218" t="s">
        <v>226</v>
      </c>
      <c r="D144" s="218" t="s">
        <v>128</v>
      </c>
      <c r="E144" s="219" t="s">
        <v>227</v>
      </c>
      <c r="F144" s="220" t="s">
        <v>228</v>
      </c>
      <c r="G144" s="221" t="s">
        <v>150</v>
      </c>
      <c r="H144" s="222">
        <v>15</v>
      </c>
      <c r="I144" s="223"/>
      <c r="J144" s="224">
        <f>ROUND(I144*H144,2)</f>
        <v>0</v>
      </c>
      <c r="K144" s="220" t="s">
        <v>132</v>
      </c>
      <c r="L144" s="44"/>
      <c r="M144" s="225" t="s">
        <v>19</v>
      </c>
      <c r="N144" s="226" t="s">
        <v>43</v>
      </c>
      <c r="O144" s="84"/>
      <c r="P144" s="227">
        <f>O144*H144</f>
        <v>0</v>
      </c>
      <c r="Q144" s="227">
        <v>0.00049</v>
      </c>
      <c r="R144" s="227">
        <f>Q144*H144</f>
        <v>0.00735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133</v>
      </c>
      <c r="AT144" s="229" t="s">
        <v>128</v>
      </c>
      <c r="AU144" s="229" t="s">
        <v>82</v>
      </c>
      <c r="AY144" s="17" t="s">
        <v>126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80</v>
      </c>
      <c r="BK144" s="230">
        <f>ROUND(I144*H144,2)</f>
        <v>0</v>
      </c>
      <c r="BL144" s="17" t="s">
        <v>133</v>
      </c>
      <c r="BM144" s="229" t="s">
        <v>229</v>
      </c>
    </row>
    <row r="145" spans="1:47" s="2" customFormat="1" ht="12">
      <c r="A145" s="38"/>
      <c r="B145" s="39"/>
      <c r="C145" s="40"/>
      <c r="D145" s="231" t="s">
        <v>135</v>
      </c>
      <c r="E145" s="40"/>
      <c r="F145" s="232" t="s">
        <v>230</v>
      </c>
      <c r="G145" s="40"/>
      <c r="H145" s="40"/>
      <c r="I145" s="136"/>
      <c r="J145" s="40"/>
      <c r="K145" s="40"/>
      <c r="L145" s="44"/>
      <c r="M145" s="233"/>
      <c r="N145" s="23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135</v>
      </c>
      <c r="AU145" s="17" t="s">
        <v>82</v>
      </c>
    </row>
    <row r="146" spans="1:51" s="13" customFormat="1" ht="12">
      <c r="A146" s="13"/>
      <c r="B146" s="235"/>
      <c r="C146" s="236"/>
      <c r="D146" s="231" t="s">
        <v>146</v>
      </c>
      <c r="E146" s="237" t="s">
        <v>19</v>
      </c>
      <c r="F146" s="238" t="s">
        <v>8</v>
      </c>
      <c r="G146" s="236"/>
      <c r="H146" s="239">
        <v>15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146</v>
      </c>
      <c r="AU146" s="245" t="s">
        <v>82</v>
      </c>
      <c r="AV146" s="13" t="s">
        <v>82</v>
      </c>
      <c r="AW146" s="13" t="s">
        <v>33</v>
      </c>
      <c r="AX146" s="13" t="s">
        <v>80</v>
      </c>
      <c r="AY146" s="245" t="s">
        <v>126</v>
      </c>
    </row>
    <row r="147" spans="1:65" s="2" customFormat="1" ht="16.5" customHeight="1">
      <c r="A147" s="38"/>
      <c r="B147" s="39"/>
      <c r="C147" s="218" t="s">
        <v>231</v>
      </c>
      <c r="D147" s="218" t="s">
        <v>128</v>
      </c>
      <c r="E147" s="219" t="s">
        <v>232</v>
      </c>
      <c r="F147" s="220" t="s">
        <v>233</v>
      </c>
      <c r="G147" s="221" t="s">
        <v>131</v>
      </c>
      <c r="H147" s="222">
        <v>60</v>
      </c>
      <c r="I147" s="223"/>
      <c r="J147" s="224">
        <f>ROUND(I147*H147,2)</f>
        <v>0</v>
      </c>
      <c r="K147" s="220" t="s">
        <v>132</v>
      </c>
      <c r="L147" s="44"/>
      <c r="M147" s="225" t="s">
        <v>19</v>
      </c>
      <c r="N147" s="226" t="s">
        <v>43</v>
      </c>
      <c r="O147" s="84"/>
      <c r="P147" s="227">
        <f>O147*H147</f>
        <v>0</v>
      </c>
      <c r="Q147" s="227">
        <v>0.0001</v>
      </c>
      <c r="R147" s="227">
        <f>Q147*H147</f>
        <v>0.006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133</v>
      </c>
      <c r="AT147" s="229" t="s">
        <v>128</v>
      </c>
      <c r="AU147" s="229" t="s">
        <v>82</v>
      </c>
      <c r="AY147" s="17" t="s">
        <v>126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80</v>
      </c>
      <c r="BK147" s="230">
        <f>ROUND(I147*H147,2)</f>
        <v>0</v>
      </c>
      <c r="BL147" s="17" t="s">
        <v>133</v>
      </c>
      <c r="BM147" s="229" t="s">
        <v>234</v>
      </c>
    </row>
    <row r="148" spans="1:47" s="2" customFormat="1" ht="12">
      <c r="A148" s="38"/>
      <c r="B148" s="39"/>
      <c r="C148" s="40"/>
      <c r="D148" s="231" t="s">
        <v>135</v>
      </c>
      <c r="E148" s="40"/>
      <c r="F148" s="232" t="s">
        <v>235</v>
      </c>
      <c r="G148" s="40"/>
      <c r="H148" s="40"/>
      <c r="I148" s="136"/>
      <c r="J148" s="40"/>
      <c r="K148" s="40"/>
      <c r="L148" s="44"/>
      <c r="M148" s="233"/>
      <c r="N148" s="23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135</v>
      </c>
      <c r="AU148" s="17" t="s">
        <v>82</v>
      </c>
    </row>
    <row r="149" spans="1:51" s="13" customFormat="1" ht="12">
      <c r="A149" s="13"/>
      <c r="B149" s="235"/>
      <c r="C149" s="236"/>
      <c r="D149" s="231" t="s">
        <v>146</v>
      </c>
      <c r="E149" s="237" t="s">
        <v>19</v>
      </c>
      <c r="F149" s="238" t="s">
        <v>236</v>
      </c>
      <c r="G149" s="236"/>
      <c r="H149" s="239">
        <v>60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146</v>
      </c>
      <c r="AU149" s="245" t="s">
        <v>82</v>
      </c>
      <c r="AV149" s="13" t="s">
        <v>82</v>
      </c>
      <c r="AW149" s="13" t="s">
        <v>33</v>
      </c>
      <c r="AX149" s="13" t="s">
        <v>80</v>
      </c>
      <c r="AY149" s="245" t="s">
        <v>126</v>
      </c>
    </row>
    <row r="150" spans="1:65" s="2" customFormat="1" ht="16.5" customHeight="1">
      <c r="A150" s="38"/>
      <c r="B150" s="39"/>
      <c r="C150" s="257" t="s">
        <v>237</v>
      </c>
      <c r="D150" s="257" t="s">
        <v>197</v>
      </c>
      <c r="E150" s="258" t="s">
        <v>238</v>
      </c>
      <c r="F150" s="259" t="s">
        <v>239</v>
      </c>
      <c r="G150" s="260" t="s">
        <v>131</v>
      </c>
      <c r="H150" s="261">
        <v>69</v>
      </c>
      <c r="I150" s="262"/>
      <c r="J150" s="263">
        <f>ROUND(I150*H150,2)</f>
        <v>0</v>
      </c>
      <c r="K150" s="259" t="s">
        <v>132</v>
      </c>
      <c r="L150" s="264"/>
      <c r="M150" s="265" t="s">
        <v>19</v>
      </c>
      <c r="N150" s="266" t="s">
        <v>43</v>
      </c>
      <c r="O150" s="84"/>
      <c r="P150" s="227">
        <f>O150*H150</f>
        <v>0</v>
      </c>
      <c r="Q150" s="227">
        <v>0.0001</v>
      </c>
      <c r="R150" s="227">
        <f>Q150*H150</f>
        <v>0.006900000000000001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169</v>
      </c>
      <c r="AT150" s="229" t="s">
        <v>197</v>
      </c>
      <c r="AU150" s="229" t="s">
        <v>82</v>
      </c>
      <c r="AY150" s="17" t="s">
        <v>126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133</v>
      </c>
      <c r="BM150" s="229" t="s">
        <v>240</v>
      </c>
    </row>
    <row r="151" spans="1:47" s="2" customFormat="1" ht="12">
      <c r="A151" s="38"/>
      <c r="B151" s="39"/>
      <c r="C151" s="40"/>
      <c r="D151" s="231" t="s">
        <v>135</v>
      </c>
      <c r="E151" s="40"/>
      <c r="F151" s="232" t="s">
        <v>239</v>
      </c>
      <c r="G151" s="40"/>
      <c r="H151" s="40"/>
      <c r="I151" s="136"/>
      <c r="J151" s="40"/>
      <c r="K151" s="40"/>
      <c r="L151" s="44"/>
      <c r="M151" s="233"/>
      <c r="N151" s="23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135</v>
      </c>
      <c r="AU151" s="17" t="s">
        <v>82</v>
      </c>
    </row>
    <row r="152" spans="1:51" s="13" customFormat="1" ht="12">
      <c r="A152" s="13"/>
      <c r="B152" s="235"/>
      <c r="C152" s="236"/>
      <c r="D152" s="231" t="s">
        <v>146</v>
      </c>
      <c r="E152" s="237" t="s">
        <v>19</v>
      </c>
      <c r="F152" s="238" t="s">
        <v>241</v>
      </c>
      <c r="G152" s="236"/>
      <c r="H152" s="239">
        <v>69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146</v>
      </c>
      <c r="AU152" s="245" t="s">
        <v>82</v>
      </c>
      <c r="AV152" s="13" t="s">
        <v>82</v>
      </c>
      <c r="AW152" s="13" t="s">
        <v>33</v>
      </c>
      <c r="AX152" s="13" t="s">
        <v>80</v>
      </c>
      <c r="AY152" s="245" t="s">
        <v>126</v>
      </c>
    </row>
    <row r="153" spans="1:65" s="2" customFormat="1" ht="16.5" customHeight="1">
      <c r="A153" s="38"/>
      <c r="B153" s="39"/>
      <c r="C153" s="218" t="s">
        <v>242</v>
      </c>
      <c r="D153" s="218" t="s">
        <v>128</v>
      </c>
      <c r="E153" s="219" t="s">
        <v>243</v>
      </c>
      <c r="F153" s="220" t="s">
        <v>244</v>
      </c>
      <c r="G153" s="221" t="s">
        <v>156</v>
      </c>
      <c r="H153" s="222">
        <v>1.62</v>
      </c>
      <c r="I153" s="223"/>
      <c r="J153" s="224">
        <f>ROUND(I153*H153,2)</f>
        <v>0</v>
      </c>
      <c r="K153" s="220" t="s">
        <v>132</v>
      </c>
      <c r="L153" s="44"/>
      <c r="M153" s="225" t="s">
        <v>19</v>
      </c>
      <c r="N153" s="226" t="s">
        <v>43</v>
      </c>
      <c r="O153" s="84"/>
      <c r="P153" s="227">
        <f>O153*H153</f>
        <v>0</v>
      </c>
      <c r="Q153" s="227">
        <v>2.16</v>
      </c>
      <c r="R153" s="227">
        <f>Q153*H153</f>
        <v>3.4992000000000005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133</v>
      </c>
      <c r="AT153" s="229" t="s">
        <v>128</v>
      </c>
      <c r="AU153" s="229" t="s">
        <v>82</v>
      </c>
      <c r="AY153" s="17" t="s">
        <v>126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80</v>
      </c>
      <c r="BK153" s="230">
        <f>ROUND(I153*H153,2)</f>
        <v>0</v>
      </c>
      <c r="BL153" s="17" t="s">
        <v>133</v>
      </c>
      <c r="BM153" s="229" t="s">
        <v>245</v>
      </c>
    </row>
    <row r="154" spans="1:47" s="2" customFormat="1" ht="12">
      <c r="A154" s="38"/>
      <c r="B154" s="39"/>
      <c r="C154" s="40"/>
      <c r="D154" s="231" t="s">
        <v>135</v>
      </c>
      <c r="E154" s="40"/>
      <c r="F154" s="232" t="s">
        <v>244</v>
      </c>
      <c r="G154" s="40"/>
      <c r="H154" s="40"/>
      <c r="I154" s="136"/>
      <c r="J154" s="40"/>
      <c r="K154" s="40"/>
      <c r="L154" s="44"/>
      <c r="M154" s="233"/>
      <c r="N154" s="23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135</v>
      </c>
      <c r="AU154" s="17" t="s">
        <v>82</v>
      </c>
    </row>
    <row r="155" spans="1:51" s="13" customFormat="1" ht="12">
      <c r="A155" s="13"/>
      <c r="B155" s="235"/>
      <c r="C155" s="236"/>
      <c r="D155" s="231" t="s">
        <v>146</v>
      </c>
      <c r="E155" s="237" t="s">
        <v>19</v>
      </c>
      <c r="F155" s="238" t="s">
        <v>246</v>
      </c>
      <c r="G155" s="236"/>
      <c r="H155" s="239">
        <v>1.62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146</v>
      </c>
      <c r="AU155" s="245" t="s">
        <v>82</v>
      </c>
      <c r="AV155" s="13" t="s">
        <v>82</v>
      </c>
      <c r="AW155" s="13" t="s">
        <v>33</v>
      </c>
      <c r="AX155" s="13" t="s">
        <v>80</v>
      </c>
      <c r="AY155" s="245" t="s">
        <v>126</v>
      </c>
    </row>
    <row r="156" spans="1:65" s="2" customFormat="1" ht="16.5" customHeight="1">
      <c r="A156" s="38"/>
      <c r="B156" s="39"/>
      <c r="C156" s="218" t="s">
        <v>7</v>
      </c>
      <c r="D156" s="218" t="s">
        <v>128</v>
      </c>
      <c r="E156" s="219" t="s">
        <v>247</v>
      </c>
      <c r="F156" s="220" t="s">
        <v>248</v>
      </c>
      <c r="G156" s="221" t="s">
        <v>172</v>
      </c>
      <c r="H156" s="222">
        <v>0.271</v>
      </c>
      <c r="I156" s="223"/>
      <c r="J156" s="224">
        <f>ROUND(I156*H156,2)</f>
        <v>0</v>
      </c>
      <c r="K156" s="220" t="s">
        <v>132</v>
      </c>
      <c r="L156" s="44"/>
      <c r="M156" s="225" t="s">
        <v>19</v>
      </c>
      <c r="N156" s="226" t="s">
        <v>43</v>
      </c>
      <c r="O156" s="84"/>
      <c r="P156" s="227">
        <f>O156*H156</f>
        <v>0</v>
      </c>
      <c r="Q156" s="227">
        <v>1.06277</v>
      </c>
      <c r="R156" s="227">
        <f>Q156*H156</f>
        <v>0.28801067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133</v>
      </c>
      <c r="AT156" s="229" t="s">
        <v>128</v>
      </c>
      <c r="AU156" s="229" t="s">
        <v>82</v>
      </c>
      <c r="AY156" s="17" t="s">
        <v>126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80</v>
      </c>
      <c r="BK156" s="230">
        <f>ROUND(I156*H156,2)</f>
        <v>0</v>
      </c>
      <c r="BL156" s="17" t="s">
        <v>133</v>
      </c>
      <c r="BM156" s="229" t="s">
        <v>249</v>
      </c>
    </row>
    <row r="157" spans="1:47" s="2" customFormat="1" ht="12">
      <c r="A157" s="38"/>
      <c r="B157" s="39"/>
      <c r="C157" s="40"/>
      <c r="D157" s="231" t="s">
        <v>135</v>
      </c>
      <c r="E157" s="40"/>
      <c r="F157" s="232" t="s">
        <v>250</v>
      </c>
      <c r="G157" s="40"/>
      <c r="H157" s="40"/>
      <c r="I157" s="136"/>
      <c r="J157" s="40"/>
      <c r="K157" s="40"/>
      <c r="L157" s="44"/>
      <c r="M157" s="233"/>
      <c r="N157" s="23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135</v>
      </c>
      <c r="AU157" s="17" t="s">
        <v>82</v>
      </c>
    </row>
    <row r="158" spans="1:51" s="13" customFormat="1" ht="12">
      <c r="A158" s="13"/>
      <c r="B158" s="235"/>
      <c r="C158" s="236"/>
      <c r="D158" s="231" t="s">
        <v>146</v>
      </c>
      <c r="E158" s="237" t="s">
        <v>19</v>
      </c>
      <c r="F158" s="238" t="s">
        <v>251</v>
      </c>
      <c r="G158" s="236"/>
      <c r="H158" s="239">
        <v>0.271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146</v>
      </c>
      <c r="AU158" s="245" t="s">
        <v>82</v>
      </c>
      <c r="AV158" s="13" t="s">
        <v>82</v>
      </c>
      <c r="AW158" s="13" t="s">
        <v>33</v>
      </c>
      <c r="AX158" s="13" t="s">
        <v>80</v>
      </c>
      <c r="AY158" s="245" t="s">
        <v>126</v>
      </c>
    </row>
    <row r="159" spans="1:65" s="2" customFormat="1" ht="16.5" customHeight="1">
      <c r="A159" s="38"/>
      <c r="B159" s="39"/>
      <c r="C159" s="218" t="s">
        <v>252</v>
      </c>
      <c r="D159" s="218" t="s">
        <v>128</v>
      </c>
      <c r="E159" s="219" t="s">
        <v>253</v>
      </c>
      <c r="F159" s="220" t="s">
        <v>254</v>
      </c>
      <c r="G159" s="221" t="s">
        <v>156</v>
      </c>
      <c r="H159" s="222">
        <v>4.509</v>
      </c>
      <c r="I159" s="223"/>
      <c r="J159" s="224">
        <f>ROUND(I159*H159,2)</f>
        <v>0</v>
      </c>
      <c r="K159" s="220" t="s">
        <v>132</v>
      </c>
      <c r="L159" s="44"/>
      <c r="M159" s="225" t="s">
        <v>19</v>
      </c>
      <c r="N159" s="226" t="s">
        <v>43</v>
      </c>
      <c r="O159" s="84"/>
      <c r="P159" s="227">
        <f>O159*H159</f>
        <v>0</v>
      </c>
      <c r="Q159" s="227">
        <v>2.45329</v>
      </c>
      <c r="R159" s="227">
        <f>Q159*H159</f>
        <v>11.06188461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133</v>
      </c>
      <c r="AT159" s="229" t="s">
        <v>128</v>
      </c>
      <c r="AU159" s="229" t="s">
        <v>82</v>
      </c>
      <c r="AY159" s="17" t="s">
        <v>126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80</v>
      </c>
      <c r="BK159" s="230">
        <f>ROUND(I159*H159,2)</f>
        <v>0</v>
      </c>
      <c r="BL159" s="17" t="s">
        <v>133</v>
      </c>
      <c r="BM159" s="229" t="s">
        <v>255</v>
      </c>
    </row>
    <row r="160" spans="1:47" s="2" customFormat="1" ht="12">
      <c r="A160" s="38"/>
      <c r="B160" s="39"/>
      <c r="C160" s="40"/>
      <c r="D160" s="231" t="s">
        <v>135</v>
      </c>
      <c r="E160" s="40"/>
      <c r="F160" s="232" t="s">
        <v>256</v>
      </c>
      <c r="G160" s="40"/>
      <c r="H160" s="40"/>
      <c r="I160" s="136"/>
      <c r="J160" s="40"/>
      <c r="K160" s="40"/>
      <c r="L160" s="44"/>
      <c r="M160" s="233"/>
      <c r="N160" s="23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135</v>
      </c>
      <c r="AU160" s="17" t="s">
        <v>82</v>
      </c>
    </row>
    <row r="161" spans="1:51" s="13" customFormat="1" ht="12">
      <c r="A161" s="13"/>
      <c r="B161" s="235"/>
      <c r="C161" s="236"/>
      <c r="D161" s="231" t="s">
        <v>146</v>
      </c>
      <c r="E161" s="237" t="s">
        <v>19</v>
      </c>
      <c r="F161" s="238" t="s">
        <v>257</v>
      </c>
      <c r="G161" s="236"/>
      <c r="H161" s="239">
        <v>4.509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146</v>
      </c>
      <c r="AU161" s="245" t="s">
        <v>82</v>
      </c>
      <c r="AV161" s="13" t="s">
        <v>82</v>
      </c>
      <c r="AW161" s="13" t="s">
        <v>33</v>
      </c>
      <c r="AX161" s="13" t="s">
        <v>80</v>
      </c>
      <c r="AY161" s="245" t="s">
        <v>126</v>
      </c>
    </row>
    <row r="162" spans="1:65" s="2" customFormat="1" ht="16.5" customHeight="1">
      <c r="A162" s="38"/>
      <c r="B162" s="39"/>
      <c r="C162" s="218" t="s">
        <v>258</v>
      </c>
      <c r="D162" s="218" t="s">
        <v>128</v>
      </c>
      <c r="E162" s="219" t="s">
        <v>259</v>
      </c>
      <c r="F162" s="220" t="s">
        <v>260</v>
      </c>
      <c r="G162" s="221" t="s">
        <v>131</v>
      </c>
      <c r="H162" s="222">
        <v>36.073</v>
      </c>
      <c r="I162" s="223"/>
      <c r="J162" s="224">
        <f>ROUND(I162*H162,2)</f>
        <v>0</v>
      </c>
      <c r="K162" s="220" t="s">
        <v>132</v>
      </c>
      <c r="L162" s="44"/>
      <c r="M162" s="225" t="s">
        <v>19</v>
      </c>
      <c r="N162" s="226" t="s">
        <v>43</v>
      </c>
      <c r="O162" s="84"/>
      <c r="P162" s="227">
        <f>O162*H162</f>
        <v>0</v>
      </c>
      <c r="Q162" s="227">
        <v>0.00269</v>
      </c>
      <c r="R162" s="227">
        <f>Q162*H162</f>
        <v>0.09703637000000001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133</v>
      </c>
      <c r="AT162" s="229" t="s">
        <v>128</v>
      </c>
      <c r="AU162" s="229" t="s">
        <v>82</v>
      </c>
      <c r="AY162" s="17" t="s">
        <v>126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80</v>
      </c>
      <c r="BK162" s="230">
        <f>ROUND(I162*H162,2)</f>
        <v>0</v>
      </c>
      <c r="BL162" s="17" t="s">
        <v>133</v>
      </c>
      <c r="BM162" s="229" t="s">
        <v>261</v>
      </c>
    </row>
    <row r="163" spans="1:47" s="2" customFormat="1" ht="12">
      <c r="A163" s="38"/>
      <c r="B163" s="39"/>
      <c r="C163" s="40"/>
      <c r="D163" s="231" t="s">
        <v>135</v>
      </c>
      <c r="E163" s="40"/>
      <c r="F163" s="232" t="s">
        <v>262</v>
      </c>
      <c r="G163" s="40"/>
      <c r="H163" s="40"/>
      <c r="I163" s="136"/>
      <c r="J163" s="40"/>
      <c r="K163" s="40"/>
      <c r="L163" s="44"/>
      <c r="M163" s="233"/>
      <c r="N163" s="23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135</v>
      </c>
      <c r="AU163" s="17" t="s">
        <v>82</v>
      </c>
    </row>
    <row r="164" spans="1:51" s="13" customFormat="1" ht="12">
      <c r="A164" s="13"/>
      <c r="B164" s="235"/>
      <c r="C164" s="236"/>
      <c r="D164" s="231" t="s">
        <v>146</v>
      </c>
      <c r="E164" s="237" t="s">
        <v>19</v>
      </c>
      <c r="F164" s="238" t="s">
        <v>263</v>
      </c>
      <c r="G164" s="236"/>
      <c r="H164" s="239">
        <v>36.073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146</v>
      </c>
      <c r="AU164" s="245" t="s">
        <v>82</v>
      </c>
      <c r="AV164" s="13" t="s">
        <v>82</v>
      </c>
      <c r="AW164" s="13" t="s">
        <v>33</v>
      </c>
      <c r="AX164" s="13" t="s">
        <v>80</v>
      </c>
      <c r="AY164" s="245" t="s">
        <v>126</v>
      </c>
    </row>
    <row r="165" spans="1:65" s="2" customFormat="1" ht="16.5" customHeight="1">
      <c r="A165" s="38"/>
      <c r="B165" s="39"/>
      <c r="C165" s="218" t="s">
        <v>264</v>
      </c>
      <c r="D165" s="218" t="s">
        <v>128</v>
      </c>
      <c r="E165" s="219" t="s">
        <v>265</v>
      </c>
      <c r="F165" s="220" t="s">
        <v>266</v>
      </c>
      <c r="G165" s="221" t="s">
        <v>131</v>
      </c>
      <c r="H165" s="222">
        <v>36.073</v>
      </c>
      <c r="I165" s="223"/>
      <c r="J165" s="224">
        <f>ROUND(I165*H165,2)</f>
        <v>0</v>
      </c>
      <c r="K165" s="220" t="s">
        <v>132</v>
      </c>
      <c r="L165" s="44"/>
      <c r="M165" s="225" t="s">
        <v>19</v>
      </c>
      <c r="N165" s="226" t="s">
        <v>43</v>
      </c>
      <c r="O165" s="8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133</v>
      </c>
      <c r="AT165" s="229" t="s">
        <v>128</v>
      </c>
      <c r="AU165" s="229" t="s">
        <v>82</v>
      </c>
      <c r="AY165" s="17" t="s">
        <v>126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80</v>
      </c>
      <c r="BK165" s="230">
        <f>ROUND(I165*H165,2)</f>
        <v>0</v>
      </c>
      <c r="BL165" s="17" t="s">
        <v>133</v>
      </c>
      <c r="BM165" s="229" t="s">
        <v>267</v>
      </c>
    </row>
    <row r="166" spans="1:47" s="2" customFormat="1" ht="12">
      <c r="A166" s="38"/>
      <c r="B166" s="39"/>
      <c r="C166" s="40"/>
      <c r="D166" s="231" t="s">
        <v>135</v>
      </c>
      <c r="E166" s="40"/>
      <c r="F166" s="232" t="s">
        <v>268</v>
      </c>
      <c r="G166" s="40"/>
      <c r="H166" s="40"/>
      <c r="I166" s="136"/>
      <c r="J166" s="40"/>
      <c r="K166" s="40"/>
      <c r="L166" s="44"/>
      <c r="M166" s="233"/>
      <c r="N166" s="23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135</v>
      </c>
      <c r="AU166" s="17" t="s">
        <v>82</v>
      </c>
    </row>
    <row r="167" spans="1:65" s="2" customFormat="1" ht="16.5" customHeight="1">
      <c r="A167" s="38"/>
      <c r="B167" s="39"/>
      <c r="C167" s="218" t="s">
        <v>269</v>
      </c>
      <c r="D167" s="218" t="s">
        <v>128</v>
      </c>
      <c r="E167" s="219" t="s">
        <v>270</v>
      </c>
      <c r="F167" s="220" t="s">
        <v>271</v>
      </c>
      <c r="G167" s="221" t="s">
        <v>156</v>
      </c>
      <c r="H167" s="222">
        <v>0.598</v>
      </c>
      <c r="I167" s="223"/>
      <c r="J167" s="224">
        <f>ROUND(I167*H167,2)</f>
        <v>0</v>
      </c>
      <c r="K167" s="220" t="s">
        <v>132</v>
      </c>
      <c r="L167" s="44"/>
      <c r="M167" s="225" t="s">
        <v>19</v>
      </c>
      <c r="N167" s="226" t="s">
        <v>43</v>
      </c>
      <c r="O167" s="84"/>
      <c r="P167" s="227">
        <f>O167*H167</f>
        <v>0</v>
      </c>
      <c r="Q167" s="227">
        <v>2.45329</v>
      </c>
      <c r="R167" s="227">
        <f>Q167*H167</f>
        <v>1.46706742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133</v>
      </c>
      <c r="AT167" s="229" t="s">
        <v>128</v>
      </c>
      <c r="AU167" s="229" t="s">
        <v>82</v>
      </c>
      <c r="AY167" s="17" t="s">
        <v>126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80</v>
      </c>
      <c r="BK167" s="230">
        <f>ROUND(I167*H167,2)</f>
        <v>0</v>
      </c>
      <c r="BL167" s="17" t="s">
        <v>133</v>
      </c>
      <c r="BM167" s="229" t="s">
        <v>272</v>
      </c>
    </row>
    <row r="168" spans="1:47" s="2" customFormat="1" ht="12">
      <c r="A168" s="38"/>
      <c r="B168" s="39"/>
      <c r="C168" s="40"/>
      <c r="D168" s="231" t="s">
        <v>135</v>
      </c>
      <c r="E168" s="40"/>
      <c r="F168" s="232" t="s">
        <v>273</v>
      </c>
      <c r="G168" s="40"/>
      <c r="H168" s="40"/>
      <c r="I168" s="136"/>
      <c r="J168" s="40"/>
      <c r="K168" s="40"/>
      <c r="L168" s="44"/>
      <c r="M168" s="233"/>
      <c r="N168" s="234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135</v>
      </c>
      <c r="AU168" s="17" t="s">
        <v>82</v>
      </c>
    </row>
    <row r="169" spans="1:51" s="13" customFormat="1" ht="12">
      <c r="A169" s="13"/>
      <c r="B169" s="235"/>
      <c r="C169" s="236"/>
      <c r="D169" s="231" t="s">
        <v>146</v>
      </c>
      <c r="E169" s="237" t="s">
        <v>19</v>
      </c>
      <c r="F169" s="238" t="s">
        <v>274</v>
      </c>
      <c r="G169" s="236"/>
      <c r="H169" s="239">
        <v>0.412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146</v>
      </c>
      <c r="AU169" s="245" t="s">
        <v>82</v>
      </c>
      <c r="AV169" s="13" t="s">
        <v>82</v>
      </c>
      <c r="AW169" s="13" t="s">
        <v>33</v>
      </c>
      <c r="AX169" s="13" t="s">
        <v>72</v>
      </c>
      <c r="AY169" s="245" t="s">
        <v>126</v>
      </c>
    </row>
    <row r="170" spans="1:51" s="13" customFormat="1" ht="12">
      <c r="A170" s="13"/>
      <c r="B170" s="235"/>
      <c r="C170" s="236"/>
      <c r="D170" s="231" t="s">
        <v>146</v>
      </c>
      <c r="E170" s="237" t="s">
        <v>19</v>
      </c>
      <c r="F170" s="238" t="s">
        <v>275</v>
      </c>
      <c r="G170" s="236"/>
      <c r="H170" s="239">
        <v>0.186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146</v>
      </c>
      <c r="AU170" s="245" t="s">
        <v>82</v>
      </c>
      <c r="AV170" s="13" t="s">
        <v>82</v>
      </c>
      <c r="AW170" s="13" t="s">
        <v>33</v>
      </c>
      <c r="AX170" s="13" t="s">
        <v>72</v>
      </c>
      <c r="AY170" s="245" t="s">
        <v>126</v>
      </c>
    </row>
    <row r="171" spans="1:51" s="14" customFormat="1" ht="12">
      <c r="A171" s="14"/>
      <c r="B171" s="246"/>
      <c r="C171" s="247"/>
      <c r="D171" s="231" t="s">
        <v>146</v>
      </c>
      <c r="E171" s="248" t="s">
        <v>19</v>
      </c>
      <c r="F171" s="249" t="s">
        <v>183</v>
      </c>
      <c r="G171" s="247"/>
      <c r="H171" s="250">
        <v>0.598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146</v>
      </c>
      <c r="AU171" s="256" t="s">
        <v>82</v>
      </c>
      <c r="AV171" s="14" t="s">
        <v>133</v>
      </c>
      <c r="AW171" s="14" t="s">
        <v>33</v>
      </c>
      <c r="AX171" s="14" t="s">
        <v>80</v>
      </c>
      <c r="AY171" s="256" t="s">
        <v>126</v>
      </c>
    </row>
    <row r="172" spans="1:65" s="2" customFormat="1" ht="16.5" customHeight="1">
      <c r="A172" s="38"/>
      <c r="B172" s="39"/>
      <c r="C172" s="218" t="s">
        <v>276</v>
      </c>
      <c r="D172" s="218" t="s">
        <v>128</v>
      </c>
      <c r="E172" s="219" t="s">
        <v>277</v>
      </c>
      <c r="F172" s="220" t="s">
        <v>278</v>
      </c>
      <c r="G172" s="221" t="s">
        <v>131</v>
      </c>
      <c r="H172" s="222">
        <v>2.784</v>
      </c>
      <c r="I172" s="223"/>
      <c r="J172" s="224">
        <f>ROUND(I172*H172,2)</f>
        <v>0</v>
      </c>
      <c r="K172" s="220" t="s">
        <v>132</v>
      </c>
      <c r="L172" s="44"/>
      <c r="M172" s="225" t="s">
        <v>19</v>
      </c>
      <c r="N172" s="226" t="s">
        <v>43</v>
      </c>
      <c r="O172" s="84"/>
      <c r="P172" s="227">
        <f>O172*H172</f>
        <v>0</v>
      </c>
      <c r="Q172" s="227">
        <v>0.00264</v>
      </c>
      <c r="R172" s="227">
        <f>Q172*H172</f>
        <v>0.0073497599999999995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133</v>
      </c>
      <c r="AT172" s="229" t="s">
        <v>128</v>
      </c>
      <c r="AU172" s="229" t="s">
        <v>82</v>
      </c>
      <c r="AY172" s="17" t="s">
        <v>126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80</v>
      </c>
      <c r="BK172" s="230">
        <f>ROUND(I172*H172,2)</f>
        <v>0</v>
      </c>
      <c r="BL172" s="17" t="s">
        <v>133</v>
      </c>
      <c r="BM172" s="229" t="s">
        <v>279</v>
      </c>
    </row>
    <row r="173" spans="1:47" s="2" customFormat="1" ht="12">
      <c r="A173" s="38"/>
      <c r="B173" s="39"/>
      <c r="C173" s="40"/>
      <c r="D173" s="231" t="s">
        <v>135</v>
      </c>
      <c r="E173" s="40"/>
      <c r="F173" s="232" t="s">
        <v>280</v>
      </c>
      <c r="G173" s="40"/>
      <c r="H173" s="40"/>
      <c r="I173" s="136"/>
      <c r="J173" s="40"/>
      <c r="K173" s="40"/>
      <c r="L173" s="44"/>
      <c r="M173" s="233"/>
      <c r="N173" s="23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135</v>
      </c>
      <c r="AU173" s="17" t="s">
        <v>82</v>
      </c>
    </row>
    <row r="174" spans="1:51" s="13" customFormat="1" ht="12">
      <c r="A174" s="13"/>
      <c r="B174" s="235"/>
      <c r="C174" s="236"/>
      <c r="D174" s="231" t="s">
        <v>146</v>
      </c>
      <c r="E174" s="237" t="s">
        <v>19</v>
      </c>
      <c r="F174" s="238" t="s">
        <v>281</v>
      </c>
      <c r="G174" s="236"/>
      <c r="H174" s="239">
        <v>1.704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146</v>
      </c>
      <c r="AU174" s="245" t="s">
        <v>82</v>
      </c>
      <c r="AV174" s="13" t="s">
        <v>82</v>
      </c>
      <c r="AW174" s="13" t="s">
        <v>33</v>
      </c>
      <c r="AX174" s="13" t="s">
        <v>72</v>
      </c>
      <c r="AY174" s="245" t="s">
        <v>126</v>
      </c>
    </row>
    <row r="175" spans="1:51" s="13" customFormat="1" ht="12">
      <c r="A175" s="13"/>
      <c r="B175" s="235"/>
      <c r="C175" s="236"/>
      <c r="D175" s="231" t="s">
        <v>146</v>
      </c>
      <c r="E175" s="237" t="s">
        <v>19</v>
      </c>
      <c r="F175" s="238" t="s">
        <v>282</v>
      </c>
      <c r="G175" s="236"/>
      <c r="H175" s="239">
        <v>1.08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146</v>
      </c>
      <c r="AU175" s="245" t="s">
        <v>82</v>
      </c>
      <c r="AV175" s="13" t="s">
        <v>82</v>
      </c>
      <c r="AW175" s="13" t="s">
        <v>33</v>
      </c>
      <c r="AX175" s="13" t="s">
        <v>72</v>
      </c>
      <c r="AY175" s="245" t="s">
        <v>126</v>
      </c>
    </row>
    <row r="176" spans="1:51" s="14" customFormat="1" ht="12">
      <c r="A176" s="14"/>
      <c r="B176" s="246"/>
      <c r="C176" s="247"/>
      <c r="D176" s="231" t="s">
        <v>146</v>
      </c>
      <c r="E176" s="248" t="s">
        <v>19</v>
      </c>
      <c r="F176" s="249" t="s">
        <v>183</v>
      </c>
      <c r="G176" s="247"/>
      <c r="H176" s="250">
        <v>2.784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146</v>
      </c>
      <c r="AU176" s="256" t="s">
        <v>82</v>
      </c>
      <c r="AV176" s="14" t="s">
        <v>133</v>
      </c>
      <c r="AW176" s="14" t="s">
        <v>33</v>
      </c>
      <c r="AX176" s="14" t="s">
        <v>80</v>
      </c>
      <c r="AY176" s="256" t="s">
        <v>126</v>
      </c>
    </row>
    <row r="177" spans="1:65" s="2" customFormat="1" ht="16.5" customHeight="1">
      <c r="A177" s="38"/>
      <c r="B177" s="39"/>
      <c r="C177" s="218" t="s">
        <v>283</v>
      </c>
      <c r="D177" s="218" t="s">
        <v>128</v>
      </c>
      <c r="E177" s="219" t="s">
        <v>284</v>
      </c>
      <c r="F177" s="220" t="s">
        <v>285</v>
      </c>
      <c r="G177" s="221" t="s">
        <v>131</v>
      </c>
      <c r="H177" s="222">
        <v>2.784</v>
      </c>
      <c r="I177" s="223"/>
      <c r="J177" s="224">
        <f>ROUND(I177*H177,2)</f>
        <v>0</v>
      </c>
      <c r="K177" s="220" t="s">
        <v>132</v>
      </c>
      <c r="L177" s="44"/>
      <c r="M177" s="225" t="s">
        <v>19</v>
      </c>
      <c r="N177" s="226" t="s">
        <v>43</v>
      </c>
      <c r="O177" s="8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133</v>
      </c>
      <c r="AT177" s="229" t="s">
        <v>128</v>
      </c>
      <c r="AU177" s="229" t="s">
        <v>82</v>
      </c>
      <c r="AY177" s="17" t="s">
        <v>126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80</v>
      </c>
      <c r="BK177" s="230">
        <f>ROUND(I177*H177,2)</f>
        <v>0</v>
      </c>
      <c r="BL177" s="17" t="s">
        <v>133</v>
      </c>
      <c r="BM177" s="229" t="s">
        <v>286</v>
      </c>
    </row>
    <row r="178" spans="1:47" s="2" customFormat="1" ht="12">
      <c r="A178" s="38"/>
      <c r="B178" s="39"/>
      <c r="C178" s="40"/>
      <c r="D178" s="231" t="s">
        <v>135</v>
      </c>
      <c r="E178" s="40"/>
      <c r="F178" s="232" t="s">
        <v>287</v>
      </c>
      <c r="G178" s="40"/>
      <c r="H178" s="40"/>
      <c r="I178" s="136"/>
      <c r="J178" s="40"/>
      <c r="K178" s="40"/>
      <c r="L178" s="44"/>
      <c r="M178" s="233"/>
      <c r="N178" s="23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135</v>
      </c>
      <c r="AU178" s="17" t="s">
        <v>82</v>
      </c>
    </row>
    <row r="179" spans="1:65" s="2" customFormat="1" ht="16.5" customHeight="1">
      <c r="A179" s="38"/>
      <c r="B179" s="39"/>
      <c r="C179" s="218" t="s">
        <v>288</v>
      </c>
      <c r="D179" s="218" t="s">
        <v>128</v>
      </c>
      <c r="E179" s="219" t="s">
        <v>289</v>
      </c>
      <c r="F179" s="220" t="s">
        <v>290</v>
      </c>
      <c r="G179" s="221" t="s">
        <v>172</v>
      </c>
      <c r="H179" s="222">
        <v>0.01</v>
      </c>
      <c r="I179" s="223"/>
      <c r="J179" s="224">
        <f>ROUND(I179*H179,2)</f>
        <v>0</v>
      </c>
      <c r="K179" s="220" t="s">
        <v>132</v>
      </c>
      <c r="L179" s="44"/>
      <c r="M179" s="225" t="s">
        <v>19</v>
      </c>
      <c r="N179" s="226" t="s">
        <v>43</v>
      </c>
      <c r="O179" s="84"/>
      <c r="P179" s="227">
        <f>O179*H179</f>
        <v>0</v>
      </c>
      <c r="Q179" s="227">
        <v>1.06017</v>
      </c>
      <c r="R179" s="227">
        <f>Q179*H179</f>
        <v>0.0106017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133</v>
      </c>
      <c r="AT179" s="229" t="s">
        <v>128</v>
      </c>
      <c r="AU179" s="229" t="s">
        <v>82</v>
      </c>
      <c r="AY179" s="17" t="s">
        <v>126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80</v>
      </c>
      <c r="BK179" s="230">
        <f>ROUND(I179*H179,2)</f>
        <v>0</v>
      </c>
      <c r="BL179" s="17" t="s">
        <v>133</v>
      </c>
      <c r="BM179" s="229" t="s">
        <v>291</v>
      </c>
    </row>
    <row r="180" spans="1:47" s="2" customFormat="1" ht="12">
      <c r="A180" s="38"/>
      <c r="B180" s="39"/>
      <c r="C180" s="40"/>
      <c r="D180" s="231" t="s">
        <v>135</v>
      </c>
      <c r="E180" s="40"/>
      <c r="F180" s="232" t="s">
        <v>292</v>
      </c>
      <c r="G180" s="40"/>
      <c r="H180" s="40"/>
      <c r="I180" s="136"/>
      <c r="J180" s="40"/>
      <c r="K180" s="40"/>
      <c r="L180" s="44"/>
      <c r="M180" s="233"/>
      <c r="N180" s="23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135</v>
      </c>
      <c r="AU180" s="17" t="s">
        <v>82</v>
      </c>
    </row>
    <row r="181" spans="1:63" s="12" customFormat="1" ht="22.8" customHeight="1">
      <c r="A181" s="12"/>
      <c r="B181" s="202"/>
      <c r="C181" s="203"/>
      <c r="D181" s="204" t="s">
        <v>71</v>
      </c>
      <c r="E181" s="216" t="s">
        <v>141</v>
      </c>
      <c r="F181" s="216" t="s">
        <v>293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SUM(P182:P198)</f>
        <v>0</v>
      </c>
      <c r="Q181" s="210"/>
      <c r="R181" s="211">
        <f>SUM(R182:R198)</f>
        <v>1.01287828</v>
      </c>
      <c r="S181" s="210"/>
      <c r="T181" s="212">
        <f>SUM(T182:T198)</f>
        <v>0.7392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80</v>
      </c>
      <c r="AT181" s="214" t="s">
        <v>71</v>
      </c>
      <c r="AU181" s="214" t="s">
        <v>80</v>
      </c>
      <c r="AY181" s="213" t="s">
        <v>126</v>
      </c>
      <c r="BK181" s="215">
        <f>SUM(BK182:BK198)</f>
        <v>0</v>
      </c>
    </row>
    <row r="182" spans="1:65" s="2" customFormat="1" ht="16.5" customHeight="1">
      <c r="A182" s="38"/>
      <c r="B182" s="39"/>
      <c r="C182" s="218" t="s">
        <v>294</v>
      </c>
      <c r="D182" s="218" t="s">
        <v>128</v>
      </c>
      <c r="E182" s="219" t="s">
        <v>295</v>
      </c>
      <c r="F182" s="220" t="s">
        <v>296</v>
      </c>
      <c r="G182" s="221" t="s">
        <v>150</v>
      </c>
      <c r="H182" s="222">
        <v>1.3</v>
      </c>
      <c r="I182" s="223"/>
      <c r="J182" s="224">
        <f>ROUND(I182*H182,2)</f>
        <v>0</v>
      </c>
      <c r="K182" s="220" t="s">
        <v>132</v>
      </c>
      <c r="L182" s="44"/>
      <c r="M182" s="225" t="s">
        <v>19</v>
      </c>
      <c r="N182" s="226" t="s">
        <v>43</v>
      </c>
      <c r="O182" s="84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133</v>
      </c>
      <c r="AT182" s="229" t="s">
        <v>128</v>
      </c>
      <c r="AU182" s="229" t="s">
        <v>82</v>
      </c>
      <c r="AY182" s="17" t="s">
        <v>126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80</v>
      </c>
      <c r="BK182" s="230">
        <f>ROUND(I182*H182,2)</f>
        <v>0</v>
      </c>
      <c r="BL182" s="17" t="s">
        <v>133</v>
      </c>
      <c r="BM182" s="229" t="s">
        <v>297</v>
      </c>
    </row>
    <row r="183" spans="1:47" s="2" customFormat="1" ht="12">
      <c r="A183" s="38"/>
      <c r="B183" s="39"/>
      <c r="C183" s="40"/>
      <c r="D183" s="231" t="s">
        <v>135</v>
      </c>
      <c r="E183" s="40"/>
      <c r="F183" s="232" t="s">
        <v>298</v>
      </c>
      <c r="G183" s="40"/>
      <c r="H183" s="40"/>
      <c r="I183" s="136"/>
      <c r="J183" s="40"/>
      <c r="K183" s="40"/>
      <c r="L183" s="44"/>
      <c r="M183" s="233"/>
      <c r="N183" s="23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135</v>
      </c>
      <c r="AU183" s="17" t="s">
        <v>82</v>
      </c>
    </row>
    <row r="184" spans="1:51" s="13" customFormat="1" ht="12">
      <c r="A184" s="13"/>
      <c r="B184" s="235"/>
      <c r="C184" s="236"/>
      <c r="D184" s="231" t="s">
        <v>146</v>
      </c>
      <c r="E184" s="237" t="s">
        <v>19</v>
      </c>
      <c r="F184" s="238" t="s">
        <v>299</v>
      </c>
      <c r="G184" s="236"/>
      <c r="H184" s="239">
        <v>1.3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146</v>
      </c>
      <c r="AU184" s="245" t="s">
        <v>82</v>
      </c>
      <c r="AV184" s="13" t="s">
        <v>82</v>
      </c>
      <c r="AW184" s="13" t="s">
        <v>33</v>
      </c>
      <c r="AX184" s="13" t="s">
        <v>80</v>
      </c>
      <c r="AY184" s="245" t="s">
        <v>126</v>
      </c>
    </row>
    <row r="185" spans="1:65" s="2" customFormat="1" ht="16.5" customHeight="1">
      <c r="A185" s="38"/>
      <c r="B185" s="39"/>
      <c r="C185" s="257" t="s">
        <v>300</v>
      </c>
      <c r="D185" s="257" t="s">
        <v>197</v>
      </c>
      <c r="E185" s="258" t="s">
        <v>301</v>
      </c>
      <c r="F185" s="259" t="s">
        <v>302</v>
      </c>
      <c r="G185" s="260" t="s">
        <v>150</v>
      </c>
      <c r="H185" s="261">
        <v>1.3</v>
      </c>
      <c r="I185" s="262"/>
      <c r="J185" s="263">
        <f>ROUND(I185*H185,2)</f>
        <v>0</v>
      </c>
      <c r="K185" s="259" t="s">
        <v>132</v>
      </c>
      <c r="L185" s="264"/>
      <c r="M185" s="265" t="s">
        <v>19</v>
      </c>
      <c r="N185" s="266" t="s">
        <v>43</v>
      </c>
      <c r="O185" s="84"/>
      <c r="P185" s="227">
        <f>O185*H185</f>
        <v>0</v>
      </c>
      <c r="Q185" s="227">
        <v>0.00431</v>
      </c>
      <c r="R185" s="227">
        <f>Q185*H185</f>
        <v>0.0056029999999999995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169</v>
      </c>
      <c r="AT185" s="229" t="s">
        <v>197</v>
      </c>
      <c r="AU185" s="229" t="s">
        <v>82</v>
      </c>
      <c r="AY185" s="17" t="s">
        <v>126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80</v>
      </c>
      <c r="BK185" s="230">
        <f>ROUND(I185*H185,2)</f>
        <v>0</v>
      </c>
      <c r="BL185" s="17" t="s">
        <v>133</v>
      </c>
      <c r="BM185" s="229" t="s">
        <v>303</v>
      </c>
    </row>
    <row r="186" spans="1:47" s="2" customFormat="1" ht="12">
      <c r="A186" s="38"/>
      <c r="B186" s="39"/>
      <c r="C186" s="40"/>
      <c r="D186" s="231" t="s">
        <v>135</v>
      </c>
      <c r="E186" s="40"/>
      <c r="F186" s="232" t="s">
        <v>302</v>
      </c>
      <c r="G186" s="40"/>
      <c r="H186" s="40"/>
      <c r="I186" s="136"/>
      <c r="J186" s="40"/>
      <c r="K186" s="40"/>
      <c r="L186" s="44"/>
      <c r="M186" s="233"/>
      <c r="N186" s="23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135</v>
      </c>
      <c r="AU186" s="17" t="s">
        <v>82</v>
      </c>
    </row>
    <row r="187" spans="1:65" s="2" customFormat="1" ht="16.5" customHeight="1">
      <c r="A187" s="38"/>
      <c r="B187" s="39"/>
      <c r="C187" s="218" t="s">
        <v>304</v>
      </c>
      <c r="D187" s="218" t="s">
        <v>128</v>
      </c>
      <c r="E187" s="219" t="s">
        <v>305</v>
      </c>
      <c r="F187" s="220" t="s">
        <v>306</v>
      </c>
      <c r="G187" s="221" t="s">
        <v>156</v>
      </c>
      <c r="H187" s="222">
        <v>0.474</v>
      </c>
      <c r="I187" s="223"/>
      <c r="J187" s="224">
        <f>ROUND(I187*H187,2)</f>
        <v>0</v>
      </c>
      <c r="K187" s="220" t="s">
        <v>132</v>
      </c>
      <c r="L187" s="44"/>
      <c r="M187" s="225" t="s">
        <v>19</v>
      </c>
      <c r="N187" s="226" t="s">
        <v>43</v>
      </c>
      <c r="O187" s="84"/>
      <c r="P187" s="227">
        <f>O187*H187</f>
        <v>0</v>
      </c>
      <c r="Q187" s="227">
        <v>1.79172</v>
      </c>
      <c r="R187" s="227">
        <f>Q187*H187</f>
        <v>0.84927528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133</v>
      </c>
      <c r="AT187" s="229" t="s">
        <v>128</v>
      </c>
      <c r="AU187" s="229" t="s">
        <v>82</v>
      </c>
      <c r="AY187" s="17" t="s">
        <v>126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80</v>
      </c>
      <c r="BK187" s="230">
        <f>ROUND(I187*H187,2)</f>
        <v>0</v>
      </c>
      <c r="BL187" s="17" t="s">
        <v>133</v>
      </c>
      <c r="BM187" s="229" t="s">
        <v>307</v>
      </c>
    </row>
    <row r="188" spans="1:47" s="2" customFormat="1" ht="12">
      <c r="A188" s="38"/>
      <c r="B188" s="39"/>
      <c r="C188" s="40"/>
      <c r="D188" s="231" t="s">
        <v>135</v>
      </c>
      <c r="E188" s="40"/>
      <c r="F188" s="232" t="s">
        <v>308</v>
      </c>
      <c r="G188" s="40"/>
      <c r="H188" s="40"/>
      <c r="I188" s="136"/>
      <c r="J188" s="40"/>
      <c r="K188" s="40"/>
      <c r="L188" s="44"/>
      <c r="M188" s="233"/>
      <c r="N188" s="23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135</v>
      </c>
      <c r="AU188" s="17" t="s">
        <v>82</v>
      </c>
    </row>
    <row r="189" spans="1:51" s="13" customFormat="1" ht="12">
      <c r="A189" s="13"/>
      <c r="B189" s="235"/>
      <c r="C189" s="236"/>
      <c r="D189" s="231" t="s">
        <v>146</v>
      </c>
      <c r="E189" s="237" t="s">
        <v>19</v>
      </c>
      <c r="F189" s="238" t="s">
        <v>309</v>
      </c>
      <c r="G189" s="236"/>
      <c r="H189" s="239">
        <v>0.444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146</v>
      </c>
      <c r="AU189" s="245" t="s">
        <v>82</v>
      </c>
      <c r="AV189" s="13" t="s">
        <v>82</v>
      </c>
      <c r="AW189" s="13" t="s">
        <v>33</v>
      </c>
      <c r="AX189" s="13" t="s">
        <v>72</v>
      </c>
      <c r="AY189" s="245" t="s">
        <v>126</v>
      </c>
    </row>
    <row r="190" spans="1:51" s="13" customFormat="1" ht="12">
      <c r="A190" s="13"/>
      <c r="B190" s="235"/>
      <c r="C190" s="236"/>
      <c r="D190" s="231" t="s">
        <v>146</v>
      </c>
      <c r="E190" s="237" t="s">
        <v>19</v>
      </c>
      <c r="F190" s="238" t="s">
        <v>310</v>
      </c>
      <c r="G190" s="236"/>
      <c r="H190" s="239">
        <v>0.03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146</v>
      </c>
      <c r="AU190" s="245" t="s">
        <v>82</v>
      </c>
      <c r="AV190" s="13" t="s">
        <v>82</v>
      </c>
      <c r="AW190" s="13" t="s">
        <v>33</v>
      </c>
      <c r="AX190" s="13" t="s">
        <v>72</v>
      </c>
      <c r="AY190" s="245" t="s">
        <v>126</v>
      </c>
    </row>
    <row r="191" spans="1:51" s="14" customFormat="1" ht="12">
      <c r="A191" s="14"/>
      <c r="B191" s="246"/>
      <c r="C191" s="247"/>
      <c r="D191" s="231" t="s">
        <v>146</v>
      </c>
      <c r="E191" s="248" t="s">
        <v>19</v>
      </c>
      <c r="F191" s="249" t="s">
        <v>183</v>
      </c>
      <c r="G191" s="247"/>
      <c r="H191" s="250">
        <v>0.474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146</v>
      </c>
      <c r="AU191" s="256" t="s">
        <v>82</v>
      </c>
      <c r="AV191" s="14" t="s">
        <v>133</v>
      </c>
      <c r="AW191" s="14" t="s">
        <v>33</v>
      </c>
      <c r="AX191" s="14" t="s">
        <v>80</v>
      </c>
      <c r="AY191" s="256" t="s">
        <v>126</v>
      </c>
    </row>
    <row r="192" spans="1:65" s="2" customFormat="1" ht="16.5" customHeight="1">
      <c r="A192" s="38"/>
      <c r="B192" s="39"/>
      <c r="C192" s="218" t="s">
        <v>311</v>
      </c>
      <c r="D192" s="218" t="s">
        <v>128</v>
      </c>
      <c r="E192" s="219" t="s">
        <v>312</v>
      </c>
      <c r="F192" s="220" t="s">
        <v>313</v>
      </c>
      <c r="G192" s="221" t="s">
        <v>314</v>
      </c>
      <c r="H192" s="222">
        <v>1</v>
      </c>
      <c r="I192" s="223"/>
      <c r="J192" s="224">
        <f>ROUND(I192*H192,2)</f>
        <v>0</v>
      </c>
      <c r="K192" s="220" t="s">
        <v>132</v>
      </c>
      <c r="L192" s="44"/>
      <c r="M192" s="225" t="s">
        <v>19</v>
      </c>
      <c r="N192" s="226" t="s">
        <v>43</v>
      </c>
      <c r="O192" s="84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133</v>
      </c>
      <c r="AT192" s="229" t="s">
        <v>128</v>
      </c>
      <c r="AU192" s="229" t="s">
        <v>82</v>
      </c>
      <c r="AY192" s="17" t="s">
        <v>126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80</v>
      </c>
      <c r="BK192" s="230">
        <f>ROUND(I192*H192,2)</f>
        <v>0</v>
      </c>
      <c r="BL192" s="17" t="s">
        <v>133</v>
      </c>
      <c r="BM192" s="229" t="s">
        <v>315</v>
      </c>
    </row>
    <row r="193" spans="1:47" s="2" customFormat="1" ht="12">
      <c r="A193" s="38"/>
      <c r="B193" s="39"/>
      <c r="C193" s="40"/>
      <c r="D193" s="231" t="s">
        <v>135</v>
      </c>
      <c r="E193" s="40"/>
      <c r="F193" s="232" t="s">
        <v>316</v>
      </c>
      <c r="G193" s="40"/>
      <c r="H193" s="40"/>
      <c r="I193" s="136"/>
      <c r="J193" s="40"/>
      <c r="K193" s="40"/>
      <c r="L193" s="44"/>
      <c r="M193" s="233"/>
      <c r="N193" s="23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135</v>
      </c>
      <c r="AU193" s="17" t="s">
        <v>82</v>
      </c>
    </row>
    <row r="194" spans="1:65" s="2" customFormat="1" ht="16.5" customHeight="1">
      <c r="A194" s="38"/>
      <c r="B194" s="39"/>
      <c r="C194" s="257" t="s">
        <v>317</v>
      </c>
      <c r="D194" s="257" t="s">
        <v>197</v>
      </c>
      <c r="E194" s="258" t="s">
        <v>318</v>
      </c>
      <c r="F194" s="259" t="s">
        <v>319</v>
      </c>
      <c r="G194" s="260" t="s">
        <v>314</v>
      </c>
      <c r="H194" s="261">
        <v>1</v>
      </c>
      <c r="I194" s="262"/>
      <c r="J194" s="263">
        <f>ROUND(I194*H194,2)</f>
        <v>0</v>
      </c>
      <c r="K194" s="259" t="s">
        <v>19</v>
      </c>
      <c r="L194" s="264"/>
      <c r="M194" s="265" t="s">
        <v>19</v>
      </c>
      <c r="N194" s="266" t="s">
        <v>43</v>
      </c>
      <c r="O194" s="84"/>
      <c r="P194" s="227">
        <f>O194*H194</f>
        <v>0</v>
      </c>
      <c r="Q194" s="227">
        <v>0.158</v>
      </c>
      <c r="R194" s="227">
        <f>Q194*H194</f>
        <v>0.158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169</v>
      </c>
      <c r="AT194" s="229" t="s">
        <v>197</v>
      </c>
      <c r="AU194" s="229" t="s">
        <v>82</v>
      </c>
      <c r="AY194" s="17" t="s">
        <v>126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80</v>
      </c>
      <c r="BK194" s="230">
        <f>ROUND(I194*H194,2)</f>
        <v>0</v>
      </c>
      <c r="BL194" s="17" t="s">
        <v>133</v>
      </c>
      <c r="BM194" s="229" t="s">
        <v>320</v>
      </c>
    </row>
    <row r="195" spans="1:47" s="2" customFormat="1" ht="12">
      <c r="A195" s="38"/>
      <c r="B195" s="39"/>
      <c r="C195" s="40"/>
      <c r="D195" s="231" t="s">
        <v>135</v>
      </c>
      <c r="E195" s="40"/>
      <c r="F195" s="232" t="s">
        <v>321</v>
      </c>
      <c r="G195" s="40"/>
      <c r="H195" s="40"/>
      <c r="I195" s="136"/>
      <c r="J195" s="40"/>
      <c r="K195" s="40"/>
      <c r="L195" s="44"/>
      <c r="M195" s="233"/>
      <c r="N195" s="234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135</v>
      </c>
      <c r="AU195" s="17" t="s">
        <v>82</v>
      </c>
    </row>
    <row r="196" spans="1:65" s="2" customFormat="1" ht="16.5" customHeight="1">
      <c r="A196" s="38"/>
      <c r="B196" s="39"/>
      <c r="C196" s="218" t="s">
        <v>322</v>
      </c>
      <c r="D196" s="218" t="s">
        <v>128</v>
      </c>
      <c r="E196" s="219" t="s">
        <v>323</v>
      </c>
      <c r="F196" s="220" t="s">
        <v>324</v>
      </c>
      <c r="G196" s="221" t="s">
        <v>156</v>
      </c>
      <c r="H196" s="222">
        <v>0.308</v>
      </c>
      <c r="I196" s="223"/>
      <c r="J196" s="224">
        <f>ROUND(I196*H196,2)</f>
        <v>0</v>
      </c>
      <c r="K196" s="220" t="s">
        <v>132</v>
      </c>
      <c r="L196" s="44"/>
      <c r="M196" s="225" t="s">
        <v>19</v>
      </c>
      <c r="N196" s="226" t="s">
        <v>43</v>
      </c>
      <c r="O196" s="84"/>
      <c r="P196" s="227">
        <f>O196*H196</f>
        <v>0</v>
      </c>
      <c r="Q196" s="227">
        <v>0</v>
      </c>
      <c r="R196" s="227">
        <f>Q196*H196</f>
        <v>0</v>
      </c>
      <c r="S196" s="227">
        <v>2.4</v>
      </c>
      <c r="T196" s="228">
        <f>S196*H196</f>
        <v>0.7392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133</v>
      </c>
      <c r="AT196" s="229" t="s">
        <v>128</v>
      </c>
      <c r="AU196" s="229" t="s">
        <v>82</v>
      </c>
      <c r="AY196" s="17" t="s">
        <v>126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80</v>
      </c>
      <c r="BK196" s="230">
        <f>ROUND(I196*H196,2)</f>
        <v>0</v>
      </c>
      <c r="BL196" s="17" t="s">
        <v>133</v>
      </c>
      <c r="BM196" s="229" t="s">
        <v>325</v>
      </c>
    </row>
    <row r="197" spans="1:47" s="2" customFormat="1" ht="12">
      <c r="A197" s="38"/>
      <c r="B197" s="39"/>
      <c r="C197" s="40"/>
      <c r="D197" s="231" t="s">
        <v>135</v>
      </c>
      <c r="E197" s="40"/>
      <c r="F197" s="232" t="s">
        <v>326</v>
      </c>
      <c r="G197" s="40"/>
      <c r="H197" s="40"/>
      <c r="I197" s="136"/>
      <c r="J197" s="40"/>
      <c r="K197" s="40"/>
      <c r="L197" s="44"/>
      <c r="M197" s="233"/>
      <c r="N197" s="234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135</v>
      </c>
      <c r="AU197" s="17" t="s">
        <v>82</v>
      </c>
    </row>
    <row r="198" spans="1:51" s="13" customFormat="1" ht="12">
      <c r="A198" s="13"/>
      <c r="B198" s="235"/>
      <c r="C198" s="236"/>
      <c r="D198" s="231" t="s">
        <v>146</v>
      </c>
      <c r="E198" s="237" t="s">
        <v>19</v>
      </c>
      <c r="F198" s="238" t="s">
        <v>327</v>
      </c>
      <c r="G198" s="236"/>
      <c r="H198" s="239">
        <v>0.308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146</v>
      </c>
      <c r="AU198" s="245" t="s">
        <v>82</v>
      </c>
      <c r="AV198" s="13" t="s">
        <v>82</v>
      </c>
      <c r="AW198" s="13" t="s">
        <v>33</v>
      </c>
      <c r="AX198" s="13" t="s">
        <v>80</v>
      </c>
      <c r="AY198" s="245" t="s">
        <v>126</v>
      </c>
    </row>
    <row r="199" spans="1:63" s="12" customFormat="1" ht="22.8" customHeight="1">
      <c r="A199" s="12"/>
      <c r="B199" s="202"/>
      <c r="C199" s="203"/>
      <c r="D199" s="204" t="s">
        <v>71</v>
      </c>
      <c r="E199" s="216" t="s">
        <v>153</v>
      </c>
      <c r="F199" s="216" t="s">
        <v>328</v>
      </c>
      <c r="G199" s="203"/>
      <c r="H199" s="203"/>
      <c r="I199" s="206"/>
      <c r="J199" s="217">
        <f>BK199</f>
        <v>0</v>
      </c>
      <c r="K199" s="203"/>
      <c r="L199" s="208"/>
      <c r="M199" s="209"/>
      <c r="N199" s="210"/>
      <c r="O199" s="210"/>
      <c r="P199" s="211">
        <f>SUM(P200:P212)</f>
        <v>0</v>
      </c>
      <c r="Q199" s="210"/>
      <c r="R199" s="211">
        <f>SUM(R200:R212)</f>
        <v>15.035016</v>
      </c>
      <c r="S199" s="210"/>
      <c r="T199" s="212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80</v>
      </c>
      <c r="AT199" s="214" t="s">
        <v>71</v>
      </c>
      <c r="AU199" s="214" t="s">
        <v>80</v>
      </c>
      <c r="AY199" s="213" t="s">
        <v>126</v>
      </c>
      <c r="BK199" s="215">
        <f>SUM(BK200:BK212)</f>
        <v>0</v>
      </c>
    </row>
    <row r="200" spans="1:65" s="2" customFormat="1" ht="16.5" customHeight="1">
      <c r="A200" s="38"/>
      <c r="B200" s="39"/>
      <c r="C200" s="218" t="s">
        <v>329</v>
      </c>
      <c r="D200" s="218" t="s">
        <v>128</v>
      </c>
      <c r="E200" s="219" t="s">
        <v>330</v>
      </c>
      <c r="F200" s="220" t="s">
        <v>331</v>
      </c>
      <c r="G200" s="221" t="s">
        <v>131</v>
      </c>
      <c r="H200" s="222">
        <v>34</v>
      </c>
      <c r="I200" s="223"/>
      <c r="J200" s="224">
        <f>ROUND(I200*H200,2)</f>
        <v>0</v>
      </c>
      <c r="K200" s="220" t="s">
        <v>132</v>
      </c>
      <c r="L200" s="44"/>
      <c r="M200" s="225" t="s">
        <v>19</v>
      </c>
      <c r="N200" s="226" t="s">
        <v>43</v>
      </c>
      <c r="O200" s="8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133</v>
      </c>
      <c r="AT200" s="229" t="s">
        <v>128</v>
      </c>
      <c r="AU200" s="229" t="s">
        <v>82</v>
      </c>
      <c r="AY200" s="17" t="s">
        <v>126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80</v>
      </c>
      <c r="BK200" s="230">
        <f>ROUND(I200*H200,2)</f>
        <v>0</v>
      </c>
      <c r="BL200" s="17" t="s">
        <v>133</v>
      </c>
      <c r="BM200" s="229" t="s">
        <v>332</v>
      </c>
    </row>
    <row r="201" spans="1:47" s="2" customFormat="1" ht="12">
      <c r="A201" s="38"/>
      <c r="B201" s="39"/>
      <c r="C201" s="40"/>
      <c r="D201" s="231" t="s">
        <v>135</v>
      </c>
      <c r="E201" s="40"/>
      <c r="F201" s="232" t="s">
        <v>333</v>
      </c>
      <c r="G201" s="40"/>
      <c r="H201" s="40"/>
      <c r="I201" s="136"/>
      <c r="J201" s="40"/>
      <c r="K201" s="40"/>
      <c r="L201" s="44"/>
      <c r="M201" s="233"/>
      <c r="N201" s="234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135</v>
      </c>
      <c r="AU201" s="17" t="s">
        <v>82</v>
      </c>
    </row>
    <row r="202" spans="1:65" s="2" customFormat="1" ht="16.5" customHeight="1">
      <c r="A202" s="38"/>
      <c r="B202" s="39"/>
      <c r="C202" s="218" t="s">
        <v>334</v>
      </c>
      <c r="D202" s="218" t="s">
        <v>128</v>
      </c>
      <c r="E202" s="219" t="s">
        <v>335</v>
      </c>
      <c r="F202" s="220" t="s">
        <v>336</v>
      </c>
      <c r="G202" s="221" t="s">
        <v>131</v>
      </c>
      <c r="H202" s="222">
        <v>18.1</v>
      </c>
      <c r="I202" s="223"/>
      <c r="J202" s="224">
        <f>ROUND(I202*H202,2)</f>
        <v>0</v>
      </c>
      <c r="K202" s="220" t="s">
        <v>132</v>
      </c>
      <c r="L202" s="44"/>
      <c r="M202" s="225" t="s">
        <v>19</v>
      </c>
      <c r="N202" s="226" t="s">
        <v>43</v>
      </c>
      <c r="O202" s="84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133</v>
      </c>
      <c r="AT202" s="229" t="s">
        <v>128</v>
      </c>
      <c r="AU202" s="229" t="s">
        <v>82</v>
      </c>
      <c r="AY202" s="17" t="s">
        <v>126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80</v>
      </c>
      <c r="BK202" s="230">
        <f>ROUND(I202*H202,2)</f>
        <v>0</v>
      </c>
      <c r="BL202" s="17" t="s">
        <v>133</v>
      </c>
      <c r="BM202" s="229" t="s">
        <v>337</v>
      </c>
    </row>
    <row r="203" spans="1:47" s="2" customFormat="1" ht="12">
      <c r="A203" s="38"/>
      <c r="B203" s="39"/>
      <c r="C203" s="40"/>
      <c r="D203" s="231" t="s">
        <v>135</v>
      </c>
      <c r="E203" s="40"/>
      <c r="F203" s="232" t="s">
        <v>338</v>
      </c>
      <c r="G203" s="40"/>
      <c r="H203" s="40"/>
      <c r="I203" s="136"/>
      <c r="J203" s="40"/>
      <c r="K203" s="40"/>
      <c r="L203" s="44"/>
      <c r="M203" s="233"/>
      <c r="N203" s="234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135</v>
      </c>
      <c r="AU203" s="17" t="s">
        <v>82</v>
      </c>
    </row>
    <row r="204" spans="1:65" s="2" customFormat="1" ht="16.5" customHeight="1">
      <c r="A204" s="38"/>
      <c r="B204" s="39"/>
      <c r="C204" s="218" t="s">
        <v>339</v>
      </c>
      <c r="D204" s="218" t="s">
        <v>128</v>
      </c>
      <c r="E204" s="219" t="s">
        <v>340</v>
      </c>
      <c r="F204" s="220" t="s">
        <v>341</v>
      </c>
      <c r="G204" s="221" t="s">
        <v>131</v>
      </c>
      <c r="H204" s="222">
        <v>34</v>
      </c>
      <c r="I204" s="223"/>
      <c r="J204" s="224">
        <f>ROUND(I204*H204,2)</f>
        <v>0</v>
      </c>
      <c r="K204" s="220" t="s">
        <v>132</v>
      </c>
      <c r="L204" s="44"/>
      <c r="M204" s="225" t="s">
        <v>19</v>
      </c>
      <c r="N204" s="226" t="s">
        <v>43</v>
      </c>
      <c r="O204" s="84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133</v>
      </c>
      <c r="AT204" s="229" t="s">
        <v>128</v>
      </c>
      <c r="AU204" s="229" t="s">
        <v>82</v>
      </c>
      <c r="AY204" s="17" t="s">
        <v>126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80</v>
      </c>
      <c r="BK204" s="230">
        <f>ROUND(I204*H204,2)</f>
        <v>0</v>
      </c>
      <c r="BL204" s="17" t="s">
        <v>133</v>
      </c>
      <c r="BM204" s="229" t="s">
        <v>342</v>
      </c>
    </row>
    <row r="205" spans="1:47" s="2" customFormat="1" ht="12">
      <c r="A205" s="38"/>
      <c r="B205" s="39"/>
      <c r="C205" s="40"/>
      <c r="D205" s="231" t="s">
        <v>135</v>
      </c>
      <c r="E205" s="40"/>
      <c r="F205" s="232" t="s">
        <v>343</v>
      </c>
      <c r="G205" s="40"/>
      <c r="H205" s="40"/>
      <c r="I205" s="136"/>
      <c r="J205" s="40"/>
      <c r="K205" s="40"/>
      <c r="L205" s="44"/>
      <c r="M205" s="233"/>
      <c r="N205" s="234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135</v>
      </c>
      <c r="AU205" s="17" t="s">
        <v>82</v>
      </c>
    </row>
    <row r="206" spans="1:65" s="2" customFormat="1" ht="16.5" customHeight="1">
      <c r="A206" s="38"/>
      <c r="B206" s="39"/>
      <c r="C206" s="218" t="s">
        <v>344</v>
      </c>
      <c r="D206" s="218" t="s">
        <v>128</v>
      </c>
      <c r="E206" s="219" t="s">
        <v>345</v>
      </c>
      <c r="F206" s="220" t="s">
        <v>346</v>
      </c>
      <c r="G206" s="221" t="s">
        <v>131</v>
      </c>
      <c r="H206" s="222">
        <v>52.1</v>
      </c>
      <c r="I206" s="223"/>
      <c r="J206" s="224">
        <f>ROUND(I206*H206,2)</f>
        <v>0</v>
      </c>
      <c r="K206" s="220" t="s">
        <v>132</v>
      </c>
      <c r="L206" s="44"/>
      <c r="M206" s="225" t="s">
        <v>19</v>
      </c>
      <c r="N206" s="226" t="s">
        <v>43</v>
      </c>
      <c r="O206" s="84"/>
      <c r="P206" s="227">
        <f>O206*H206</f>
        <v>0</v>
      </c>
      <c r="Q206" s="227">
        <v>0.167</v>
      </c>
      <c r="R206" s="227">
        <f>Q206*H206</f>
        <v>8.700700000000001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133</v>
      </c>
      <c r="AT206" s="229" t="s">
        <v>128</v>
      </c>
      <c r="AU206" s="229" t="s">
        <v>82</v>
      </c>
      <c r="AY206" s="17" t="s">
        <v>126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80</v>
      </c>
      <c r="BK206" s="230">
        <f>ROUND(I206*H206,2)</f>
        <v>0</v>
      </c>
      <c r="BL206" s="17" t="s">
        <v>133</v>
      </c>
      <c r="BM206" s="229" t="s">
        <v>347</v>
      </c>
    </row>
    <row r="207" spans="1:47" s="2" customFormat="1" ht="12">
      <c r="A207" s="38"/>
      <c r="B207" s="39"/>
      <c r="C207" s="40"/>
      <c r="D207" s="231" t="s">
        <v>135</v>
      </c>
      <c r="E207" s="40"/>
      <c r="F207" s="232" t="s">
        <v>348</v>
      </c>
      <c r="G207" s="40"/>
      <c r="H207" s="40"/>
      <c r="I207" s="136"/>
      <c r="J207" s="40"/>
      <c r="K207" s="40"/>
      <c r="L207" s="44"/>
      <c r="M207" s="233"/>
      <c r="N207" s="23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135</v>
      </c>
      <c r="AU207" s="17" t="s">
        <v>82</v>
      </c>
    </row>
    <row r="208" spans="1:51" s="13" customFormat="1" ht="12">
      <c r="A208" s="13"/>
      <c r="B208" s="235"/>
      <c r="C208" s="236"/>
      <c r="D208" s="231" t="s">
        <v>146</v>
      </c>
      <c r="E208" s="237" t="s">
        <v>19</v>
      </c>
      <c r="F208" s="238" t="s">
        <v>208</v>
      </c>
      <c r="G208" s="236"/>
      <c r="H208" s="239">
        <v>52.1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146</v>
      </c>
      <c r="AU208" s="245" t="s">
        <v>82</v>
      </c>
      <c r="AV208" s="13" t="s">
        <v>82</v>
      </c>
      <c r="AW208" s="13" t="s">
        <v>33</v>
      </c>
      <c r="AX208" s="13" t="s">
        <v>80</v>
      </c>
      <c r="AY208" s="245" t="s">
        <v>126</v>
      </c>
    </row>
    <row r="209" spans="1:65" s="2" customFormat="1" ht="16.5" customHeight="1">
      <c r="A209" s="38"/>
      <c r="B209" s="39"/>
      <c r="C209" s="257" t="s">
        <v>349</v>
      </c>
      <c r="D209" s="257" t="s">
        <v>197</v>
      </c>
      <c r="E209" s="258" t="s">
        <v>350</v>
      </c>
      <c r="F209" s="259" t="s">
        <v>351</v>
      </c>
      <c r="G209" s="260" t="s">
        <v>131</v>
      </c>
      <c r="H209" s="261">
        <v>52.1</v>
      </c>
      <c r="I209" s="262"/>
      <c r="J209" s="263">
        <f>ROUND(I209*H209,2)</f>
        <v>0</v>
      </c>
      <c r="K209" s="259" t="s">
        <v>132</v>
      </c>
      <c r="L209" s="264"/>
      <c r="M209" s="265" t="s">
        <v>19</v>
      </c>
      <c r="N209" s="266" t="s">
        <v>43</v>
      </c>
      <c r="O209" s="84"/>
      <c r="P209" s="227">
        <f>O209*H209</f>
        <v>0</v>
      </c>
      <c r="Q209" s="227">
        <v>0.118</v>
      </c>
      <c r="R209" s="227">
        <f>Q209*H209</f>
        <v>6.1478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197</v>
      </c>
      <c r="AU209" s="229" t="s">
        <v>82</v>
      </c>
      <c r="AY209" s="17" t="s">
        <v>126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80</v>
      </c>
      <c r="BK209" s="230">
        <f>ROUND(I209*H209,2)</f>
        <v>0</v>
      </c>
      <c r="BL209" s="17" t="s">
        <v>133</v>
      </c>
      <c r="BM209" s="229" t="s">
        <v>352</v>
      </c>
    </row>
    <row r="210" spans="1:47" s="2" customFormat="1" ht="12">
      <c r="A210" s="38"/>
      <c r="B210" s="39"/>
      <c r="C210" s="40"/>
      <c r="D210" s="231" t="s">
        <v>135</v>
      </c>
      <c r="E210" s="40"/>
      <c r="F210" s="232" t="s">
        <v>351</v>
      </c>
      <c r="G210" s="40"/>
      <c r="H210" s="40"/>
      <c r="I210" s="136"/>
      <c r="J210" s="40"/>
      <c r="K210" s="40"/>
      <c r="L210" s="44"/>
      <c r="M210" s="233"/>
      <c r="N210" s="23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135</v>
      </c>
      <c r="AU210" s="17" t="s">
        <v>82</v>
      </c>
    </row>
    <row r="211" spans="1:65" s="2" customFormat="1" ht="16.5" customHeight="1">
      <c r="A211" s="38"/>
      <c r="B211" s="39"/>
      <c r="C211" s="218" t="s">
        <v>353</v>
      </c>
      <c r="D211" s="218" t="s">
        <v>128</v>
      </c>
      <c r="E211" s="219" t="s">
        <v>354</v>
      </c>
      <c r="F211" s="220" t="s">
        <v>355</v>
      </c>
      <c r="G211" s="221" t="s">
        <v>131</v>
      </c>
      <c r="H211" s="222">
        <v>1.8</v>
      </c>
      <c r="I211" s="223"/>
      <c r="J211" s="224">
        <f>ROUND(I211*H211,2)</f>
        <v>0</v>
      </c>
      <c r="K211" s="220" t="s">
        <v>132</v>
      </c>
      <c r="L211" s="44"/>
      <c r="M211" s="225" t="s">
        <v>19</v>
      </c>
      <c r="N211" s="226" t="s">
        <v>43</v>
      </c>
      <c r="O211" s="84"/>
      <c r="P211" s="227">
        <f>O211*H211</f>
        <v>0</v>
      </c>
      <c r="Q211" s="227">
        <v>0.10362</v>
      </c>
      <c r="R211" s="227">
        <f>Q211*H211</f>
        <v>0.18651600000000002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133</v>
      </c>
      <c r="AT211" s="229" t="s">
        <v>128</v>
      </c>
      <c r="AU211" s="229" t="s">
        <v>82</v>
      </c>
      <c r="AY211" s="17" t="s">
        <v>126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80</v>
      </c>
      <c r="BK211" s="230">
        <f>ROUND(I211*H211,2)</f>
        <v>0</v>
      </c>
      <c r="BL211" s="17" t="s">
        <v>133</v>
      </c>
      <c r="BM211" s="229" t="s">
        <v>356</v>
      </c>
    </row>
    <row r="212" spans="1:47" s="2" customFormat="1" ht="12">
      <c r="A212" s="38"/>
      <c r="B212" s="39"/>
      <c r="C212" s="40"/>
      <c r="D212" s="231" t="s">
        <v>135</v>
      </c>
      <c r="E212" s="40"/>
      <c r="F212" s="232" t="s">
        <v>357</v>
      </c>
      <c r="G212" s="40"/>
      <c r="H212" s="40"/>
      <c r="I212" s="136"/>
      <c r="J212" s="40"/>
      <c r="K212" s="40"/>
      <c r="L212" s="44"/>
      <c r="M212" s="233"/>
      <c r="N212" s="23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135</v>
      </c>
      <c r="AU212" s="17" t="s">
        <v>82</v>
      </c>
    </row>
    <row r="213" spans="1:63" s="12" customFormat="1" ht="22.8" customHeight="1">
      <c r="A213" s="12"/>
      <c r="B213" s="202"/>
      <c r="C213" s="203"/>
      <c r="D213" s="204" t="s">
        <v>71</v>
      </c>
      <c r="E213" s="216" t="s">
        <v>159</v>
      </c>
      <c r="F213" s="216" t="s">
        <v>358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SUM(P214:P237)</f>
        <v>0</v>
      </c>
      <c r="Q213" s="210"/>
      <c r="R213" s="211">
        <f>SUM(R214:R237)</f>
        <v>5.139019200000001</v>
      </c>
      <c r="S213" s="210"/>
      <c r="T213" s="212">
        <f>SUM(T214:T237)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80</v>
      </c>
      <c r="AT213" s="214" t="s">
        <v>71</v>
      </c>
      <c r="AU213" s="214" t="s">
        <v>80</v>
      </c>
      <c r="AY213" s="213" t="s">
        <v>126</v>
      </c>
      <c r="BK213" s="215">
        <f>SUM(BK214:BK237)</f>
        <v>0</v>
      </c>
    </row>
    <row r="214" spans="1:65" s="2" customFormat="1" ht="16.5" customHeight="1">
      <c r="A214" s="38"/>
      <c r="B214" s="39"/>
      <c r="C214" s="218" t="s">
        <v>359</v>
      </c>
      <c r="D214" s="218" t="s">
        <v>128</v>
      </c>
      <c r="E214" s="219" t="s">
        <v>360</v>
      </c>
      <c r="F214" s="220" t="s">
        <v>361</v>
      </c>
      <c r="G214" s="221" t="s">
        <v>131</v>
      </c>
      <c r="H214" s="222">
        <v>23.92</v>
      </c>
      <c r="I214" s="223"/>
      <c r="J214" s="224">
        <f>ROUND(I214*H214,2)</f>
        <v>0</v>
      </c>
      <c r="K214" s="220" t="s">
        <v>132</v>
      </c>
      <c r="L214" s="44"/>
      <c r="M214" s="225" t="s">
        <v>19</v>
      </c>
      <c r="N214" s="226" t="s">
        <v>43</v>
      </c>
      <c r="O214" s="84"/>
      <c r="P214" s="227">
        <f>O214*H214</f>
        <v>0</v>
      </c>
      <c r="Q214" s="227">
        <v>0.021</v>
      </c>
      <c r="R214" s="227">
        <f>Q214*H214</f>
        <v>0.5023200000000001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133</v>
      </c>
      <c r="AT214" s="229" t="s">
        <v>128</v>
      </c>
      <c r="AU214" s="229" t="s">
        <v>82</v>
      </c>
      <c r="AY214" s="17" t="s">
        <v>126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80</v>
      </c>
      <c r="BK214" s="230">
        <f>ROUND(I214*H214,2)</f>
        <v>0</v>
      </c>
      <c r="BL214" s="17" t="s">
        <v>133</v>
      </c>
      <c r="BM214" s="229" t="s">
        <v>362</v>
      </c>
    </row>
    <row r="215" spans="1:47" s="2" customFormat="1" ht="12">
      <c r="A215" s="38"/>
      <c r="B215" s="39"/>
      <c r="C215" s="40"/>
      <c r="D215" s="231" t="s">
        <v>135</v>
      </c>
      <c r="E215" s="40"/>
      <c r="F215" s="232" t="s">
        <v>363</v>
      </c>
      <c r="G215" s="40"/>
      <c r="H215" s="40"/>
      <c r="I215" s="136"/>
      <c r="J215" s="40"/>
      <c r="K215" s="40"/>
      <c r="L215" s="44"/>
      <c r="M215" s="233"/>
      <c r="N215" s="234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135</v>
      </c>
      <c r="AU215" s="17" t="s">
        <v>82</v>
      </c>
    </row>
    <row r="216" spans="1:51" s="13" customFormat="1" ht="12">
      <c r="A216" s="13"/>
      <c r="B216" s="235"/>
      <c r="C216" s="236"/>
      <c r="D216" s="231" t="s">
        <v>146</v>
      </c>
      <c r="E216" s="237" t="s">
        <v>19</v>
      </c>
      <c r="F216" s="238" t="s">
        <v>364</v>
      </c>
      <c r="G216" s="236"/>
      <c r="H216" s="239">
        <v>23.92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146</v>
      </c>
      <c r="AU216" s="245" t="s">
        <v>82</v>
      </c>
      <c r="AV216" s="13" t="s">
        <v>82</v>
      </c>
      <c r="AW216" s="13" t="s">
        <v>33</v>
      </c>
      <c r="AX216" s="13" t="s">
        <v>80</v>
      </c>
      <c r="AY216" s="245" t="s">
        <v>126</v>
      </c>
    </row>
    <row r="217" spans="1:65" s="2" customFormat="1" ht="16.5" customHeight="1">
      <c r="A217" s="38"/>
      <c r="B217" s="39"/>
      <c r="C217" s="218" t="s">
        <v>365</v>
      </c>
      <c r="D217" s="218" t="s">
        <v>128</v>
      </c>
      <c r="E217" s="219" t="s">
        <v>366</v>
      </c>
      <c r="F217" s="220" t="s">
        <v>367</v>
      </c>
      <c r="G217" s="221" t="s">
        <v>131</v>
      </c>
      <c r="H217" s="222">
        <v>71.76</v>
      </c>
      <c r="I217" s="223"/>
      <c r="J217" s="224">
        <f>ROUND(I217*H217,2)</f>
        <v>0</v>
      </c>
      <c r="K217" s="220" t="s">
        <v>132</v>
      </c>
      <c r="L217" s="44"/>
      <c r="M217" s="225" t="s">
        <v>19</v>
      </c>
      <c r="N217" s="226" t="s">
        <v>43</v>
      </c>
      <c r="O217" s="84"/>
      <c r="P217" s="227">
        <f>O217*H217</f>
        <v>0</v>
      </c>
      <c r="Q217" s="227">
        <v>0.007</v>
      </c>
      <c r="R217" s="227">
        <f>Q217*H217</f>
        <v>0.5023200000000001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133</v>
      </c>
      <c r="AT217" s="229" t="s">
        <v>128</v>
      </c>
      <c r="AU217" s="229" t="s">
        <v>82</v>
      </c>
      <c r="AY217" s="17" t="s">
        <v>126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80</v>
      </c>
      <c r="BK217" s="230">
        <f>ROUND(I217*H217,2)</f>
        <v>0</v>
      </c>
      <c r="BL217" s="17" t="s">
        <v>133</v>
      </c>
      <c r="BM217" s="229" t="s">
        <v>368</v>
      </c>
    </row>
    <row r="218" spans="1:47" s="2" customFormat="1" ht="12">
      <c r="A218" s="38"/>
      <c r="B218" s="39"/>
      <c r="C218" s="40"/>
      <c r="D218" s="231" t="s">
        <v>135</v>
      </c>
      <c r="E218" s="40"/>
      <c r="F218" s="232" t="s">
        <v>369</v>
      </c>
      <c r="G218" s="40"/>
      <c r="H218" s="40"/>
      <c r="I218" s="136"/>
      <c r="J218" s="40"/>
      <c r="K218" s="40"/>
      <c r="L218" s="44"/>
      <c r="M218" s="233"/>
      <c r="N218" s="23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135</v>
      </c>
      <c r="AU218" s="17" t="s">
        <v>82</v>
      </c>
    </row>
    <row r="219" spans="1:51" s="13" customFormat="1" ht="12">
      <c r="A219" s="13"/>
      <c r="B219" s="235"/>
      <c r="C219" s="236"/>
      <c r="D219" s="231" t="s">
        <v>146</v>
      </c>
      <c r="E219" s="237" t="s">
        <v>19</v>
      </c>
      <c r="F219" s="238" t="s">
        <v>370</v>
      </c>
      <c r="G219" s="236"/>
      <c r="H219" s="239">
        <v>71.76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146</v>
      </c>
      <c r="AU219" s="245" t="s">
        <v>82</v>
      </c>
      <c r="AV219" s="13" t="s">
        <v>82</v>
      </c>
      <c r="AW219" s="13" t="s">
        <v>33</v>
      </c>
      <c r="AX219" s="13" t="s">
        <v>80</v>
      </c>
      <c r="AY219" s="245" t="s">
        <v>126</v>
      </c>
    </row>
    <row r="220" spans="1:65" s="2" customFormat="1" ht="16.5" customHeight="1">
      <c r="A220" s="38"/>
      <c r="B220" s="39"/>
      <c r="C220" s="218" t="s">
        <v>371</v>
      </c>
      <c r="D220" s="218" t="s">
        <v>128</v>
      </c>
      <c r="E220" s="219" t="s">
        <v>372</v>
      </c>
      <c r="F220" s="220" t="s">
        <v>373</v>
      </c>
      <c r="G220" s="221" t="s">
        <v>131</v>
      </c>
      <c r="H220" s="222">
        <v>3.275</v>
      </c>
      <c r="I220" s="223"/>
      <c r="J220" s="224">
        <f>ROUND(I220*H220,2)</f>
        <v>0</v>
      </c>
      <c r="K220" s="220" t="s">
        <v>132</v>
      </c>
      <c r="L220" s="44"/>
      <c r="M220" s="225" t="s">
        <v>19</v>
      </c>
      <c r="N220" s="226" t="s">
        <v>43</v>
      </c>
      <c r="O220" s="84"/>
      <c r="P220" s="227">
        <f>O220*H220</f>
        <v>0</v>
      </c>
      <c r="Q220" s="227">
        <v>0.02636</v>
      </c>
      <c r="R220" s="227">
        <f>Q220*H220</f>
        <v>0.086329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133</v>
      </c>
      <c r="AT220" s="229" t="s">
        <v>128</v>
      </c>
      <c r="AU220" s="229" t="s">
        <v>82</v>
      </c>
      <c r="AY220" s="17" t="s">
        <v>126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80</v>
      </c>
      <c r="BK220" s="230">
        <f>ROUND(I220*H220,2)</f>
        <v>0</v>
      </c>
      <c r="BL220" s="17" t="s">
        <v>133</v>
      </c>
      <c r="BM220" s="229" t="s">
        <v>374</v>
      </c>
    </row>
    <row r="221" spans="1:47" s="2" customFormat="1" ht="12">
      <c r="A221" s="38"/>
      <c r="B221" s="39"/>
      <c r="C221" s="40"/>
      <c r="D221" s="231" t="s">
        <v>135</v>
      </c>
      <c r="E221" s="40"/>
      <c r="F221" s="232" t="s">
        <v>375</v>
      </c>
      <c r="G221" s="40"/>
      <c r="H221" s="40"/>
      <c r="I221" s="136"/>
      <c r="J221" s="40"/>
      <c r="K221" s="40"/>
      <c r="L221" s="44"/>
      <c r="M221" s="233"/>
      <c r="N221" s="234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135</v>
      </c>
      <c r="AU221" s="17" t="s">
        <v>82</v>
      </c>
    </row>
    <row r="222" spans="1:51" s="13" customFormat="1" ht="12">
      <c r="A222" s="13"/>
      <c r="B222" s="235"/>
      <c r="C222" s="236"/>
      <c r="D222" s="231" t="s">
        <v>146</v>
      </c>
      <c r="E222" s="237" t="s">
        <v>19</v>
      </c>
      <c r="F222" s="238" t="s">
        <v>376</v>
      </c>
      <c r="G222" s="236"/>
      <c r="H222" s="239">
        <v>3.275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146</v>
      </c>
      <c r="AU222" s="245" t="s">
        <v>82</v>
      </c>
      <c r="AV222" s="13" t="s">
        <v>82</v>
      </c>
      <c r="AW222" s="13" t="s">
        <v>33</v>
      </c>
      <c r="AX222" s="13" t="s">
        <v>80</v>
      </c>
      <c r="AY222" s="245" t="s">
        <v>126</v>
      </c>
    </row>
    <row r="223" spans="1:65" s="2" customFormat="1" ht="16.5" customHeight="1">
      <c r="A223" s="38"/>
      <c r="B223" s="39"/>
      <c r="C223" s="218" t="s">
        <v>377</v>
      </c>
      <c r="D223" s="218" t="s">
        <v>128</v>
      </c>
      <c r="E223" s="219" t="s">
        <v>378</v>
      </c>
      <c r="F223" s="220" t="s">
        <v>379</v>
      </c>
      <c r="G223" s="221" t="s">
        <v>156</v>
      </c>
      <c r="H223" s="222">
        <v>1.616</v>
      </c>
      <c r="I223" s="223"/>
      <c r="J223" s="224">
        <f>ROUND(I223*H223,2)</f>
        <v>0</v>
      </c>
      <c r="K223" s="220" t="s">
        <v>132</v>
      </c>
      <c r="L223" s="44"/>
      <c r="M223" s="225" t="s">
        <v>19</v>
      </c>
      <c r="N223" s="226" t="s">
        <v>43</v>
      </c>
      <c r="O223" s="84"/>
      <c r="P223" s="227">
        <f>O223*H223</f>
        <v>0</v>
      </c>
      <c r="Q223" s="227">
        <v>2.45329</v>
      </c>
      <c r="R223" s="227">
        <f>Q223*H223</f>
        <v>3.9645166400000003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133</v>
      </c>
      <c r="AT223" s="229" t="s">
        <v>128</v>
      </c>
      <c r="AU223" s="229" t="s">
        <v>82</v>
      </c>
      <c r="AY223" s="17" t="s">
        <v>126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80</v>
      </c>
      <c r="BK223" s="230">
        <f>ROUND(I223*H223,2)</f>
        <v>0</v>
      </c>
      <c r="BL223" s="17" t="s">
        <v>133</v>
      </c>
      <c r="BM223" s="229" t="s">
        <v>380</v>
      </c>
    </row>
    <row r="224" spans="1:47" s="2" customFormat="1" ht="12">
      <c r="A224" s="38"/>
      <c r="B224" s="39"/>
      <c r="C224" s="40"/>
      <c r="D224" s="231" t="s">
        <v>135</v>
      </c>
      <c r="E224" s="40"/>
      <c r="F224" s="232" t="s">
        <v>381</v>
      </c>
      <c r="G224" s="40"/>
      <c r="H224" s="40"/>
      <c r="I224" s="136"/>
      <c r="J224" s="40"/>
      <c r="K224" s="40"/>
      <c r="L224" s="44"/>
      <c r="M224" s="233"/>
      <c r="N224" s="234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135</v>
      </c>
      <c r="AU224" s="17" t="s">
        <v>82</v>
      </c>
    </row>
    <row r="225" spans="1:51" s="13" customFormat="1" ht="12">
      <c r="A225" s="13"/>
      <c r="B225" s="235"/>
      <c r="C225" s="236"/>
      <c r="D225" s="231" t="s">
        <v>146</v>
      </c>
      <c r="E225" s="237" t="s">
        <v>19</v>
      </c>
      <c r="F225" s="238" t="s">
        <v>382</v>
      </c>
      <c r="G225" s="236"/>
      <c r="H225" s="239">
        <v>1.58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146</v>
      </c>
      <c r="AU225" s="245" t="s">
        <v>82</v>
      </c>
      <c r="AV225" s="13" t="s">
        <v>82</v>
      </c>
      <c r="AW225" s="13" t="s">
        <v>33</v>
      </c>
      <c r="AX225" s="13" t="s">
        <v>72</v>
      </c>
      <c r="AY225" s="245" t="s">
        <v>126</v>
      </c>
    </row>
    <row r="226" spans="1:51" s="13" customFormat="1" ht="12">
      <c r="A226" s="13"/>
      <c r="B226" s="235"/>
      <c r="C226" s="236"/>
      <c r="D226" s="231" t="s">
        <v>146</v>
      </c>
      <c r="E226" s="237" t="s">
        <v>19</v>
      </c>
      <c r="F226" s="238" t="s">
        <v>383</v>
      </c>
      <c r="G226" s="236"/>
      <c r="H226" s="239">
        <v>0.036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146</v>
      </c>
      <c r="AU226" s="245" t="s">
        <v>82</v>
      </c>
      <c r="AV226" s="13" t="s">
        <v>82</v>
      </c>
      <c r="AW226" s="13" t="s">
        <v>33</v>
      </c>
      <c r="AX226" s="13" t="s">
        <v>72</v>
      </c>
      <c r="AY226" s="245" t="s">
        <v>126</v>
      </c>
    </row>
    <row r="227" spans="1:51" s="14" customFormat="1" ht="12">
      <c r="A227" s="14"/>
      <c r="B227" s="246"/>
      <c r="C227" s="247"/>
      <c r="D227" s="231" t="s">
        <v>146</v>
      </c>
      <c r="E227" s="248" t="s">
        <v>19</v>
      </c>
      <c r="F227" s="249" t="s">
        <v>183</v>
      </c>
      <c r="G227" s="247"/>
      <c r="H227" s="250">
        <v>1.616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146</v>
      </c>
      <c r="AU227" s="256" t="s">
        <v>82</v>
      </c>
      <c r="AV227" s="14" t="s">
        <v>133</v>
      </c>
      <c r="AW227" s="14" t="s">
        <v>33</v>
      </c>
      <c r="AX227" s="14" t="s">
        <v>80</v>
      </c>
      <c r="AY227" s="256" t="s">
        <v>126</v>
      </c>
    </row>
    <row r="228" spans="1:65" s="2" customFormat="1" ht="16.5" customHeight="1">
      <c r="A228" s="38"/>
      <c r="B228" s="39"/>
      <c r="C228" s="218" t="s">
        <v>384</v>
      </c>
      <c r="D228" s="218" t="s">
        <v>128</v>
      </c>
      <c r="E228" s="219" t="s">
        <v>385</v>
      </c>
      <c r="F228" s="220" t="s">
        <v>386</v>
      </c>
      <c r="G228" s="221" t="s">
        <v>172</v>
      </c>
      <c r="H228" s="222">
        <v>0.078</v>
      </c>
      <c r="I228" s="223"/>
      <c r="J228" s="224">
        <f>ROUND(I228*H228,2)</f>
        <v>0</v>
      </c>
      <c r="K228" s="220" t="s">
        <v>132</v>
      </c>
      <c r="L228" s="44"/>
      <c r="M228" s="225" t="s">
        <v>19</v>
      </c>
      <c r="N228" s="226" t="s">
        <v>43</v>
      </c>
      <c r="O228" s="84"/>
      <c r="P228" s="227">
        <f>O228*H228</f>
        <v>0</v>
      </c>
      <c r="Q228" s="227">
        <v>1.06277</v>
      </c>
      <c r="R228" s="227">
        <f>Q228*H228</f>
        <v>0.08289606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133</v>
      </c>
      <c r="AT228" s="229" t="s">
        <v>128</v>
      </c>
      <c r="AU228" s="229" t="s">
        <v>82</v>
      </c>
      <c r="AY228" s="17" t="s">
        <v>126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80</v>
      </c>
      <c r="BK228" s="230">
        <f>ROUND(I228*H228,2)</f>
        <v>0</v>
      </c>
      <c r="BL228" s="17" t="s">
        <v>133</v>
      </c>
      <c r="BM228" s="229" t="s">
        <v>387</v>
      </c>
    </row>
    <row r="229" spans="1:47" s="2" customFormat="1" ht="12">
      <c r="A229" s="38"/>
      <c r="B229" s="39"/>
      <c r="C229" s="40"/>
      <c r="D229" s="231" t="s">
        <v>135</v>
      </c>
      <c r="E229" s="40"/>
      <c r="F229" s="232" t="s">
        <v>388</v>
      </c>
      <c r="G229" s="40"/>
      <c r="H229" s="40"/>
      <c r="I229" s="136"/>
      <c r="J229" s="40"/>
      <c r="K229" s="40"/>
      <c r="L229" s="44"/>
      <c r="M229" s="233"/>
      <c r="N229" s="234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135</v>
      </c>
      <c r="AU229" s="17" t="s">
        <v>82</v>
      </c>
    </row>
    <row r="230" spans="1:51" s="13" customFormat="1" ht="12">
      <c r="A230" s="13"/>
      <c r="B230" s="235"/>
      <c r="C230" s="236"/>
      <c r="D230" s="231" t="s">
        <v>146</v>
      </c>
      <c r="E230" s="237" t="s">
        <v>19</v>
      </c>
      <c r="F230" s="238" t="s">
        <v>389</v>
      </c>
      <c r="G230" s="236"/>
      <c r="H230" s="239">
        <v>0.076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146</v>
      </c>
      <c r="AU230" s="245" t="s">
        <v>82</v>
      </c>
      <c r="AV230" s="13" t="s">
        <v>82</v>
      </c>
      <c r="AW230" s="13" t="s">
        <v>33</v>
      </c>
      <c r="AX230" s="13" t="s">
        <v>72</v>
      </c>
      <c r="AY230" s="245" t="s">
        <v>126</v>
      </c>
    </row>
    <row r="231" spans="1:51" s="13" customFormat="1" ht="12">
      <c r="A231" s="13"/>
      <c r="B231" s="235"/>
      <c r="C231" s="236"/>
      <c r="D231" s="231" t="s">
        <v>146</v>
      </c>
      <c r="E231" s="237" t="s">
        <v>19</v>
      </c>
      <c r="F231" s="238" t="s">
        <v>390</v>
      </c>
      <c r="G231" s="236"/>
      <c r="H231" s="239">
        <v>0.002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146</v>
      </c>
      <c r="AU231" s="245" t="s">
        <v>82</v>
      </c>
      <c r="AV231" s="13" t="s">
        <v>82</v>
      </c>
      <c r="AW231" s="13" t="s">
        <v>33</v>
      </c>
      <c r="AX231" s="13" t="s">
        <v>72</v>
      </c>
      <c r="AY231" s="245" t="s">
        <v>126</v>
      </c>
    </row>
    <row r="232" spans="1:51" s="14" customFormat="1" ht="12">
      <c r="A232" s="14"/>
      <c r="B232" s="246"/>
      <c r="C232" s="247"/>
      <c r="D232" s="231" t="s">
        <v>146</v>
      </c>
      <c r="E232" s="248" t="s">
        <v>19</v>
      </c>
      <c r="F232" s="249" t="s">
        <v>183</v>
      </c>
      <c r="G232" s="247"/>
      <c r="H232" s="250">
        <v>0.078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146</v>
      </c>
      <c r="AU232" s="256" t="s">
        <v>82</v>
      </c>
      <c r="AV232" s="14" t="s">
        <v>133</v>
      </c>
      <c r="AW232" s="14" t="s">
        <v>33</v>
      </c>
      <c r="AX232" s="14" t="s">
        <v>80</v>
      </c>
      <c r="AY232" s="256" t="s">
        <v>126</v>
      </c>
    </row>
    <row r="233" spans="1:65" s="2" customFormat="1" ht="16.5" customHeight="1">
      <c r="A233" s="38"/>
      <c r="B233" s="39"/>
      <c r="C233" s="218" t="s">
        <v>391</v>
      </c>
      <c r="D233" s="218" t="s">
        <v>128</v>
      </c>
      <c r="E233" s="219" t="s">
        <v>392</v>
      </c>
      <c r="F233" s="220" t="s">
        <v>393</v>
      </c>
      <c r="G233" s="221" t="s">
        <v>150</v>
      </c>
      <c r="H233" s="222">
        <v>3.75</v>
      </c>
      <c r="I233" s="223"/>
      <c r="J233" s="224">
        <f>ROUND(I233*H233,2)</f>
        <v>0</v>
      </c>
      <c r="K233" s="220" t="s">
        <v>132</v>
      </c>
      <c r="L233" s="44"/>
      <c r="M233" s="225" t="s">
        <v>19</v>
      </c>
      <c r="N233" s="226" t="s">
        <v>43</v>
      </c>
      <c r="O233" s="84"/>
      <c r="P233" s="227">
        <f>O233*H233</f>
        <v>0</v>
      </c>
      <c r="Q233" s="227">
        <v>9E-05</v>
      </c>
      <c r="R233" s="227">
        <f>Q233*H233</f>
        <v>0.0003375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133</v>
      </c>
      <c r="AT233" s="229" t="s">
        <v>128</v>
      </c>
      <c r="AU233" s="229" t="s">
        <v>82</v>
      </c>
      <c r="AY233" s="17" t="s">
        <v>126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80</v>
      </c>
      <c r="BK233" s="230">
        <f>ROUND(I233*H233,2)</f>
        <v>0</v>
      </c>
      <c r="BL233" s="17" t="s">
        <v>133</v>
      </c>
      <c r="BM233" s="229" t="s">
        <v>394</v>
      </c>
    </row>
    <row r="234" spans="1:47" s="2" customFormat="1" ht="12">
      <c r="A234" s="38"/>
      <c r="B234" s="39"/>
      <c r="C234" s="40"/>
      <c r="D234" s="231" t="s">
        <v>135</v>
      </c>
      <c r="E234" s="40"/>
      <c r="F234" s="232" t="s">
        <v>395</v>
      </c>
      <c r="G234" s="40"/>
      <c r="H234" s="40"/>
      <c r="I234" s="136"/>
      <c r="J234" s="40"/>
      <c r="K234" s="40"/>
      <c r="L234" s="44"/>
      <c r="M234" s="233"/>
      <c r="N234" s="234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135</v>
      </c>
      <c r="AU234" s="17" t="s">
        <v>82</v>
      </c>
    </row>
    <row r="235" spans="1:51" s="13" customFormat="1" ht="12">
      <c r="A235" s="13"/>
      <c r="B235" s="235"/>
      <c r="C235" s="236"/>
      <c r="D235" s="231" t="s">
        <v>146</v>
      </c>
      <c r="E235" s="237" t="s">
        <v>19</v>
      </c>
      <c r="F235" s="238" t="s">
        <v>396</v>
      </c>
      <c r="G235" s="236"/>
      <c r="H235" s="239">
        <v>3.75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146</v>
      </c>
      <c r="AU235" s="245" t="s">
        <v>82</v>
      </c>
      <c r="AV235" s="13" t="s">
        <v>82</v>
      </c>
      <c r="AW235" s="13" t="s">
        <v>33</v>
      </c>
      <c r="AX235" s="13" t="s">
        <v>80</v>
      </c>
      <c r="AY235" s="245" t="s">
        <v>126</v>
      </c>
    </row>
    <row r="236" spans="1:65" s="2" customFormat="1" ht="16.5" customHeight="1">
      <c r="A236" s="38"/>
      <c r="B236" s="39"/>
      <c r="C236" s="218" t="s">
        <v>397</v>
      </c>
      <c r="D236" s="218" t="s">
        <v>128</v>
      </c>
      <c r="E236" s="219" t="s">
        <v>398</v>
      </c>
      <c r="F236" s="220" t="s">
        <v>399</v>
      </c>
      <c r="G236" s="221" t="s">
        <v>150</v>
      </c>
      <c r="H236" s="222">
        <v>3.75</v>
      </c>
      <c r="I236" s="223"/>
      <c r="J236" s="224">
        <f>ROUND(I236*H236,2)</f>
        <v>0</v>
      </c>
      <c r="K236" s="220" t="s">
        <v>132</v>
      </c>
      <c r="L236" s="44"/>
      <c r="M236" s="225" t="s">
        <v>19</v>
      </c>
      <c r="N236" s="226" t="s">
        <v>43</v>
      </c>
      <c r="O236" s="84"/>
      <c r="P236" s="227">
        <f>O236*H236</f>
        <v>0</v>
      </c>
      <c r="Q236" s="227">
        <v>8E-05</v>
      </c>
      <c r="R236" s="227">
        <f>Q236*H236</f>
        <v>0.00030000000000000003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133</v>
      </c>
      <c r="AT236" s="229" t="s">
        <v>128</v>
      </c>
      <c r="AU236" s="229" t="s">
        <v>82</v>
      </c>
      <c r="AY236" s="17" t="s">
        <v>126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80</v>
      </c>
      <c r="BK236" s="230">
        <f>ROUND(I236*H236,2)</f>
        <v>0</v>
      </c>
      <c r="BL236" s="17" t="s">
        <v>133</v>
      </c>
      <c r="BM236" s="229" t="s">
        <v>400</v>
      </c>
    </row>
    <row r="237" spans="1:47" s="2" customFormat="1" ht="12">
      <c r="A237" s="38"/>
      <c r="B237" s="39"/>
      <c r="C237" s="40"/>
      <c r="D237" s="231" t="s">
        <v>135</v>
      </c>
      <c r="E237" s="40"/>
      <c r="F237" s="232" t="s">
        <v>401</v>
      </c>
      <c r="G237" s="40"/>
      <c r="H237" s="40"/>
      <c r="I237" s="136"/>
      <c r="J237" s="40"/>
      <c r="K237" s="40"/>
      <c r="L237" s="44"/>
      <c r="M237" s="233"/>
      <c r="N237" s="234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135</v>
      </c>
      <c r="AU237" s="17" t="s">
        <v>82</v>
      </c>
    </row>
    <row r="238" spans="1:63" s="12" customFormat="1" ht="22.8" customHeight="1">
      <c r="A238" s="12"/>
      <c r="B238" s="202"/>
      <c r="C238" s="203"/>
      <c r="D238" s="204" t="s">
        <v>71</v>
      </c>
      <c r="E238" s="216" t="s">
        <v>169</v>
      </c>
      <c r="F238" s="216" t="s">
        <v>402</v>
      </c>
      <c r="G238" s="203"/>
      <c r="H238" s="203"/>
      <c r="I238" s="206"/>
      <c r="J238" s="217">
        <f>BK238</f>
        <v>0</v>
      </c>
      <c r="K238" s="203"/>
      <c r="L238" s="208"/>
      <c r="M238" s="209"/>
      <c r="N238" s="210"/>
      <c r="O238" s="210"/>
      <c r="P238" s="211">
        <f>SUM(P239:P252)</f>
        <v>0</v>
      </c>
      <c r="Q238" s="210"/>
      <c r="R238" s="211">
        <f>SUM(R239:R252)</f>
        <v>1.2939100000000001</v>
      </c>
      <c r="S238" s="210"/>
      <c r="T238" s="212">
        <f>SUM(T239:T252)</f>
        <v>0.1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80</v>
      </c>
      <c r="AT238" s="214" t="s">
        <v>71</v>
      </c>
      <c r="AU238" s="214" t="s">
        <v>80</v>
      </c>
      <c r="AY238" s="213" t="s">
        <v>126</v>
      </c>
      <c r="BK238" s="215">
        <f>SUM(BK239:BK252)</f>
        <v>0</v>
      </c>
    </row>
    <row r="239" spans="1:65" s="2" customFormat="1" ht="16.5" customHeight="1">
      <c r="A239" s="38"/>
      <c r="B239" s="39"/>
      <c r="C239" s="218" t="s">
        <v>403</v>
      </c>
      <c r="D239" s="218" t="s">
        <v>128</v>
      </c>
      <c r="E239" s="219" t="s">
        <v>404</v>
      </c>
      <c r="F239" s="220" t="s">
        <v>405</v>
      </c>
      <c r="G239" s="221" t="s">
        <v>150</v>
      </c>
      <c r="H239" s="222">
        <v>1.5</v>
      </c>
      <c r="I239" s="223"/>
      <c r="J239" s="224">
        <f>ROUND(I239*H239,2)</f>
        <v>0</v>
      </c>
      <c r="K239" s="220" t="s">
        <v>132</v>
      </c>
      <c r="L239" s="44"/>
      <c r="M239" s="225" t="s">
        <v>19</v>
      </c>
      <c r="N239" s="226" t="s">
        <v>43</v>
      </c>
      <c r="O239" s="84"/>
      <c r="P239" s="227">
        <f>O239*H239</f>
        <v>0</v>
      </c>
      <c r="Q239" s="227">
        <v>0.00128</v>
      </c>
      <c r="R239" s="227">
        <f>Q239*H239</f>
        <v>0.0019200000000000003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133</v>
      </c>
      <c r="AT239" s="229" t="s">
        <v>128</v>
      </c>
      <c r="AU239" s="229" t="s">
        <v>82</v>
      </c>
      <c r="AY239" s="17" t="s">
        <v>126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80</v>
      </c>
      <c r="BK239" s="230">
        <f>ROUND(I239*H239,2)</f>
        <v>0</v>
      </c>
      <c r="BL239" s="17" t="s">
        <v>133</v>
      </c>
      <c r="BM239" s="229" t="s">
        <v>406</v>
      </c>
    </row>
    <row r="240" spans="1:47" s="2" customFormat="1" ht="12">
      <c r="A240" s="38"/>
      <c r="B240" s="39"/>
      <c r="C240" s="40"/>
      <c r="D240" s="231" t="s">
        <v>135</v>
      </c>
      <c r="E240" s="40"/>
      <c r="F240" s="232" t="s">
        <v>407</v>
      </c>
      <c r="G240" s="40"/>
      <c r="H240" s="40"/>
      <c r="I240" s="136"/>
      <c r="J240" s="40"/>
      <c r="K240" s="40"/>
      <c r="L240" s="44"/>
      <c r="M240" s="233"/>
      <c r="N240" s="234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135</v>
      </c>
      <c r="AU240" s="17" t="s">
        <v>82</v>
      </c>
    </row>
    <row r="241" spans="1:65" s="2" customFormat="1" ht="16.5" customHeight="1">
      <c r="A241" s="38"/>
      <c r="B241" s="39"/>
      <c r="C241" s="218" t="s">
        <v>408</v>
      </c>
      <c r="D241" s="218" t="s">
        <v>128</v>
      </c>
      <c r="E241" s="219" t="s">
        <v>409</v>
      </c>
      <c r="F241" s="220" t="s">
        <v>410</v>
      </c>
      <c r="G241" s="221" t="s">
        <v>314</v>
      </c>
      <c r="H241" s="222">
        <v>1</v>
      </c>
      <c r="I241" s="223"/>
      <c r="J241" s="224">
        <f>ROUND(I241*H241,2)</f>
        <v>0</v>
      </c>
      <c r="K241" s="220" t="s">
        <v>132</v>
      </c>
      <c r="L241" s="44"/>
      <c r="M241" s="225" t="s">
        <v>19</v>
      </c>
      <c r="N241" s="226" t="s">
        <v>43</v>
      </c>
      <c r="O241" s="84"/>
      <c r="P241" s="227">
        <f>O241*H241</f>
        <v>0</v>
      </c>
      <c r="Q241" s="227">
        <v>0.00918</v>
      </c>
      <c r="R241" s="227">
        <f>Q241*H241</f>
        <v>0.00918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133</v>
      </c>
      <c r="AT241" s="229" t="s">
        <v>128</v>
      </c>
      <c r="AU241" s="229" t="s">
        <v>82</v>
      </c>
      <c r="AY241" s="17" t="s">
        <v>126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80</v>
      </c>
      <c r="BK241" s="230">
        <f>ROUND(I241*H241,2)</f>
        <v>0</v>
      </c>
      <c r="BL241" s="17" t="s">
        <v>133</v>
      </c>
      <c r="BM241" s="229" t="s">
        <v>411</v>
      </c>
    </row>
    <row r="242" spans="1:47" s="2" customFormat="1" ht="12">
      <c r="A242" s="38"/>
      <c r="B242" s="39"/>
      <c r="C242" s="40"/>
      <c r="D242" s="231" t="s">
        <v>135</v>
      </c>
      <c r="E242" s="40"/>
      <c r="F242" s="232" t="s">
        <v>410</v>
      </c>
      <c r="G242" s="40"/>
      <c r="H242" s="40"/>
      <c r="I242" s="136"/>
      <c r="J242" s="40"/>
      <c r="K242" s="40"/>
      <c r="L242" s="44"/>
      <c r="M242" s="233"/>
      <c r="N242" s="23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135</v>
      </c>
      <c r="AU242" s="17" t="s">
        <v>82</v>
      </c>
    </row>
    <row r="243" spans="1:65" s="2" customFormat="1" ht="16.5" customHeight="1">
      <c r="A243" s="38"/>
      <c r="B243" s="39"/>
      <c r="C243" s="257" t="s">
        <v>412</v>
      </c>
      <c r="D243" s="257" t="s">
        <v>197</v>
      </c>
      <c r="E243" s="258" t="s">
        <v>413</v>
      </c>
      <c r="F243" s="259" t="s">
        <v>414</v>
      </c>
      <c r="G243" s="260" t="s">
        <v>314</v>
      </c>
      <c r="H243" s="261">
        <v>1</v>
      </c>
      <c r="I243" s="262"/>
      <c r="J243" s="263">
        <f>ROUND(I243*H243,2)</f>
        <v>0</v>
      </c>
      <c r="K243" s="259" t="s">
        <v>132</v>
      </c>
      <c r="L243" s="264"/>
      <c r="M243" s="265" t="s">
        <v>19</v>
      </c>
      <c r="N243" s="266" t="s">
        <v>43</v>
      </c>
      <c r="O243" s="84"/>
      <c r="P243" s="227">
        <f>O243*H243</f>
        <v>0</v>
      </c>
      <c r="Q243" s="227">
        <v>0.506</v>
      </c>
      <c r="R243" s="227">
        <f>Q243*H243</f>
        <v>0.506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169</v>
      </c>
      <c r="AT243" s="229" t="s">
        <v>197</v>
      </c>
      <c r="AU243" s="229" t="s">
        <v>82</v>
      </c>
      <c r="AY243" s="17" t="s">
        <v>126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80</v>
      </c>
      <c r="BK243" s="230">
        <f>ROUND(I243*H243,2)</f>
        <v>0</v>
      </c>
      <c r="BL243" s="17" t="s">
        <v>133</v>
      </c>
      <c r="BM243" s="229" t="s">
        <v>415</v>
      </c>
    </row>
    <row r="244" spans="1:47" s="2" customFormat="1" ht="12">
      <c r="A244" s="38"/>
      <c r="B244" s="39"/>
      <c r="C244" s="40"/>
      <c r="D244" s="231" t="s">
        <v>135</v>
      </c>
      <c r="E244" s="40"/>
      <c r="F244" s="232" t="s">
        <v>414</v>
      </c>
      <c r="G244" s="40"/>
      <c r="H244" s="40"/>
      <c r="I244" s="136"/>
      <c r="J244" s="40"/>
      <c r="K244" s="40"/>
      <c r="L244" s="44"/>
      <c r="M244" s="233"/>
      <c r="N244" s="234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135</v>
      </c>
      <c r="AU244" s="17" t="s">
        <v>82</v>
      </c>
    </row>
    <row r="245" spans="1:65" s="2" customFormat="1" ht="16.5" customHeight="1">
      <c r="A245" s="38"/>
      <c r="B245" s="39"/>
      <c r="C245" s="218" t="s">
        <v>416</v>
      </c>
      <c r="D245" s="218" t="s">
        <v>128</v>
      </c>
      <c r="E245" s="219" t="s">
        <v>417</v>
      </c>
      <c r="F245" s="220" t="s">
        <v>418</v>
      </c>
      <c r="G245" s="221" t="s">
        <v>314</v>
      </c>
      <c r="H245" s="222">
        <v>1</v>
      </c>
      <c r="I245" s="223"/>
      <c r="J245" s="224">
        <f>ROUND(I245*H245,2)</f>
        <v>0</v>
      </c>
      <c r="K245" s="220" t="s">
        <v>132</v>
      </c>
      <c r="L245" s="44"/>
      <c r="M245" s="225" t="s">
        <v>19</v>
      </c>
      <c r="N245" s="226" t="s">
        <v>43</v>
      </c>
      <c r="O245" s="84"/>
      <c r="P245" s="227">
        <f>O245*H245</f>
        <v>0</v>
      </c>
      <c r="Q245" s="227">
        <v>0.01147</v>
      </c>
      <c r="R245" s="227">
        <f>Q245*H245</f>
        <v>0.01147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133</v>
      </c>
      <c r="AT245" s="229" t="s">
        <v>128</v>
      </c>
      <c r="AU245" s="229" t="s">
        <v>82</v>
      </c>
      <c r="AY245" s="17" t="s">
        <v>126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80</v>
      </c>
      <c r="BK245" s="230">
        <f>ROUND(I245*H245,2)</f>
        <v>0</v>
      </c>
      <c r="BL245" s="17" t="s">
        <v>133</v>
      </c>
      <c r="BM245" s="229" t="s">
        <v>419</v>
      </c>
    </row>
    <row r="246" spans="1:47" s="2" customFormat="1" ht="12">
      <c r="A246" s="38"/>
      <c r="B246" s="39"/>
      <c r="C246" s="40"/>
      <c r="D246" s="231" t="s">
        <v>135</v>
      </c>
      <c r="E246" s="40"/>
      <c r="F246" s="232" t="s">
        <v>418</v>
      </c>
      <c r="G246" s="40"/>
      <c r="H246" s="40"/>
      <c r="I246" s="136"/>
      <c r="J246" s="40"/>
      <c r="K246" s="40"/>
      <c r="L246" s="44"/>
      <c r="M246" s="233"/>
      <c r="N246" s="23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135</v>
      </c>
      <c r="AU246" s="17" t="s">
        <v>82</v>
      </c>
    </row>
    <row r="247" spans="1:65" s="2" customFormat="1" ht="16.5" customHeight="1">
      <c r="A247" s="38"/>
      <c r="B247" s="39"/>
      <c r="C247" s="257" t="s">
        <v>420</v>
      </c>
      <c r="D247" s="257" t="s">
        <v>197</v>
      </c>
      <c r="E247" s="258" t="s">
        <v>421</v>
      </c>
      <c r="F247" s="259" t="s">
        <v>422</v>
      </c>
      <c r="G247" s="260" t="s">
        <v>314</v>
      </c>
      <c r="H247" s="261">
        <v>1</v>
      </c>
      <c r="I247" s="262"/>
      <c r="J247" s="263">
        <f>ROUND(I247*H247,2)</f>
        <v>0</v>
      </c>
      <c r="K247" s="259" t="s">
        <v>132</v>
      </c>
      <c r="L247" s="264"/>
      <c r="M247" s="265" t="s">
        <v>19</v>
      </c>
      <c r="N247" s="266" t="s">
        <v>43</v>
      </c>
      <c r="O247" s="84"/>
      <c r="P247" s="227">
        <f>O247*H247</f>
        <v>0</v>
      </c>
      <c r="Q247" s="227">
        <v>0.548</v>
      </c>
      <c r="R247" s="227">
        <f>Q247*H247</f>
        <v>0.548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169</v>
      </c>
      <c r="AT247" s="229" t="s">
        <v>197</v>
      </c>
      <c r="AU247" s="229" t="s">
        <v>82</v>
      </c>
      <c r="AY247" s="17" t="s">
        <v>126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80</v>
      </c>
      <c r="BK247" s="230">
        <f>ROUND(I247*H247,2)</f>
        <v>0</v>
      </c>
      <c r="BL247" s="17" t="s">
        <v>133</v>
      </c>
      <c r="BM247" s="229" t="s">
        <v>423</v>
      </c>
    </row>
    <row r="248" spans="1:47" s="2" customFormat="1" ht="12">
      <c r="A248" s="38"/>
      <c r="B248" s="39"/>
      <c r="C248" s="40"/>
      <c r="D248" s="231" t="s">
        <v>135</v>
      </c>
      <c r="E248" s="40"/>
      <c r="F248" s="232" t="s">
        <v>422</v>
      </c>
      <c r="G248" s="40"/>
      <c r="H248" s="40"/>
      <c r="I248" s="136"/>
      <c r="J248" s="40"/>
      <c r="K248" s="40"/>
      <c r="L248" s="44"/>
      <c r="M248" s="233"/>
      <c r="N248" s="234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135</v>
      </c>
      <c r="AU248" s="17" t="s">
        <v>82</v>
      </c>
    </row>
    <row r="249" spans="1:65" s="2" customFormat="1" ht="16.5" customHeight="1">
      <c r="A249" s="38"/>
      <c r="B249" s="39"/>
      <c r="C249" s="218" t="s">
        <v>424</v>
      </c>
      <c r="D249" s="218" t="s">
        <v>128</v>
      </c>
      <c r="E249" s="219" t="s">
        <v>425</v>
      </c>
      <c r="F249" s="220" t="s">
        <v>426</v>
      </c>
      <c r="G249" s="221" t="s">
        <v>314</v>
      </c>
      <c r="H249" s="222">
        <v>1</v>
      </c>
      <c r="I249" s="223"/>
      <c r="J249" s="224">
        <f>ROUND(I249*H249,2)</f>
        <v>0</v>
      </c>
      <c r="K249" s="220" t="s">
        <v>132</v>
      </c>
      <c r="L249" s="44"/>
      <c r="M249" s="225" t="s">
        <v>19</v>
      </c>
      <c r="N249" s="226" t="s">
        <v>43</v>
      </c>
      <c r="O249" s="84"/>
      <c r="P249" s="227">
        <f>O249*H249</f>
        <v>0</v>
      </c>
      <c r="Q249" s="227">
        <v>0</v>
      </c>
      <c r="R249" s="227">
        <f>Q249*H249</f>
        <v>0</v>
      </c>
      <c r="S249" s="227">
        <v>0.1</v>
      </c>
      <c r="T249" s="228">
        <f>S249*H249</f>
        <v>0.1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133</v>
      </c>
      <c r="AT249" s="229" t="s">
        <v>128</v>
      </c>
      <c r="AU249" s="229" t="s">
        <v>82</v>
      </c>
      <c r="AY249" s="17" t="s">
        <v>126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80</v>
      </c>
      <c r="BK249" s="230">
        <f>ROUND(I249*H249,2)</f>
        <v>0</v>
      </c>
      <c r="BL249" s="17" t="s">
        <v>133</v>
      </c>
      <c r="BM249" s="229" t="s">
        <v>427</v>
      </c>
    </row>
    <row r="250" spans="1:47" s="2" customFormat="1" ht="12">
      <c r="A250" s="38"/>
      <c r="B250" s="39"/>
      <c r="C250" s="40"/>
      <c r="D250" s="231" t="s">
        <v>135</v>
      </c>
      <c r="E250" s="40"/>
      <c r="F250" s="232" t="s">
        <v>428</v>
      </c>
      <c r="G250" s="40"/>
      <c r="H250" s="40"/>
      <c r="I250" s="136"/>
      <c r="J250" s="40"/>
      <c r="K250" s="40"/>
      <c r="L250" s="44"/>
      <c r="M250" s="233"/>
      <c r="N250" s="234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135</v>
      </c>
      <c r="AU250" s="17" t="s">
        <v>82</v>
      </c>
    </row>
    <row r="251" spans="1:65" s="2" customFormat="1" ht="16.5" customHeight="1">
      <c r="A251" s="38"/>
      <c r="B251" s="39"/>
      <c r="C251" s="218" t="s">
        <v>429</v>
      </c>
      <c r="D251" s="218" t="s">
        <v>128</v>
      </c>
      <c r="E251" s="219" t="s">
        <v>430</v>
      </c>
      <c r="F251" s="220" t="s">
        <v>431</v>
      </c>
      <c r="G251" s="221" t="s">
        <v>314</v>
      </c>
      <c r="H251" s="222">
        <v>1</v>
      </c>
      <c r="I251" s="223"/>
      <c r="J251" s="224">
        <f>ROUND(I251*H251,2)</f>
        <v>0</v>
      </c>
      <c r="K251" s="220" t="s">
        <v>132</v>
      </c>
      <c r="L251" s="44"/>
      <c r="M251" s="225" t="s">
        <v>19</v>
      </c>
      <c r="N251" s="226" t="s">
        <v>43</v>
      </c>
      <c r="O251" s="84"/>
      <c r="P251" s="227">
        <f>O251*H251</f>
        <v>0</v>
      </c>
      <c r="Q251" s="227">
        <v>0.21734</v>
      </c>
      <c r="R251" s="227">
        <f>Q251*H251</f>
        <v>0.21734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133</v>
      </c>
      <c r="AT251" s="229" t="s">
        <v>128</v>
      </c>
      <c r="AU251" s="229" t="s">
        <v>82</v>
      </c>
      <c r="AY251" s="17" t="s">
        <v>126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80</v>
      </c>
      <c r="BK251" s="230">
        <f>ROUND(I251*H251,2)</f>
        <v>0</v>
      </c>
      <c r="BL251" s="17" t="s">
        <v>133</v>
      </c>
      <c r="BM251" s="229" t="s">
        <v>432</v>
      </c>
    </row>
    <row r="252" spans="1:47" s="2" customFormat="1" ht="12">
      <c r="A252" s="38"/>
      <c r="B252" s="39"/>
      <c r="C252" s="40"/>
      <c r="D252" s="231" t="s">
        <v>135</v>
      </c>
      <c r="E252" s="40"/>
      <c r="F252" s="232" t="s">
        <v>433</v>
      </c>
      <c r="G252" s="40"/>
      <c r="H252" s="40"/>
      <c r="I252" s="136"/>
      <c r="J252" s="40"/>
      <c r="K252" s="40"/>
      <c r="L252" s="44"/>
      <c r="M252" s="233"/>
      <c r="N252" s="23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135</v>
      </c>
      <c r="AU252" s="17" t="s">
        <v>82</v>
      </c>
    </row>
    <row r="253" spans="1:63" s="12" customFormat="1" ht="22.8" customHeight="1">
      <c r="A253" s="12"/>
      <c r="B253" s="202"/>
      <c r="C253" s="203"/>
      <c r="D253" s="204" t="s">
        <v>71</v>
      </c>
      <c r="E253" s="216" t="s">
        <v>176</v>
      </c>
      <c r="F253" s="216" t="s">
        <v>434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SUM(P254:P284)</f>
        <v>0</v>
      </c>
      <c r="Q253" s="210"/>
      <c r="R253" s="211">
        <f>SUM(R254:R284)</f>
        <v>5.8551839999999995</v>
      </c>
      <c r="S253" s="210"/>
      <c r="T253" s="212">
        <f>SUM(T254:T284)</f>
        <v>8.333269999999999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80</v>
      </c>
      <c r="AT253" s="214" t="s">
        <v>71</v>
      </c>
      <c r="AU253" s="214" t="s">
        <v>80</v>
      </c>
      <c r="AY253" s="213" t="s">
        <v>126</v>
      </c>
      <c r="BK253" s="215">
        <f>SUM(BK254:BK284)</f>
        <v>0</v>
      </c>
    </row>
    <row r="254" spans="1:65" s="2" customFormat="1" ht="16.5" customHeight="1">
      <c r="A254" s="38"/>
      <c r="B254" s="39"/>
      <c r="C254" s="218" t="s">
        <v>435</v>
      </c>
      <c r="D254" s="218" t="s">
        <v>128</v>
      </c>
      <c r="E254" s="219" t="s">
        <v>436</v>
      </c>
      <c r="F254" s="220" t="s">
        <v>437</v>
      </c>
      <c r="G254" s="221" t="s">
        <v>150</v>
      </c>
      <c r="H254" s="222">
        <v>35.8</v>
      </c>
      <c r="I254" s="223"/>
      <c r="J254" s="224">
        <f>ROUND(I254*H254,2)</f>
        <v>0</v>
      </c>
      <c r="K254" s="220" t="s">
        <v>132</v>
      </c>
      <c r="L254" s="44"/>
      <c r="M254" s="225" t="s">
        <v>19</v>
      </c>
      <c r="N254" s="226" t="s">
        <v>43</v>
      </c>
      <c r="O254" s="84"/>
      <c r="P254" s="227">
        <f>O254*H254</f>
        <v>0</v>
      </c>
      <c r="Q254" s="227">
        <v>0.10988</v>
      </c>
      <c r="R254" s="227">
        <f>Q254*H254</f>
        <v>3.933704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133</v>
      </c>
      <c r="AT254" s="229" t="s">
        <v>128</v>
      </c>
      <c r="AU254" s="229" t="s">
        <v>82</v>
      </c>
      <c r="AY254" s="17" t="s">
        <v>126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80</v>
      </c>
      <c r="BK254" s="230">
        <f>ROUND(I254*H254,2)</f>
        <v>0</v>
      </c>
      <c r="BL254" s="17" t="s">
        <v>133</v>
      </c>
      <c r="BM254" s="229" t="s">
        <v>438</v>
      </c>
    </row>
    <row r="255" spans="1:47" s="2" customFormat="1" ht="12">
      <c r="A255" s="38"/>
      <c r="B255" s="39"/>
      <c r="C255" s="40"/>
      <c r="D255" s="231" t="s">
        <v>135</v>
      </c>
      <c r="E255" s="40"/>
      <c r="F255" s="232" t="s">
        <v>439</v>
      </c>
      <c r="G255" s="40"/>
      <c r="H255" s="40"/>
      <c r="I255" s="136"/>
      <c r="J255" s="40"/>
      <c r="K255" s="40"/>
      <c r="L255" s="44"/>
      <c r="M255" s="233"/>
      <c r="N255" s="23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135</v>
      </c>
      <c r="AU255" s="17" t="s">
        <v>82</v>
      </c>
    </row>
    <row r="256" spans="1:51" s="13" customFormat="1" ht="12">
      <c r="A256" s="13"/>
      <c r="B256" s="235"/>
      <c r="C256" s="236"/>
      <c r="D256" s="231" t="s">
        <v>146</v>
      </c>
      <c r="E256" s="237" t="s">
        <v>19</v>
      </c>
      <c r="F256" s="238" t="s">
        <v>440</v>
      </c>
      <c r="G256" s="236"/>
      <c r="H256" s="239">
        <v>35.8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146</v>
      </c>
      <c r="AU256" s="245" t="s">
        <v>82</v>
      </c>
      <c r="AV256" s="13" t="s">
        <v>82</v>
      </c>
      <c r="AW256" s="13" t="s">
        <v>33</v>
      </c>
      <c r="AX256" s="13" t="s">
        <v>80</v>
      </c>
      <c r="AY256" s="245" t="s">
        <v>126</v>
      </c>
    </row>
    <row r="257" spans="1:65" s="2" customFormat="1" ht="16.5" customHeight="1">
      <c r="A257" s="38"/>
      <c r="B257" s="39"/>
      <c r="C257" s="257" t="s">
        <v>441</v>
      </c>
      <c r="D257" s="257" t="s">
        <v>197</v>
      </c>
      <c r="E257" s="258" t="s">
        <v>442</v>
      </c>
      <c r="F257" s="259" t="s">
        <v>443</v>
      </c>
      <c r="G257" s="260" t="s">
        <v>131</v>
      </c>
      <c r="H257" s="261">
        <v>3.58</v>
      </c>
      <c r="I257" s="262"/>
      <c r="J257" s="263">
        <f>ROUND(I257*H257,2)</f>
        <v>0</v>
      </c>
      <c r="K257" s="259" t="s">
        <v>132</v>
      </c>
      <c r="L257" s="264"/>
      <c r="M257" s="265" t="s">
        <v>19</v>
      </c>
      <c r="N257" s="266" t="s">
        <v>43</v>
      </c>
      <c r="O257" s="84"/>
      <c r="P257" s="227">
        <f>O257*H257</f>
        <v>0</v>
      </c>
      <c r="Q257" s="227">
        <v>0.222</v>
      </c>
      <c r="R257" s="227">
        <f>Q257*H257</f>
        <v>0.79476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169</v>
      </c>
      <c r="AT257" s="229" t="s">
        <v>197</v>
      </c>
      <c r="AU257" s="229" t="s">
        <v>82</v>
      </c>
      <c r="AY257" s="17" t="s">
        <v>126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80</v>
      </c>
      <c r="BK257" s="230">
        <f>ROUND(I257*H257,2)</f>
        <v>0</v>
      </c>
      <c r="BL257" s="17" t="s">
        <v>133</v>
      </c>
      <c r="BM257" s="229" t="s">
        <v>444</v>
      </c>
    </row>
    <row r="258" spans="1:47" s="2" customFormat="1" ht="12">
      <c r="A258" s="38"/>
      <c r="B258" s="39"/>
      <c r="C258" s="40"/>
      <c r="D258" s="231" t="s">
        <v>135</v>
      </c>
      <c r="E258" s="40"/>
      <c r="F258" s="232" t="s">
        <v>443</v>
      </c>
      <c r="G258" s="40"/>
      <c r="H258" s="40"/>
      <c r="I258" s="136"/>
      <c r="J258" s="40"/>
      <c r="K258" s="40"/>
      <c r="L258" s="44"/>
      <c r="M258" s="233"/>
      <c r="N258" s="234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135</v>
      </c>
      <c r="AU258" s="17" t="s">
        <v>82</v>
      </c>
    </row>
    <row r="259" spans="1:51" s="13" customFormat="1" ht="12">
      <c r="A259" s="13"/>
      <c r="B259" s="235"/>
      <c r="C259" s="236"/>
      <c r="D259" s="231" t="s">
        <v>146</v>
      </c>
      <c r="E259" s="237" t="s">
        <v>19</v>
      </c>
      <c r="F259" s="238" t="s">
        <v>445</v>
      </c>
      <c r="G259" s="236"/>
      <c r="H259" s="239">
        <v>3.58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146</v>
      </c>
      <c r="AU259" s="245" t="s">
        <v>82</v>
      </c>
      <c r="AV259" s="13" t="s">
        <v>82</v>
      </c>
      <c r="AW259" s="13" t="s">
        <v>33</v>
      </c>
      <c r="AX259" s="13" t="s">
        <v>80</v>
      </c>
      <c r="AY259" s="245" t="s">
        <v>126</v>
      </c>
    </row>
    <row r="260" spans="1:65" s="2" customFormat="1" ht="16.5" customHeight="1">
      <c r="A260" s="38"/>
      <c r="B260" s="39"/>
      <c r="C260" s="218" t="s">
        <v>446</v>
      </c>
      <c r="D260" s="218" t="s">
        <v>128</v>
      </c>
      <c r="E260" s="219" t="s">
        <v>447</v>
      </c>
      <c r="F260" s="220" t="s">
        <v>448</v>
      </c>
      <c r="G260" s="221" t="s">
        <v>150</v>
      </c>
      <c r="H260" s="222">
        <v>8</v>
      </c>
      <c r="I260" s="223"/>
      <c r="J260" s="224">
        <f>ROUND(I260*H260,2)</f>
        <v>0</v>
      </c>
      <c r="K260" s="220" t="s">
        <v>132</v>
      </c>
      <c r="L260" s="44"/>
      <c r="M260" s="225" t="s">
        <v>19</v>
      </c>
      <c r="N260" s="226" t="s">
        <v>43</v>
      </c>
      <c r="O260" s="84"/>
      <c r="P260" s="227">
        <f>O260*H260</f>
        <v>0</v>
      </c>
      <c r="Q260" s="227">
        <v>0.14067</v>
      </c>
      <c r="R260" s="227">
        <f>Q260*H260</f>
        <v>1.12536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133</v>
      </c>
      <c r="AT260" s="229" t="s">
        <v>128</v>
      </c>
      <c r="AU260" s="229" t="s">
        <v>82</v>
      </c>
      <c r="AY260" s="17" t="s">
        <v>126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80</v>
      </c>
      <c r="BK260" s="230">
        <f>ROUND(I260*H260,2)</f>
        <v>0</v>
      </c>
      <c r="BL260" s="17" t="s">
        <v>133</v>
      </c>
      <c r="BM260" s="229" t="s">
        <v>449</v>
      </c>
    </row>
    <row r="261" spans="1:47" s="2" customFormat="1" ht="12">
      <c r="A261" s="38"/>
      <c r="B261" s="39"/>
      <c r="C261" s="40"/>
      <c r="D261" s="231" t="s">
        <v>135</v>
      </c>
      <c r="E261" s="40"/>
      <c r="F261" s="232" t="s">
        <v>450</v>
      </c>
      <c r="G261" s="40"/>
      <c r="H261" s="40"/>
      <c r="I261" s="136"/>
      <c r="J261" s="40"/>
      <c r="K261" s="40"/>
      <c r="L261" s="44"/>
      <c r="M261" s="233"/>
      <c r="N261" s="234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135</v>
      </c>
      <c r="AU261" s="17" t="s">
        <v>82</v>
      </c>
    </row>
    <row r="262" spans="1:65" s="2" customFormat="1" ht="16.5" customHeight="1">
      <c r="A262" s="38"/>
      <c r="B262" s="39"/>
      <c r="C262" s="218" t="s">
        <v>451</v>
      </c>
      <c r="D262" s="218" t="s">
        <v>128</v>
      </c>
      <c r="E262" s="219" t="s">
        <v>452</v>
      </c>
      <c r="F262" s="220" t="s">
        <v>453</v>
      </c>
      <c r="G262" s="221" t="s">
        <v>314</v>
      </c>
      <c r="H262" s="222">
        <v>8</v>
      </c>
      <c r="I262" s="223"/>
      <c r="J262" s="224">
        <f>ROUND(I262*H262,2)</f>
        <v>0</v>
      </c>
      <c r="K262" s="220" t="s">
        <v>132</v>
      </c>
      <c r="L262" s="44"/>
      <c r="M262" s="225" t="s">
        <v>19</v>
      </c>
      <c r="N262" s="226" t="s">
        <v>43</v>
      </c>
      <c r="O262" s="84"/>
      <c r="P262" s="227">
        <f>O262*H262</f>
        <v>0</v>
      </c>
      <c r="Q262" s="227">
        <v>1E-05</v>
      </c>
      <c r="R262" s="227">
        <f>Q262*H262</f>
        <v>8E-05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133</v>
      </c>
      <c r="AT262" s="229" t="s">
        <v>128</v>
      </c>
      <c r="AU262" s="229" t="s">
        <v>82</v>
      </c>
      <c r="AY262" s="17" t="s">
        <v>126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80</v>
      </c>
      <c r="BK262" s="230">
        <f>ROUND(I262*H262,2)</f>
        <v>0</v>
      </c>
      <c r="BL262" s="17" t="s">
        <v>133</v>
      </c>
      <c r="BM262" s="229" t="s">
        <v>454</v>
      </c>
    </row>
    <row r="263" spans="1:47" s="2" customFormat="1" ht="12">
      <c r="A263" s="38"/>
      <c r="B263" s="39"/>
      <c r="C263" s="40"/>
      <c r="D263" s="231" t="s">
        <v>135</v>
      </c>
      <c r="E263" s="40"/>
      <c r="F263" s="232" t="s">
        <v>455</v>
      </c>
      <c r="G263" s="40"/>
      <c r="H263" s="40"/>
      <c r="I263" s="136"/>
      <c r="J263" s="40"/>
      <c r="K263" s="40"/>
      <c r="L263" s="44"/>
      <c r="M263" s="233"/>
      <c r="N263" s="234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135</v>
      </c>
      <c r="AU263" s="17" t="s">
        <v>82</v>
      </c>
    </row>
    <row r="264" spans="1:65" s="2" customFormat="1" ht="16.5" customHeight="1">
      <c r="A264" s="38"/>
      <c r="B264" s="39"/>
      <c r="C264" s="218" t="s">
        <v>456</v>
      </c>
      <c r="D264" s="218" t="s">
        <v>128</v>
      </c>
      <c r="E264" s="219" t="s">
        <v>457</v>
      </c>
      <c r="F264" s="220" t="s">
        <v>458</v>
      </c>
      <c r="G264" s="221" t="s">
        <v>314</v>
      </c>
      <c r="H264" s="222">
        <v>8</v>
      </c>
      <c r="I264" s="223"/>
      <c r="J264" s="224">
        <f>ROUND(I264*H264,2)</f>
        <v>0</v>
      </c>
      <c r="K264" s="220" t="s">
        <v>132</v>
      </c>
      <c r="L264" s="44"/>
      <c r="M264" s="225" t="s">
        <v>19</v>
      </c>
      <c r="N264" s="226" t="s">
        <v>43</v>
      </c>
      <c r="O264" s="84"/>
      <c r="P264" s="227">
        <f>O264*H264</f>
        <v>0</v>
      </c>
      <c r="Q264" s="227">
        <v>0.00016</v>
      </c>
      <c r="R264" s="227">
        <f>Q264*H264</f>
        <v>0.00128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133</v>
      </c>
      <c r="AT264" s="229" t="s">
        <v>128</v>
      </c>
      <c r="AU264" s="229" t="s">
        <v>82</v>
      </c>
      <c r="AY264" s="17" t="s">
        <v>126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80</v>
      </c>
      <c r="BK264" s="230">
        <f>ROUND(I264*H264,2)</f>
        <v>0</v>
      </c>
      <c r="BL264" s="17" t="s">
        <v>133</v>
      </c>
      <c r="BM264" s="229" t="s">
        <v>459</v>
      </c>
    </row>
    <row r="265" spans="1:47" s="2" customFormat="1" ht="12">
      <c r="A265" s="38"/>
      <c r="B265" s="39"/>
      <c r="C265" s="40"/>
      <c r="D265" s="231" t="s">
        <v>135</v>
      </c>
      <c r="E265" s="40"/>
      <c r="F265" s="232" t="s">
        <v>460</v>
      </c>
      <c r="G265" s="40"/>
      <c r="H265" s="40"/>
      <c r="I265" s="136"/>
      <c r="J265" s="40"/>
      <c r="K265" s="40"/>
      <c r="L265" s="44"/>
      <c r="M265" s="233"/>
      <c r="N265" s="234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135</v>
      </c>
      <c r="AU265" s="17" t="s">
        <v>82</v>
      </c>
    </row>
    <row r="266" spans="1:65" s="2" customFormat="1" ht="16.5" customHeight="1">
      <c r="A266" s="38"/>
      <c r="B266" s="39"/>
      <c r="C266" s="218" t="s">
        <v>461</v>
      </c>
      <c r="D266" s="218" t="s">
        <v>128</v>
      </c>
      <c r="E266" s="219" t="s">
        <v>462</v>
      </c>
      <c r="F266" s="220" t="s">
        <v>463</v>
      </c>
      <c r="G266" s="221" t="s">
        <v>156</v>
      </c>
      <c r="H266" s="222">
        <v>1.88</v>
      </c>
      <c r="I266" s="223"/>
      <c r="J266" s="224">
        <f>ROUND(I266*H266,2)</f>
        <v>0</v>
      </c>
      <c r="K266" s="220" t="s">
        <v>132</v>
      </c>
      <c r="L266" s="44"/>
      <c r="M266" s="225" t="s">
        <v>19</v>
      </c>
      <c r="N266" s="226" t="s">
        <v>43</v>
      </c>
      <c r="O266" s="84"/>
      <c r="P266" s="227">
        <f>O266*H266</f>
        <v>0</v>
      </c>
      <c r="Q266" s="227">
        <v>0</v>
      </c>
      <c r="R266" s="227">
        <f>Q266*H266</f>
        <v>0</v>
      </c>
      <c r="S266" s="227">
        <v>2</v>
      </c>
      <c r="T266" s="228">
        <f>S266*H266</f>
        <v>3.76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133</v>
      </c>
      <c r="AT266" s="229" t="s">
        <v>128</v>
      </c>
      <c r="AU266" s="229" t="s">
        <v>82</v>
      </c>
      <c r="AY266" s="17" t="s">
        <v>126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80</v>
      </c>
      <c r="BK266" s="230">
        <f>ROUND(I266*H266,2)</f>
        <v>0</v>
      </c>
      <c r="BL266" s="17" t="s">
        <v>133</v>
      </c>
      <c r="BM266" s="229" t="s">
        <v>464</v>
      </c>
    </row>
    <row r="267" spans="1:47" s="2" customFormat="1" ht="12">
      <c r="A267" s="38"/>
      <c r="B267" s="39"/>
      <c r="C267" s="40"/>
      <c r="D267" s="231" t="s">
        <v>135</v>
      </c>
      <c r="E267" s="40"/>
      <c r="F267" s="232" t="s">
        <v>465</v>
      </c>
      <c r="G267" s="40"/>
      <c r="H267" s="40"/>
      <c r="I267" s="136"/>
      <c r="J267" s="40"/>
      <c r="K267" s="40"/>
      <c r="L267" s="44"/>
      <c r="M267" s="233"/>
      <c r="N267" s="23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135</v>
      </c>
      <c r="AU267" s="17" t="s">
        <v>82</v>
      </c>
    </row>
    <row r="268" spans="1:51" s="13" customFormat="1" ht="12">
      <c r="A268" s="13"/>
      <c r="B268" s="235"/>
      <c r="C268" s="236"/>
      <c r="D268" s="231" t="s">
        <v>146</v>
      </c>
      <c r="E268" s="237" t="s">
        <v>19</v>
      </c>
      <c r="F268" s="238" t="s">
        <v>466</v>
      </c>
      <c r="G268" s="236"/>
      <c r="H268" s="239">
        <v>0.56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146</v>
      </c>
      <c r="AU268" s="245" t="s">
        <v>82</v>
      </c>
      <c r="AV268" s="13" t="s">
        <v>82</v>
      </c>
      <c r="AW268" s="13" t="s">
        <v>33</v>
      </c>
      <c r="AX268" s="13" t="s">
        <v>72</v>
      </c>
      <c r="AY268" s="245" t="s">
        <v>126</v>
      </c>
    </row>
    <row r="269" spans="1:51" s="13" customFormat="1" ht="12">
      <c r="A269" s="13"/>
      <c r="B269" s="235"/>
      <c r="C269" s="236"/>
      <c r="D269" s="231" t="s">
        <v>146</v>
      </c>
      <c r="E269" s="237" t="s">
        <v>19</v>
      </c>
      <c r="F269" s="238" t="s">
        <v>467</v>
      </c>
      <c r="G269" s="236"/>
      <c r="H269" s="239">
        <v>1.32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146</v>
      </c>
      <c r="AU269" s="245" t="s">
        <v>82</v>
      </c>
      <c r="AV269" s="13" t="s">
        <v>82</v>
      </c>
      <c r="AW269" s="13" t="s">
        <v>33</v>
      </c>
      <c r="AX269" s="13" t="s">
        <v>72</v>
      </c>
      <c r="AY269" s="245" t="s">
        <v>126</v>
      </c>
    </row>
    <row r="270" spans="1:51" s="14" customFormat="1" ht="12">
      <c r="A270" s="14"/>
      <c r="B270" s="246"/>
      <c r="C270" s="247"/>
      <c r="D270" s="231" t="s">
        <v>146</v>
      </c>
      <c r="E270" s="248" t="s">
        <v>19</v>
      </c>
      <c r="F270" s="249" t="s">
        <v>183</v>
      </c>
      <c r="G270" s="247"/>
      <c r="H270" s="250">
        <v>1.8800000000000001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146</v>
      </c>
      <c r="AU270" s="256" t="s">
        <v>82</v>
      </c>
      <c r="AV270" s="14" t="s">
        <v>133</v>
      </c>
      <c r="AW270" s="14" t="s">
        <v>33</v>
      </c>
      <c r="AX270" s="14" t="s">
        <v>80</v>
      </c>
      <c r="AY270" s="256" t="s">
        <v>126</v>
      </c>
    </row>
    <row r="271" spans="1:65" s="2" customFormat="1" ht="16.5" customHeight="1">
      <c r="A271" s="38"/>
      <c r="B271" s="39"/>
      <c r="C271" s="218" t="s">
        <v>468</v>
      </c>
      <c r="D271" s="218" t="s">
        <v>128</v>
      </c>
      <c r="E271" s="219" t="s">
        <v>469</v>
      </c>
      <c r="F271" s="220" t="s">
        <v>470</v>
      </c>
      <c r="G271" s="221" t="s">
        <v>156</v>
      </c>
      <c r="H271" s="222">
        <v>1.384</v>
      </c>
      <c r="I271" s="223"/>
      <c r="J271" s="224">
        <f>ROUND(I271*H271,2)</f>
        <v>0</v>
      </c>
      <c r="K271" s="220" t="s">
        <v>132</v>
      </c>
      <c r="L271" s="44"/>
      <c r="M271" s="225" t="s">
        <v>19</v>
      </c>
      <c r="N271" s="226" t="s">
        <v>43</v>
      </c>
      <c r="O271" s="84"/>
      <c r="P271" s="227">
        <f>O271*H271</f>
        <v>0</v>
      </c>
      <c r="Q271" s="227">
        <v>0</v>
      </c>
      <c r="R271" s="227">
        <f>Q271*H271</f>
        <v>0</v>
      </c>
      <c r="S271" s="227">
        <v>1.8</v>
      </c>
      <c r="T271" s="228">
        <f>S271*H271</f>
        <v>2.4912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133</v>
      </c>
      <c r="AT271" s="229" t="s">
        <v>128</v>
      </c>
      <c r="AU271" s="229" t="s">
        <v>82</v>
      </c>
      <c r="AY271" s="17" t="s">
        <v>126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80</v>
      </c>
      <c r="BK271" s="230">
        <f>ROUND(I271*H271,2)</f>
        <v>0</v>
      </c>
      <c r="BL271" s="17" t="s">
        <v>133</v>
      </c>
      <c r="BM271" s="229" t="s">
        <v>471</v>
      </c>
    </row>
    <row r="272" spans="1:47" s="2" customFormat="1" ht="12">
      <c r="A272" s="38"/>
      <c r="B272" s="39"/>
      <c r="C272" s="40"/>
      <c r="D272" s="231" t="s">
        <v>135</v>
      </c>
      <c r="E272" s="40"/>
      <c r="F272" s="232" t="s">
        <v>472</v>
      </c>
      <c r="G272" s="40"/>
      <c r="H272" s="40"/>
      <c r="I272" s="136"/>
      <c r="J272" s="40"/>
      <c r="K272" s="40"/>
      <c r="L272" s="44"/>
      <c r="M272" s="233"/>
      <c r="N272" s="234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135</v>
      </c>
      <c r="AU272" s="17" t="s">
        <v>82</v>
      </c>
    </row>
    <row r="273" spans="1:51" s="13" customFormat="1" ht="12">
      <c r="A273" s="13"/>
      <c r="B273" s="235"/>
      <c r="C273" s="236"/>
      <c r="D273" s="231" t="s">
        <v>146</v>
      </c>
      <c r="E273" s="237" t="s">
        <v>19</v>
      </c>
      <c r="F273" s="238" t="s">
        <v>473</v>
      </c>
      <c r="G273" s="236"/>
      <c r="H273" s="239">
        <v>1.384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146</v>
      </c>
      <c r="AU273" s="245" t="s">
        <v>82</v>
      </c>
      <c r="AV273" s="13" t="s">
        <v>82</v>
      </c>
      <c r="AW273" s="13" t="s">
        <v>33</v>
      </c>
      <c r="AX273" s="13" t="s">
        <v>80</v>
      </c>
      <c r="AY273" s="245" t="s">
        <v>126</v>
      </c>
    </row>
    <row r="274" spans="1:65" s="2" customFormat="1" ht="16.5" customHeight="1">
      <c r="A274" s="38"/>
      <c r="B274" s="39"/>
      <c r="C274" s="218" t="s">
        <v>474</v>
      </c>
      <c r="D274" s="218" t="s">
        <v>128</v>
      </c>
      <c r="E274" s="219" t="s">
        <v>475</v>
      </c>
      <c r="F274" s="220" t="s">
        <v>476</v>
      </c>
      <c r="G274" s="221" t="s">
        <v>150</v>
      </c>
      <c r="H274" s="222">
        <v>4.95</v>
      </c>
      <c r="I274" s="223"/>
      <c r="J274" s="224">
        <f>ROUND(I274*H274,2)</f>
        <v>0</v>
      </c>
      <c r="K274" s="220" t="s">
        <v>132</v>
      </c>
      <c r="L274" s="44"/>
      <c r="M274" s="225" t="s">
        <v>19</v>
      </c>
      <c r="N274" s="226" t="s">
        <v>43</v>
      </c>
      <c r="O274" s="84"/>
      <c r="P274" s="227">
        <f>O274*H274</f>
        <v>0</v>
      </c>
      <c r="Q274" s="227">
        <v>0</v>
      </c>
      <c r="R274" s="227">
        <f>Q274*H274</f>
        <v>0</v>
      </c>
      <c r="S274" s="227">
        <v>0.112</v>
      </c>
      <c r="T274" s="228">
        <f>S274*H274</f>
        <v>0.5544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133</v>
      </c>
      <c r="AT274" s="229" t="s">
        <v>128</v>
      </c>
      <c r="AU274" s="229" t="s">
        <v>82</v>
      </c>
      <c r="AY274" s="17" t="s">
        <v>126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80</v>
      </c>
      <c r="BK274" s="230">
        <f>ROUND(I274*H274,2)</f>
        <v>0</v>
      </c>
      <c r="BL274" s="17" t="s">
        <v>133</v>
      </c>
      <c r="BM274" s="229" t="s">
        <v>477</v>
      </c>
    </row>
    <row r="275" spans="1:47" s="2" customFormat="1" ht="12">
      <c r="A275" s="38"/>
      <c r="B275" s="39"/>
      <c r="C275" s="40"/>
      <c r="D275" s="231" t="s">
        <v>135</v>
      </c>
      <c r="E275" s="40"/>
      <c r="F275" s="232" t="s">
        <v>478</v>
      </c>
      <c r="G275" s="40"/>
      <c r="H275" s="40"/>
      <c r="I275" s="136"/>
      <c r="J275" s="40"/>
      <c r="K275" s="40"/>
      <c r="L275" s="44"/>
      <c r="M275" s="233"/>
      <c r="N275" s="23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135</v>
      </c>
      <c r="AU275" s="17" t="s">
        <v>82</v>
      </c>
    </row>
    <row r="276" spans="1:51" s="13" customFormat="1" ht="12">
      <c r="A276" s="13"/>
      <c r="B276" s="235"/>
      <c r="C276" s="236"/>
      <c r="D276" s="231" t="s">
        <v>146</v>
      </c>
      <c r="E276" s="237" t="s">
        <v>19</v>
      </c>
      <c r="F276" s="238" t="s">
        <v>479</v>
      </c>
      <c r="G276" s="236"/>
      <c r="H276" s="239">
        <v>4.95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146</v>
      </c>
      <c r="AU276" s="245" t="s">
        <v>82</v>
      </c>
      <c r="AV276" s="13" t="s">
        <v>82</v>
      </c>
      <c r="AW276" s="13" t="s">
        <v>33</v>
      </c>
      <c r="AX276" s="13" t="s">
        <v>80</v>
      </c>
      <c r="AY276" s="245" t="s">
        <v>126</v>
      </c>
    </row>
    <row r="277" spans="1:65" s="2" customFormat="1" ht="16.5" customHeight="1">
      <c r="A277" s="38"/>
      <c r="B277" s="39"/>
      <c r="C277" s="218" t="s">
        <v>480</v>
      </c>
      <c r="D277" s="218" t="s">
        <v>128</v>
      </c>
      <c r="E277" s="219" t="s">
        <v>481</v>
      </c>
      <c r="F277" s="220" t="s">
        <v>482</v>
      </c>
      <c r="G277" s="221" t="s">
        <v>131</v>
      </c>
      <c r="H277" s="222">
        <v>6.475</v>
      </c>
      <c r="I277" s="223"/>
      <c r="J277" s="224">
        <f>ROUND(I277*H277,2)</f>
        <v>0</v>
      </c>
      <c r="K277" s="220" t="s">
        <v>132</v>
      </c>
      <c r="L277" s="44"/>
      <c r="M277" s="225" t="s">
        <v>19</v>
      </c>
      <c r="N277" s="226" t="s">
        <v>43</v>
      </c>
      <c r="O277" s="84"/>
      <c r="P277" s="227">
        <f>O277*H277</f>
        <v>0</v>
      </c>
      <c r="Q277" s="227">
        <v>0</v>
      </c>
      <c r="R277" s="227">
        <f>Q277*H277</f>
        <v>0</v>
      </c>
      <c r="S277" s="227">
        <v>0.066</v>
      </c>
      <c r="T277" s="228">
        <f>S277*H277</f>
        <v>0.42735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133</v>
      </c>
      <c r="AT277" s="229" t="s">
        <v>128</v>
      </c>
      <c r="AU277" s="229" t="s">
        <v>82</v>
      </c>
      <c r="AY277" s="17" t="s">
        <v>126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80</v>
      </c>
      <c r="BK277" s="230">
        <f>ROUND(I277*H277,2)</f>
        <v>0</v>
      </c>
      <c r="BL277" s="17" t="s">
        <v>133</v>
      </c>
      <c r="BM277" s="229" t="s">
        <v>483</v>
      </c>
    </row>
    <row r="278" spans="1:47" s="2" customFormat="1" ht="12">
      <c r="A278" s="38"/>
      <c r="B278" s="39"/>
      <c r="C278" s="40"/>
      <c r="D278" s="231" t="s">
        <v>135</v>
      </c>
      <c r="E278" s="40"/>
      <c r="F278" s="232" t="s">
        <v>484</v>
      </c>
      <c r="G278" s="40"/>
      <c r="H278" s="40"/>
      <c r="I278" s="136"/>
      <c r="J278" s="40"/>
      <c r="K278" s="40"/>
      <c r="L278" s="44"/>
      <c r="M278" s="233"/>
      <c r="N278" s="23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135</v>
      </c>
      <c r="AU278" s="17" t="s">
        <v>82</v>
      </c>
    </row>
    <row r="279" spans="1:51" s="13" customFormat="1" ht="12">
      <c r="A279" s="13"/>
      <c r="B279" s="235"/>
      <c r="C279" s="236"/>
      <c r="D279" s="231" t="s">
        <v>146</v>
      </c>
      <c r="E279" s="237" t="s">
        <v>19</v>
      </c>
      <c r="F279" s="238" t="s">
        <v>485</v>
      </c>
      <c r="G279" s="236"/>
      <c r="H279" s="239">
        <v>6.475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146</v>
      </c>
      <c r="AU279" s="245" t="s">
        <v>82</v>
      </c>
      <c r="AV279" s="13" t="s">
        <v>82</v>
      </c>
      <c r="AW279" s="13" t="s">
        <v>33</v>
      </c>
      <c r="AX279" s="13" t="s">
        <v>80</v>
      </c>
      <c r="AY279" s="245" t="s">
        <v>126</v>
      </c>
    </row>
    <row r="280" spans="1:65" s="2" customFormat="1" ht="16.5" customHeight="1">
      <c r="A280" s="38"/>
      <c r="B280" s="39"/>
      <c r="C280" s="218" t="s">
        <v>486</v>
      </c>
      <c r="D280" s="218" t="s">
        <v>128</v>
      </c>
      <c r="E280" s="219" t="s">
        <v>487</v>
      </c>
      <c r="F280" s="220" t="s">
        <v>488</v>
      </c>
      <c r="G280" s="221" t="s">
        <v>131</v>
      </c>
      <c r="H280" s="222">
        <v>23.92</v>
      </c>
      <c r="I280" s="223"/>
      <c r="J280" s="224">
        <f>ROUND(I280*H280,2)</f>
        <v>0</v>
      </c>
      <c r="K280" s="220" t="s">
        <v>132</v>
      </c>
      <c r="L280" s="44"/>
      <c r="M280" s="225" t="s">
        <v>19</v>
      </c>
      <c r="N280" s="226" t="s">
        <v>43</v>
      </c>
      <c r="O280" s="84"/>
      <c r="P280" s="227">
        <f>O280*H280</f>
        <v>0</v>
      </c>
      <c r="Q280" s="227">
        <v>0</v>
      </c>
      <c r="R280" s="227">
        <f>Q280*H280</f>
        <v>0</v>
      </c>
      <c r="S280" s="227">
        <v>0.046</v>
      </c>
      <c r="T280" s="228">
        <f>S280*H280</f>
        <v>1.10032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133</v>
      </c>
      <c r="AT280" s="229" t="s">
        <v>128</v>
      </c>
      <c r="AU280" s="229" t="s">
        <v>82</v>
      </c>
      <c r="AY280" s="17" t="s">
        <v>126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80</v>
      </c>
      <c r="BK280" s="230">
        <f>ROUND(I280*H280,2)</f>
        <v>0</v>
      </c>
      <c r="BL280" s="17" t="s">
        <v>133</v>
      </c>
      <c r="BM280" s="229" t="s">
        <v>489</v>
      </c>
    </row>
    <row r="281" spans="1:47" s="2" customFormat="1" ht="12">
      <c r="A281" s="38"/>
      <c r="B281" s="39"/>
      <c r="C281" s="40"/>
      <c r="D281" s="231" t="s">
        <v>135</v>
      </c>
      <c r="E281" s="40"/>
      <c r="F281" s="232" t="s">
        <v>490</v>
      </c>
      <c r="G281" s="40"/>
      <c r="H281" s="40"/>
      <c r="I281" s="136"/>
      <c r="J281" s="40"/>
      <c r="K281" s="40"/>
      <c r="L281" s="44"/>
      <c r="M281" s="233"/>
      <c r="N281" s="234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135</v>
      </c>
      <c r="AU281" s="17" t="s">
        <v>82</v>
      </c>
    </row>
    <row r="282" spans="1:51" s="13" customFormat="1" ht="12">
      <c r="A282" s="13"/>
      <c r="B282" s="235"/>
      <c r="C282" s="236"/>
      <c r="D282" s="231" t="s">
        <v>146</v>
      </c>
      <c r="E282" s="237" t="s">
        <v>19</v>
      </c>
      <c r="F282" s="238" t="s">
        <v>364</v>
      </c>
      <c r="G282" s="236"/>
      <c r="H282" s="239">
        <v>23.92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146</v>
      </c>
      <c r="AU282" s="245" t="s">
        <v>82</v>
      </c>
      <c r="AV282" s="13" t="s">
        <v>82</v>
      </c>
      <c r="AW282" s="13" t="s">
        <v>33</v>
      </c>
      <c r="AX282" s="13" t="s">
        <v>80</v>
      </c>
      <c r="AY282" s="245" t="s">
        <v>126</v>
      </c>
    </row>
    <row r="283" spans="1:65" s="2" customFormat="1" ht="16.5" customHeight="1">
      <c r="A283" s="38"/>
      <c r="B283" s="39"/>
      <c r="C283" s="218" t="s">
        <v>491</v>
      </c>
      <c r="D283" s="218" t="s">
        <v>128</v>
      </c>
      <c r="E283" s="219" t="s">
        <v>492</v>
      </c>
      <c r="F283" s="220" t="s">
        <v>493</v>
      </c>
      <c r="G283" s="221" t="s">
        <v>131</v>
      </c>
      <c r="H283" s="222">
        <v>20.27</v>
      </c>
      <c r="I283" s="223"/>
      <c r="J283" s="224">
        <f>ROUND(I283*H283,2)</f>
        <v>0</v>
      </c>
      <c r="K283" s="220" t="s">
        <v>132</v>
      </c>
      <c r="L283" s="44"/>
      <c r="M283" s="225" t="s">
        <v>19</v>
      </c>
      <c r="N283" s="226" t="s">
        <v>43</v>
      </c>
      <c r="O283" s="84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133</v>
      </c>
      <c r="AT283" s="229" t="s">
        <v>128</v>
      </c>
      <c r="AU283" s="229" t="s">
        <v>82</v>
      </c>
      <c r="AY283" s="17" t="s">
        <v>126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80</v>
      </c>
      <c r="BK283" s="230">
        <f>ROUND(I283*H283,2)</f>
        <v>0</v>
      </c>
      <c r="BL283" s="17" t="s">
        <v>133</v>
      </c>
      <c r="BM283" s="229" t="s">
        <v>494</v>
      </c>
    </row>
    <row r="284" spans="1:47" s="2" customFormat="1" ht="12">
      <c r="A284" s="38"/>
      <c r="B284" s="39"/>
      <c r="C284" s="40"/>
      <c r="D284" s="231" t="s">
        <v>135</v>
      </c>
      <c r="E284" s="40"/>
      <c r="F284" s="232" t="s">
        <v>495</v>
      </c>
      <c r="G284" s="40"/>
      <c r="H284" s="40"/>
      <c r="I284" s="136"/>
      <c r="J284" s="40"/>
      <c r="K284" s="40"/>
      <c r="L284" s="44"/>
      <c r="M284" s="233"/>
      <c r="N284" s="234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135</v>
      </c>
      <c r="AU284" s="17" t="s">
        <v>82</v>
      </c>
    </row>
    <row r="285" spans="1:63" s="12" customFormat="1" ht="22.8" customHeight="1">
      <c r="A285" s="12"/>
      <c r="B285" s="202"/>
      <c r="C285" s="203"/>
      <c r="D285" s="204" t="s">
        <v>71</v>
      </c>
      <c r="E285" s="216" t="s">
        <v>496</v>
      </c>
      <c r="F285" s="216" t="s">
        <v>497</v>
      </c>
      <c r="G285" s="203"/>
      <c r="H285" s="203"/>
      <c r="I285" s="206"/>
      <c r="J285" s="217">
        <f>BK285</f>
        <v>0</v>
      </c>
      <c r="K285" s="203"/>
      <c r="L285" s="208"/>
      <c r="M285" s="209"/>
      <c r="N285" s="210"/>
      <c r="O285" s="210"/>
      <c r="P285" s="211">
        <f>SUM(P286:P294)</f>
        <v>0</v>
      </c>
      <c r="Q285" s="210"/>
      <c r="R285" s="211">
        <f>SUM(R286:R294)</f>
        <v>0</v>
      </c>
      <c r="S285" s="210"/>
      <c r="T285" s="212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3" t="s">
        <v>80</v>
      </c>
      <c r="AT285" s="214" t="s">
        <v>71</v>
      </c>
      <c r="AU285" s="214" t="s">
        <v>80</v>
      </c>
      <c r="AY285" s="213" t="s">
        <v>126</v>
      </c>
      <c r="BK285" s="215">
        <f>SUM(BK286:BK294)</f>
        <v>0</v>
      </c>
    </row>
    <row r="286" spans="1:65" s="2" customFormat="1" ht="16.5" customHeight="1">
      <c r="A286" s="38"/>
      <c r="B286" s="39"/>
      <c r="C286" s="218" t="s">
        <v>498</v>
      </c>
      <c r="D286" s="218" t="s">
        <v>128</v>
      </c>
      <c r="E286" s="219" t="s">
        <v>499</v>
      </c>
      <c r="F286" s="220" t="s">
        <v>500</v>
      </c>
      <c r="G286" s="221" t="s">
        <v>172</v>
      </c>
      <c r="H286" s="222">
        <v>17.562</v>
      </c>
      <c r="I286" s="223"/>
      <c r="J286" s="224">
        <f>ROUND(I286*H286,2)</f>
        <v>0</v>
      </c>
      <c r="K286" s="220" t="s">
        <v>132</v>
      </c>
      <c r="L286" s="44"/>
      <c r="M286" s="225" t="s">
        <v>19</v>
      </c>
      <c r="N286" s="226" t="s">
        <v>43</v>
      </c>
      <c r="O286" s="84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133</v>
      </c>
      <c r="AT286" s="229" t="s">
        <v>128</v>
      </c>
      <c r="AU286" s="229" t="s">
        <v>82</v>
      </c>
      <c r="AY286" s="17" t="s">
        <v>126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80</v>
      </c>
      <c r="BK286" s="230">
        <f>ROUND(I286*H286,2)</f>
        <v>0</v>
      </c>
      <c r="BL286" s="17" t="s">
        <v>133</v>
      </c>
      <c r="BM286" s="229" t="s">
        <v>501</v>
      </c>
    </row>
    <row r="287" spans="1:47" s="2" customFormat="1" ht="12">
      <c r="A287" s="38"/>
      <c r="B287" s="39"/>
      <c r="C287" s="40"/>
      <c r="D287" s="231" t="s">
        <v>135</v>
      </c>
      <c r="E287" s="40"/>
      <c r="F287" s="232" t="s">
        <v>502</v>
      </c>
      <c r="G287" s="40"/>
      <c r="H287" s="40"/>
      <c r="I287" s="136"/>
      <c r="J287" s="40"/>
      <c r="K287" s="40"/>
      <c r="L287" s="44"/>
      <c r="M287" s="233"/>
      <c r="N287" s="234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135</v>
      </c>
      <c r="AU287" s="17" t="s">
        <v>82</v>
      </c>
    </row>
    <row r="288" spans="1:65" s="2" customFormat="1" ht="16.5" customHeight="1">
      <c r="A288" s="38"/>
      <c r="B288" s="39"/>
      <c r="C288" s="218" t="s">
        <v>503</v>
      </c>
      <c r="D288" s="218" t="s">
        <v>128</v>
      </c>
      <c r="E288" s="219" t="s">
        <v>504</v>
      </c>
      <c r="F288" s="220" t="s">
        <v>505</v>
      </c>
      <c r="G288" s="221" t="s">
        <v>172</v>
      </c>
      <c r="H288" s="222">
        <v>70.248</v>
      </c>
      <c r="I288" s="223"/>
      <c r="J288" s="224">
        <f>ROUND(I288*H288,2)</f>
        <v>0</v>
      </c>
      <c r="K288" s="220" t="s">
        <v>132</v>
      </c>
      <c r="L288" s="44"/>
      <c r="M288" s="225" t="s">
        <v>19</v>
      </c>
      <c r="N288" s="226" t="s">
        <v>43</v>
      </c>
      <c r="O288" s="84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133</v>
      </c>
      <c r="AT288" s="229" t="s">
        <v>128</v>
      </c>
      <c r="AU288" s="229" t="s">
        <v>82</v>
      </c>
      <c r="AY288" s="17" t="s">
        <v>126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80</v>
      </c>
      <c r="BK288" s="230">
        <f>ROUND(I288*H288,2)</f>
        <v>0</v>
      </c>
      <c r="BL288" s="17" t="s">
        <v>133</v>
      </c>
      <c r="BM288" s="229" t="s">
        <v>506</v>
      </c>
    </row>
    <row r="289" spans="1:47" s="2" customFormat="1" ht="12">
      <c r="A289" s="38"/>
      <c r="B289" s="39"/>
      <c r="C289" s="40"/>
      <c r="D289" s="231" t="s">
        <v>135</v>
      </c>
      <c r="E289" s="40"/>
      <c r="F289" s="232" t="s">
        <v>507</v>
      </c>
      <c r="G289" s="40"/>
      <c r="H289" s="40"/>
      <c r="I289" s="136"/>
      <c r="J289" s="40"/>
      <c r="K289" s="40"/>
      <c r="L289" s="44"/>
      <c r="M289" s="233"/>
      <c r="N289" s="234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135</v>
      </c>
      <c r="AU289" s="17" t="s">
        <v>82</v>
      </c>
    </row>
    <row r="290" spans="1:51" s="13" customFormat="1" ht="12">
      <c r="A290" s="13"/>
      <c r="B290" s="235"/>
      <c r="C290" s="236"/>
      <c r="D290" s="231" t="s">
        <v>146</v>
      </c>
      <c r="E290" s="237" t="s">
        <v>19</v>
      </c>
      <c r="F290" s="238" t="s">
        <v>508</v>
      </c>
      <c r="G290" s="236"/>
      <c r="H290" s="239">
        <v>70.248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146</v>
      </c>
      <c r="AU290" s="245" t="s">
        <v>82</v>
      </c>
      <c r="AV290" s="13" t="s">
        <v>82</v>
      </c>
      <c r="AW290" s="13" t="s">
        <v>33</v>
      </c>
      <c r="AX290" s="13" t="s">
        <v>80</v>
      </c>
      <c r="AY290" s="245" t="s">
        <v>126</v>
      </c>
    </row>
    <row r="291" spans="1:65" s="2" customFormat="1" ht="16.5" customHeight="1">
      <c r="A291" s="38"/>
      <c r="B291" s="39"/>
      <c r="C291" s="218" t="s">
        <v>509</v>
      </c>
      <c r="D291" s="218" t="s">
        <v>128</v>
      </c>
      <c r="E291" s="219" t="s">
        <v>510</v>
      </c>
      <c r="F291" s="220" t="s">
        <v>511</v>
      </c>
      <c r="G291" s="221" t="s">
        <v>172</v>
      </c>
      <c r="H291" s="222">
        <v>5</v>
      </c>
      <c r="I291" s="223"/>
      <c r="J291" s="224">
        <f>ROUND(I291*H291,2)</f>
        <v>0</v>
      </c>
      <c r="K291" s="220" t="s">
        <v>132</v>
      </c>
      <c r="L291" s="44"/>
      <c r="M291" s="225" t="s">
        <v>19</v>
      </c>
      <c r="N291" s="226" t="s">
        <v>43</v>
      </c>
      <c r="O291" s="84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133</v>
      </c>
      <c r="AT291" s="229" t="s">
        <v>128</v>
      </c>
      <c r="AU291" s="229" t="s">
        <v>82</v>
      </c>
      <c r="AY291" s="17" t="s">
        <v>126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80</v>
      </c>
      <c r="BK291" s="230">
        <f>ROUND(I291*H291,2)</f>
        <v>0</v>
      </c>
      <c r="BL291" s="17" t="s">
        <v>133</v>
      </c>
      <c r="BM291" s="229" t="s">
        <v>512</v>
      </c>
    </row>
    <row r="292" spans="1:47" s="2" customFormat="1" ht="12">
      <c r="A292" s="38"/>
      <c r="B292" s="39"/>
      <c r="C292" s="40"/>
      <c r="D292" s="231" t="s">
        <v>135</v>
      </c>
      <c r="E292" s="40"/>
      <c r="F292" s="232" t="s">
        <v>513</v>
      </c>
      <c r="G292" s="40"/>
      <c r="H292" s="40"/>
      <c r="I292" s="136"/>
      <c r="J292" s="40"/>
      <c r="K292" s="40"/>
      <c r="L292" s="44"/>
      <c r="M292" s="233"/>
      <c r="N292" s="234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135</v>
      </c>
      <c r="AU292" s="17" t="s">
        <v>82</v>
      </c>
    </row>
    <row r="293" spans="1:65" s="2" customFormat="1" ht="16.5" customHeight="1">
      <c r="A293" s="38"/>
      <c r="B293" s="39"/>
      <c r="C293" s="218" t="s">
        <v>514</v>
      </c>
      <c r="D293" s="218" t="s">
        <v>128</v>
      </c>
      <c r="E293" s="219" t="s">
        <v>515</v>
      </c>
      <c r="F293" s="220" t="s">
        <v>516</v>
      </c>
      <c r="G293" s="221" t="s">
        <v>172</v>
      </c>
      <c r="H293" s="222">
        <v>2.5</v>
      </c>
      <c r="I293" s="223"/>
      <c r="J293" s="224">
        <f>ROUND(I293*H293,2)</f>
        <v>0</v>
      </c>
      <c r="K293" s="220" t="s">
        <v>132</v>
      </c>
      <c r="L293" s="44"/>
      <c r="M293" s="225" t="s">
        <v>19</v>
      </c>
      <c r="N293" s="226" t="s">
        <v>43</v>
      </c>
      <c r="O293" s="84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133</v>
      </c>
      <c r="AT293" s="229" t="s">
        <v>128</v>
      </c>
      <c r="AU293" s="229" t="s">
        <v>82</v>
      </c>
      <c r="AY293" s="17" t="s">
        <v>126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80</v>
      </c>
      <c r="BK293" s="230">
        <f>ROUND(I293*H293,2)</f>
        <v>0</v>
      </c>
      <c r="BL293" s="17" t="s">
        <v>133</v>
      </c>
      <c r="BM293" s="229" t="s">
        <v>517</v>
      </c>
    </row>
    <row r="294" spans="1:47" s="2" customFormat="1" ht="12">
      <c r="A294" s="38"/>
      <c r="B294" s="39"/>
      <c r="C294" s="40"/>
      <c r="D294" s="231" t="s">
        <v>135</v>
      </c>
      <c r="E294" s="40"/>
      <c r="F294" s="232" t="s">
        <v>518</v>
      </c>
      <c r="G294" s="40"/>
      <c r="H294" s="40"/>
      <c r="I294" s="136"/>
      <c r="J294" s="40"/>
      <c r="K294" s="40"/>
      <c r="L294" s="44"/>
      <c r="M294" s="233"/>
      <c r="N294" s="234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135</v>
      </c>
      <c r="AU294" s="17" t="s">
        <v>82</v>
      </c>
    </row>
    <row r="295" spans="1:63" s="12" customFormat="1" ht="22.8" customHeight="1">
      <c r="A295" s="12"/>
      <c r="B295" s="202"/>
      <c r="C295" s="203"/>
      <c r="D295" s="204" t="s">
        <v>71</v>
      </c>
      <c r="E295" s="216" t="s">
        <v>519</v>
      </c>
      <c r="F295" s="216" t="s">
        <v>520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SUM(P296:P297)</f>
        <v>0</v>
      </c>
      <c r="Q295" s="210"/>
      <c r="R295" s="211">
        <f>SUM(R296:R297)</f>
        <v>0</v>
      </c>
      <c r="S295" s="210"/>
      <c r="T295" s="212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80</v>
      </c>
      <c r="AT295" s="214" t="s">
        <v>71</v>
      </c>
      <c r="AU295" s="214" t="s">
        <v>80</v>
      </c>
      <c r="AY295" s="213" t="s">
        <v>126</v>
      </c>
      <c r="BK295" s="215">
        <f>SUM(BK296:BK297)</f>
        <v>0</v>
      </c>
    </row>
    <row r="296" spans="1:65" s="2" customFormat="1" ht="16.5" customHeight="1">
      <c r="A296" s="38"/>
      <c r="B296" s="39"/>
      <c r="C296" s="218" t="s">
        <v>521</v>
      </c>
      <c r="D296" s="218" t="s">
        <v>128</v>
      </c>
      <c r="E296" s="219" t="s">
        <v>522</v>
      </c>
      <c r="F296" s="220" t="s">
        <v>523</v>
      </c>
      <c r="G296" s="221" t="s">
        <v>172</v>
      </c>
      <c r="H296" s="222">
        <v>44.788</v>
      </c>
      <c r="I296" s="223"/>
      <c r="J296" s="224">
        <f>ROUND(I296*H296,2)</f>
        <v>0</v>
      </c>
      <c r="K296" s="220" t="s">
        <v>132</v>
      </c>
      <c r="L296" s="44"/>
      <c r="M296" s="225" t="s">
        <v>19</v>
      </c>
      <c r="N296" s="226" t="s">
        <v>43</v>
      </c>
      <c r="O296" s="84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133</v>
      </c>
      <c r="AT296" s="229" t="s">
        <v>128</v>
      </c>
      <c r="AU296" s="229" t="s">
        <v>82</v>
      </c>
      <c r="AY296" s="17" t="s">
        <v>126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80</v>
      </c>
      <c r="BK296" s="230">
        <f>ROUND(I296*H296,2)</f>
        <v>0</v>
      </c>
      <c r="BL296" s="17" t="s">
        <v>133</v>
      </c>
      <c r="BM296" s="229" t="s">
        <v>524</v>
      </c>
    </row>
    <row r="297" spans="1:47" s="2" customFormat="1" ht="12">
      <c r="A297" s="38"/>
      <c r="B297" s="39"/>
      <c r="C297" s="40"/>
      <c r="D297" s="231" t="s">
        <v>135</v>
      </c>
      <c r="E297" s="40"/>
      <c r="F297" s="232" t="s">
        <v>525</v>
      </c>
      <c r="G297" s="40"/>
      <c r="H297" s="40"/>
      <c r="I297" s="136"/>
      <c r="J297" s="40"/>
      <c r="K297" s="40"/>
      <c r="L297" s="44"/>
      <c r="M297" s="233"/>
      <c r="N297" s="23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135</v>
      </c>
      <c r="AU297" s="17" t="s">
        <v>82</v>
      </c>
    </row>
    <row r="298" spans="1:63" s="12" customFormat="1" ht="25.9" customHeight="1">
      <c r="A298" s="12"/>
      <c r="B298" s="202"/>
      <c r="C298" s="203"/>
      <c r="D298" s="204" t="s">
        <v>71</v>
      </c>
      <c r="E298" s="205" t="s">
        <v>526</v>
      </c>
      <c r="F298" s="205" t="s">
        <v>527</v>
      </c>
      <c r="G298" s="203"/>
      <c r="H298" s="203"/>
      <c r="I298" s="206"/>
      <c r="J298" s="207">
        <f>BK298</f>
        <v>0</v>
      </c>
      <c r="K298" s="203"/>
      <c r="L298" s="208"/>
      <c r="M298" s="209"/>
      <c r="N298" s="210"/>
      <c r="O298" s="210"/>
      <c r="P298" s="211">
        <f>P299+P324+P329+P335</f>
        <v>0</v>
      </c>
      <c r="Q298" s="210"/>
      <c r="R298" s="211">
        <f>R299+R324+R329+R335</f>
        <v>0.12341405</v>
      </c>
      <c r="S298" s="210"/>
      <c r="T298" s="212">
        <f>T299+T324+T329+T335</f>
        <v>0.0026739999999999997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3" t="s">
        <v>82</v>
      </c>
      <c r="AT298" s="214" t="s">
        <v>71</v>
      </c>
      <c r="AU298" s="214" t="s">
        <v>72</v>
      </c>
      <c r="AY298" s="213" t="s">
        <v>126</v>
      </c>
      <c r="BK298" s="215">
        <f>BK299+BK324+BK329+BK335</f>
        <v>0</v>
      </c>
    </row>
    <row r="299" spans="1:63" s="12" customFormat="1" ht="22.8" customHeight="1">
      <c r="A299" s="12"/>
      <c r="B299" s="202"/>
      <c r="C299" s="203"/>
      <c r="D299" s="204" t="s">
        <v>71</v>
      </c>
      <c r="E299" s="216" t="s">
        <v>528</v>
      </c>
      <c r="F299" s="216" t="s">
        <v>529</v>
      </c>
      <c r="G299" s="203"/>
      <c r="H299" s="203"/>
      <c r="I299" s="206"/>
      <c r="J299" s="217">
        <f>BK299</f>
        <v>0</v>
      </c>
      <c r="K299" s="203"/>
      <c r="L299" s="208"/>
      <c r="M299" s="209"/>
      <c r="N299" s="210"/>
      <c r="O299" s="210"/>
      <c r="P299" s="211">
        <f>SUM(P300:P323)</f>
        <v>0</v>
      </c>
      <c r="Q299" s="210"/>
      <c r="R299" s="211">
        <f>SUM(R300:R323)</f>
        <v>0.059845</v>
      </c>
      <c r="S299" s="210"/>
      <c r="T299" s="212">
        <f>SUM(T300:T323)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3" t="s">
        <v>82</v>
      </c>
      <c r="AT299" s="214" t="s">
        <v>71</v>
      </c>
      <c r="AU299" s="214" t="s">
        <v>80</v>
      </c>
      <c r="AY299" s="213" t="s">
        <v>126</v>
      </c>
      <c r="BK299" s="215">
        <f>SUM(BK300:BK323)</f>
        <v>0</v>
      </c>
    </row>
    <row r="300" spans="1:65" s="2" customFormat="1" ht="16.5" customHeight="1">
      <c r="A300" s="38"/>
      <c r="B300" s="39"/>
      <c r="C300" s="218" t="s">
        <v>530</v>
      </c>
      <c r="D300" s="218" t="s">
        <v>128</v>
      </c>
      <c r="E300" s="219" t="s">
        <v>531</v>
      </c>
      <c r="F300" s="220" t="s">
        <v>532</v>
      </c>
      <c r="G300" s="221" t="s">
        <v>131</v>
      </c>
      <c r="H300" s="222">
        <v>0.7</v>
      </c>
      <c r="I300" s="223"/>
      <c r="J300" s="224">
        <f>ROUND(I300*H300,2)</f>
        <v>0</v>
      </c>
      <c r="K300" s="220" t="s">
        <v>132</v>
      </c>
      <c r="L300" s="44"/>
      <c r="M300" s="225" t="s">
        <v>19</v>
      </c>
      <c r="N300" s="226" t="s">
        <v>43</v>
      </c>
      <c r="O300" s="84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220</v>
      </c>
      <c r="AT300" s="229" t="s">
        <v>128</v>
      </c>
      <c r="AU300" s="229" t="s">
        <v>82</v>
      </c>
      <c r="AY300" s="17" t="s">
        <v>126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80</v>
      </c>
      <c r="BK300" s="230">
        <f>ROUND(I300*H300,2)</f>
        <v>0</v>
      </c>
      <c r="BL300" s="17" t="s">
        <v>220</v>
      </c>
      <c r="BM300" s="229" t="s">
        <v>533</v>
      </c>
    </row>
    <row r="301" spans="1:47" s="2" customFormat="1" ht="12">
      <c r="A301" s="38"/>
      <c r="B301" s="39"/>
      <c r="C301" s="40"/>
      <c r="D301" s="231" t="s">
        <v>135</v>
      </c>
      <c r="E301" s="40"/>
      <c r="F301" s="232" t="s">
        <v>534</v>
      </c>
      <c r="G301" s="40"/>
      <c r="H301" s="40"/>
      <c r="I301" s="136"/>
      <c r="J301" s="40"/>
      <c r="K301" s="40"/>
      <c r="L301" s="44"/>
      <c r="M301" s="233"/>
      <c r="N301" s="234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135</v>
      </c>
      <c r="AU301" s="17" t="s">
        <v>82</v>
      </c>
    </row>
    <row r="302" spans="1:51" s="13" customFormat="1" ht="12">
      <c r="A302" s="13"/>
      <c r="B302" s="235"/>
      <c r="C302" s="236"/>
      <c r="D302" s="231" t="s">
        <v>146</v>
      </c>
      <c r="E302" s="237" t="s">
        <v>19</v>
      </c>
      <c r="F302" s="238" t="s">
        <v>535</v>
      </c>
      <c r="G302" s="236"/>
      <c r="H302" s="239">
        <v>0.7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146</v>
      </c>
      <c r="AU302" s="245" t="s">
        <v>82</v>
      </c>
      <c r="AV302" s="13" t="s">
        <v>82</v>
      </c>
      <c r="AW302" s="13" t="s">
        <v>33</v>
      </c>
      <c r="AX302" s="13" t="s">
        <v>80</v>
      </c>
      <c r="AY302" s="245" t="s">
        <v>126</v>
      </c>
    </row>
    <row r="303" spans="1:65" s="2" customFormat="1" ht="16.5" customHeight="1">
      <c r="A303" s="38"/>
      <c r="B303" s="39"/>
      <c r="C303" s="257" t="s">
        <v>536</v>
      </c>
      <c r="D303" s="257" t="s">
        <v>197</v>
      </c>
      <c r="E303" s="258" t="s">
        <v>537</v>
      </c>
      <c r="F303" s="259" t="s">
        <v>538</v>
      </c>
      <c r="G303" s="260" t="s">
        <v>172</v>
      </c>
      <c r="H303" s="261">
        <v>0.002</v>
      </c>
      <c r="I303" s="262"/>
      <c r="J303" s="263">
        <f>ROUND(I303*H303,2)</f>
        <v>0</v>
      </c>
      <c r="K303" s="259" t="s">
        <v>132</v>
      </c>
      <c r="L303" s="264"/>
      <c r="M303" s="265" t="s">
        <v>19</v>
      </c>
      <c r="N303" s="266" t="s">
        <v>43</v>
      </c>
      <c r="O303" s="84"/>
      <c r="P303" s="227">
        <f>O303*H303</f>
        <v>0</v>
      </c>
      <c r="Q303" s="227">
        <v>1</v>
      </c>
      <c r="R303" s="227">
        <f>Q303*H303</f>
        <v>0.002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311</v>
      </c>
      <c r="AT303" s="229" t="s">
        <v>197</v>
      </c>
      <c r="AU303" s="229" t="s">
        <v>82</v>
      </c>
      <c r="AY303" s="17" t="s">
        <v>126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80</v>
      </c>
      <c r="BK303" s="230">
        <f>ROUND(I303*H303,2)</f>
        <v>0</v>
      </c>
      <c r="BL303" s="17" t="s">
        <v>220</v>
      </c>
      <c r="BM303" s="229" t="s">
        <v>539</v>
      </c>
    </row>
    <row r="304" spans="1:47" s="2" customFormat="1" ht="12">
      <c r="A304" s="38"/>
      <c r="B304" s="39"/>
      <c r="C304" s="40"/>
      <c r="D304" s="231" t="s">
        <v>135</v>
      </c>
      <c r="E304" s="40"/>
      <c r="F304" s="232" t="s">
        <v>538</v>
      </c>
      <c r="G304" s="40"/>
      <c r="H304" s="40"/>
      <c r="I304" s="136"/>
      <c r="J304" s="40"/>
      <c r="K304" s="40"/>
      <c r="L304" s="44"/>
      <c r="M304" s="233"/>
      <c r="N304" s="234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135</v>
      </c>
      <c r="AU304" s="17" t="s">
        <v>82</v>
      </c>
    </row>
    <row r="305" spans="1:51" s="13" customFormat="1" ht="12">
      <c r="A305" s="13"/>
      <c r="B305" s="235"/>
      <c r="C305" s="236"/>
      <c r="D305" s="231" t="s">
        <v>146</v>
      </c>
      <c r="E305" s="237" t="s">
        <v>19</v>
      </c>
      <c r="F305" s="238" t="s">
        <v>540</v>
      </c>
      <c r="G305" s="236"/>
      <c r="H305" s="239">
        <v>0.002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146</v>
      </c>
      <c r="AU305" s="245" t="s">
        <v>82</v>
      </c>
      <c r="AV305" s="13" t="s">
        <v>82</v>
      </c>
      <c r="AW305" s="13" t="s">
        <v>33</v>
      </c>
      <c r="AX305" s="13" t="s">
        <v>80</v>
      </c>
      <c r="AY305" s="245" t="s">
        <v>126</v>
      </c>
    </row>
    <row r="306" spans="1:65" s="2" customFormat="1" ht="16.5" customHeight="1">
      <c r="A306" s="38"/>
      <c r="B306" s="39"/>
      <c r="C306" s="218" t="s">
        <v>541</v>
      </c>
      <c r="D306" s="218" t="s">
        <v>128</v>
      </c>
      <c r="E306" s="219" t="s">
        <v>542</v>
      </c>
      <c r="F306" s="220" t="s">
        <v>543</v>
      </c>
      <c r="G306" s="221" t="s">
        <v>131</v>
      </c>
      <c r="H306" s="222">
        <v>23.92</v>
      </c>
      <c r="I306" s="223"/>
      <c r="J306" s="224">
        <f>ROUND(I306*H306,2)</f>
        <v>0</v>
      </c>
      <c r="K306" s="220" t="s">
        <v>132</v>
      </c>
      <c r="L306" s="44"/>
      <c r="M306" s="225" t="s">
        <v>19</v>
      </c>
      <c r="N306" s="226" t="s">
        <v>43</v>
      </c>
      <c r="O306" s="84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220</v>
      </c>
      <c r="AT306" s="229" t="s">
        <v>128</v>
      </c>
      <c r="AU306" s="229" t="s">
        <v>82</v>
      </c>
      <c r="AY306" s="17" t="s">
        <v>126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80</v>
      </c>
      <c r="BK306" s="230">
        <f>ROUND(I306*H306,2)</f>
        <v>0</v>
      </c>
      <c r="BL306" s="17" t="s">
        <v>220</v>
      </c>
      <c r="BM306" s="229" t="s">
        <v>544</v>
      </c>
    </row>
    <row r="307" spans="1:47" s="2" customFormat="1" ht="12">
      <c r="A307" s="38"/>
      <c r="B307" s="39"/>
      <c r="C307" s="40"/>
      <c r="D307" s="231" t="s">
        <v>135</v>
      </c>
      <c r="E307" s="40"/>
      <c r="F307" s="232" t="s">
        <v>545</v>
      </c>
      <c r="G307" s="40"/>
      <c r="H307" s="40"/>
      <c r="I307" s="136"/>
      <c r="J307" s="40"/>
      <c r="K307" s="40"/>
      <c r="L307" s="44"/>
      <c r="M307" s="233"/>
      <c r="N307" s="234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135</v>
      </c>
      <c r="AU307" s="17" t="s">
        <v>82</v>
      </c>
    </row>
    <row r="308" spans="1:51" s="13" customFormat="1" ht="12">
      <c r="A308" s="13"/>
      <c r="B308" s="235"/>
      <c r="C308" s="236"/>
      <c r="D308" s="231" t="s">
        <v>146</v>
      </c>
      <c r="E308" s="237" t="s">
        <v>19</v>
      </c>
      <c r="F308" s="238" t="s">
        <v>364</v>
      </c>
      <c r="G308" s="236"/>
      <c r="H308" s="239">
        <v>23.92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146</v>
      </c>
      <c r="AU308" s="245" t="s">
        <v>82</v>
      </c>
      <c r="AV308" s="13" t="s">
        <v>82</v>
      </c>
      <c r="AW308" s="13" t="s">
        <v>33</v>
      </c>
      <c r="AX308" s="13" t="s">
        <v>80</v>
      </c>
      <c r="AY308" s="245" t="s">
        <v>126</v>
      </c>
    </row>
    <row r="309" spans="1:65" s="2" customFormat="1" ht="16.5" customHeight="1">
      <c r="A309" s="38"/>
      <c r="B309" s="39"/>
      <c r="C309" s="257" t="s">
        <v>546</v>
      </c>
      <c r="D309" s="257" t="s">
        <v>197</v>
      </c>
      <c r="E309" s="258" t="s">
        <v>537</v>
      </c>
      <c r="F309" s="259" t="s">
        <v>538</v>
      </c>
      <c r="G309" s="260" t="s">
        <v>172</v>
      </c>
      <c r="H309" s="261">
        <v>0.008</v>
      </c>
      <c r="I309" s="262"/>
      <c r="J309" s="263">
        <f>ROUND(I309*H309,2)</f>
        <v>0</v>
      </c>
      <c r="K309" s="259" t="s">
        <v>132</v>
      </c>
      <c r="L309" s="264"/>
      <c r="M309" s="265" t="s">
        <v>19</v>
      </c>
      <c r="N309" s="266" t="s">
        <v>43</v>
      </c>
      <c r="O309" s="84"/>
      <c r="P309" s="227">
        <f>O309*H309</f>
        <v>0</v>
      </c>
      <c r="Q309" s="227">
        <v>1</v>
      </c>
      <c r="R309" s="227">
        <f>Q309*H309</f>
        <v>0.008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311</v>
      </c>
      <c r="AT309" s="229" t="s">
        <v>197</v>
      </c>
      <c r="AU309" s="229" t="s">
        <v>82</v>
      </c>
      <c r="AY309" s="17" t="s">
        <v>126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80</v>
      </c>
      <c r="BK309" s="230">
        <f>ROUND(I309*H309,2)</f>
        <v>0</v>
      </c>
      <c r="BL309" s="17" t="s">
        <v>220</v>
      </c>
      <c r="BM309" s="229" t="s">
        <v>547</v>
      </c>
    </row>
    <row r="310" spans="1:47" s="2" customFormat="1" ht="12">
      <c r="A310" s="38"/>
      <c r="B310" s="39"/>
      <c r="C310" s="40"/>
      <c r="D310" s="231" t="s">
        <v>135</v>
      </c>
      <c r="E310" s="40"/>
      <c r="F310" s="232" t="s">
        <v>538</v>
      </c>
      <c r="G310" s="40"/>
      <c r="H310" s="40"/>
      <c r="I310" s="136"/>
      <c r="J310" s="40"/>
      <c r="K310" s="40"/>
      <c r="L310" s="44"/>
      <c r="M310" s="233"/>
      <c r="N310" s="23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135</v>
      </c>
      <c r="AU310" s="17" t="s">
        <v>82</v>
      </c>
    </row>
    <row r="311" spans="1:51" s="13" customFormat="1" ht="12">
      <c r="A311" s="13"/>
      <c r="B311" s="235"/>
      <c r="C311" s="236"/>
      <c r="D311" s="231" t="s">
        <v>146</v>
      </c>
      <c r="E311" s="237" t="s">
        <v>19</v>
      </c>
      <c r="F311" s="238" t="s">
        <v>548</v>
      </c>
      <c r="G311" s="236"/>
      <c r="H311" s="239">
        <v>0.008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146</v>
      </c>
      <c r="AU311" s="245" t="s">
        <v>82</v>
      </c>
      <c r="AV311" s="13" t="s">
        <v>82</v>
      </c>
      <c r="AW311" s="13" t="s">
        <v>33</v>
      </c>
      <c r="AX311" s="13" t="s">
        <v>80</v>
      </c>
      <c r="AY311" s="245" t="s">
        <v>126</v>
      </c>
    </row>
    <row r="312" spans="1:65" s="2" customFormat="1" ht="16.5" customHeight="1">
      <c r="A312" s="38"/>
      <c r="B312" s="39"/>
      <c r="C312" s="218" t="s">
        <v>549</v>
      </c>
      <c r="D312" s="218" t="s">
        <v>128</v>
      </c>
      <c r="E312" s="219" t="s">
        <v>550</v>
      </c>
      <c r="F312" s="220" t="s">
        <v>551</v>
      </c>
      <c r="G312" s="221" t="s">
        <v>131</v>
      </c>
      <c r="H312" s="222">
        <v>0.7</v>
      </c>
      <c r="I312" s="223"/>
      <c r="J312" s="224">
        <f>ROUND(I312*H312,2)</f>
        <v>0</v>
      </c>
      <c r="K312" s="220" t="s">
        <v>132</v>
      </c>
      <c r="L312" s="44"/>
      <c r="M312" s="225" t="s">
        <v>19</v>
      </c>
      <c r="N312" s="226" t="s">
        <v>43</v>
      </c>
      <c r="O312" s="84"/>
      <c r="P312" s="227">
        <f>O312*H312</f>
        <v>0</v>
      </c>
      <c r="Q312" s="227">
        <v>0.0004</v>
      </c>
      <c r="R312" s="227">
        <f>Q312*H312</f>
        <v>0.00028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220</v>
      </c>
      <c r="AT312" s="229" t="s">
        <v>128</v>
      </c>
      <c r="AU312" s="229" t="s">
        <v>82</v>
      </c>
      <c r="AY312" s="17" t="s">
        <v>126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80</v>
      </c>
      <c r="BK312" s="230">
        <f>ROUND(I312*H312,2)</f>
        <v>0</v>
      </c>
      <c r="BL312" s="17" t="s">
        <v>220</v>
      </c>
      <c r="BM312" s="229" t="s">
        <v>552</v>
      </c>
    </row>
    <row r="313" spans="1:47" s="2" customFormat="1" ht="12">
      <c r="A313" s="38"/>
      <c r="B313" s="39"/>
      <c r="C313" s="40"/>
      <c r="D313" s="231" t="s">
        <v>135</v>
      </c>
      <c r="E313" s="40"/>
      <c r="F313" s="232" t="s">
        <v>553</v>
      </c>
      <c r="G313" s="40"/>
      <c r="H313" s="40"/>
      <c r="I313" s="136"/>
      <c r="J313" s="40"/>
      <c r="K313" s="40"/>
      <c r="L313" s="44"/>
      <c r="M313" s="233"/>
      <c r="N313" s="234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135</v>
      </c>
      <c r="AU313" s="17" t="s">
        <v>82</v>
      </c>
    </row>
    <row r="314" spans="1:65" s="2" customFormat="1" ht="21.75" customHeight="1">
      <c r="A314" s="38"/>
      <c r="B314" s="39"/>
      <c r="C314" s="257" t="s">
        <v>554</v>
      </c>
      <c r="D314" s="257" t="s">
        <v>197</v>
      </c>
      <c r="E314" s="258" t="s">
        <v>555</v>
      </c>
      <c r="F314" s="259" t="s">
        <v>556</v>
      </c>
      <c r="G314" s="260" t="s">
        <v>131</v>
      </c>
      <c r="H314" s="261">
        <v>0.805</v>
      </c>
      <c r="I314" s="262"/>
      <c r="J314" s="263">
        <f>ROUND(I314*H314,2)</f>
        <v>0</v>
      </c>
      <c r="K314" s="259" t="s">
        <v>132</v>
      </c>
      <c r="L314" s="264"/>
      <c r="M314" s="265" t="s">
        <v>19</v>
      </c>
      <c r="N314" s="266" t="s">
        <v>43</v>
      </c>
      <c r="O314" s="84"/>
      <c r="P314" s="227">
        <f>O314*H314</f>
        <v>0</v>
      </c>
      <c r="Q314" s="227">
        <v>0.001</v>
      </c>
      <c r="R314" s="227">
        <f>Q314*H314</f>
        <v>0.000805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311</v>
      </c>
      <c r="AT314" s="229" t="s">
        <v>197</v>
      </c>
      <c r="AU314" s="229" t="s">
        <v>82</v>
      </c>
      <c r="AY314" s="17" t="s">
        <v>126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80</v>
      </c>
      <c r="BK314" s="230">
        <f>ROUND(I314*H314,2)</f>
        <v>0</v>
      </c>
      <c r="BL314" s="17" t="s">
        <v>220</v>
      </c>
      <c r="BM314" s="229" t="s">
        <v>557</v>
      </c>
    </row>
    <row r="315" spans="1:47" s="2" customFormat="1" ht="12">
      <c r="A315" s="38"/>
      <c r="B315" s="39"/>
      <c r="C315" s="40"/>
      <c r="D315" s="231" t="s">
        <v>135</v>
      </c>
      <c r="E315" s="40"/>
      <c r="F315" s="232" t="s">
        <v>556</v>
      </c>
      <c r="G315" s="40"/>
      <c r="H315" s="40"/>
      <c r="I315" s="136"/>
      <c r="J315" s="40"/>
      <c r="K315" s="40"/>
      <c r="L315" s="44"/>
      <c r="M315" s="233"/>
      <c r="N315" s="234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135</v>
      </c>
      <c r="AU315" s="17" t="s">
        <v>82</v>
      </c>
    </row>
    <row r="316" spans="1:51" s="13" customFormat="1" ht="12">
      <c r="A316" s="13"/>
      <c r="B316" s="235"/>
      <c r="C316" s="236"/>
      <c r="D316" s="231" t="s">
        <v>146</v>
      </c>
      <c r="E316" s="237" t="s">
        <v>19</v>
      </c>
      <c r="F316" s="238" t="s">
        <v>558</v>
      </c>
      <c r="G316" s="236"/>
      <c r="H316" s="239">
        <v>0.805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146</v>
      </c>
      <c r="AU316" s="245" t="s">
        <v>82</v>
      </c>
      <c r="AV316" s="13" t="s">
        <v>82</v>
      </c>
      <c r="AW316" s="13" t="s">
        <v>33</v>
      </c>
      <c r="AX316" s="13" t="s">
        <v>80</v>
      </c>
      <c r="AY316" s="245" t="s">
        <v>126</v>
      </c>
    </row>
    <row r="317" spans="1:65" s="2" customFormat="1" ht="16.5" customHeight="1">
      <c r="A317" s="38"/>
      <c r="B317" s="39"/>
      <c r="C317" s="218" t="s">
        <v>559</v>
      </c>
      <c r="D317" s="218" t="s">
        <v>128</v>
      </c>
      <c r="E317" s="219" t="s">
        <v>560</v>
      </c>
      <c r="F317" s="220" t="s">
        <v>561</v>
      </c>
      <c r="G317" s="221" t="s">
        <v>131</v>
      </c>
      <c r="H317" s="222">
        <v>23.92</v>
      </c>
      <c r="I317" s="223"/>
      <c r="J317" s="224">
        <f>ROUND(I317*H317,2)</f>
        <v>0</v>
      </c>
      <c r="K317" s="220" t="s">
        <v>132</v>
      </c>
      <c r="L317" s="44"/>
      <c r="M317" s="225" t="s">
        <v>19</v>
      </c>
      <c r="N317" s="226" t="s">
        <v>43</v>
      </c>
      <c r="O317" s="84"/>
      <c r="P317" s="227">
        <f>O317*H317</f>
        <v>0</v>
      </c>
      <c r="Q317" s="227">
        <v>0.0004</v>
      </c>
      <c r="R317" s="227">
        <f>Q317*H317</f>
        <v>0.009568000000000002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220</v>
      </c>
      <c r="AT317" s="229" t="s">
        <v>128</v>
      </c>
      <c r="AU317" s="229" t="s">
        <v>82</v>
      </c>
      <c r="AY317" s="17" t="s">
        <v>126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80</v>
      </c>
      <c r="BK317" s="230">
        <f>ROUND(I317*H317,2)</f>
        <v>0</v>
      </c>
      <c r="BL317" s="17" t="s">
        <v>220</v>
      </c>
      <c r="BM317" s="229" t="s">
        <v>562</v>
      </c>
    </row>
    <row r="318" spans="1:47" s="2" customFormat="1" ht="12">
      <c r="A318" s="38"/>
      <c r="B318" s="39"/>
      <c r="C318" s="40"/>
      <c r="D318" s="231" t="s">
        <v>135</v>
      </c>
      <c r="E318" s="40"/>
      <c r="F318" s="232" t="s">
        <v>563</v>
      </c>
      <c r="G318" s="40"/>
      <c r="H318" s="40"/>
      <c r="I318" s="136"/>
      <c r="J318" s="40"/>
      <c r="K318" s="40"/>
      <c r="L318" s="44"/>
      <c r="M318" s="233"/>
      <c r="N318" s="23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135</v>
      </c>
      <c r="AU318" s="17" t="s">
        <v>82</v>
      </c>
    </row>
    <row r="319" spans="1:65" s="2" customFormat="1" ht="21.75" customHeight="1">
      <c r="A319" s="38"/>
      <c r="B319" s="39"/>
      <c r="C319" s="257" t="s">
        <v>564</v>
      </c>
      <c r="D319" s="257" t="s">
        <v>197</v>
      </c>
      <c r="E319" s="258" t="s">
        <v>555</v>
      </c>
      <c r="F319" s="259" t="s">
        <v>556</v>
      </c>
      <c r="G319" s="260" t="s">
        <v>131</v>
      </c>
      <c r="H319" s="261">
        <v>28.704</v>
      </c>
      <c r="I319" s="262"/>
      <c r="J319" s="263">
        <f>ROUND(I319*H319,2)</f>
        <v>0</v>
      </c>
      <c r="K319" s="259" t="s">
        <v>132</v>
      </c>
      <c r="L319" s="264"/>
      <c r="M319" s="265" t="s">
        <v>19</v>
      </c>
      <c r="N319" s="266" t="s">
        <v>43</v>
      </c>
      <c r="O319" s="84"/>
      <c r="P319" s="227">
        <f>O319*H319</f>
        <v>0</v>
      </c>
      <c r="Q319" s="227">
        <v>0.001</v>
      </c>
      <c r="R319" s="227">
        <f>Q319*H319</f>
        <v>0.028704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311</v>
      </c>
      <c r="AT319" s="229" t="s">
        <v>197</v>
      </c>
      <c r="AU319" s="229" t="s">
        <v>82</v>
      </c>
      <c r="AY319" s="17" t="s">
        <v>126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80</v>
      </c>
      <c r="BK319" s="230">
        <f>ROUND(I319*H319,2)</f>
        <v>0</v>
      </c>
      <c r="BL319" s="17" t="s">
        <v>220</v>
      </c>
      <c r="BM319" s="229" t="s">
        <v>565</v>
      </c>
    </row>
    <row r="320" spans="1:47" s="2" customFormat="1" ht="12">
      <c r="A320" s="38"/>
      <c r="B320" s="39"/>
      <c r="C320" s="40"/>
      <c r="D320" s="231" t="s">
        <v>135</v>
      </c>
      <c r="E320" s="40"/>
      <c r="F320" s="232" t="s">
        <v>556</v>
      </c>
      <c r="G320" s="40"/>
      <c r="H320" s="40"/>
      <c r="I320" s="136"/>
      <c r="J320" s="40"/>
      <c r="K320" s="40"/>
      <c r="L320" s="44"/>
      <c r="M320" s="233"/>
      <c r="N320" s="234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135</v>
      </c>
      <c r="AU320" s="17" t="s">
        <v>82</v>
      </c>
    </row>
    <row r="321" spans="1:51" s="13" customFormat="1" ht="12">
      <c r="A321" s="13"/>
      <c r="B321" s="235"/>
      <c r="C321" s="236"/>
      <c r="D321" s="231" t="s">
        <v>146</v>
      </c>
      <c r="E321" s="237" t="s">
        <v>19</v>
      </c>
      <c r="F321" s="238" t="s">
        <v>566</v>
      </c>
      <c r="G321" s="236"/>
      <c r="H321" s="239">
        <v>28.704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146</v>
      </c>
      <c r="AU321" s="245" t="s">
        <v>82</v>
      </c>
      <c r="AV321" s="13" t="s">
        <v>82</v>
      </c>
      <c r="AW321" s="13" t="s">
        <v>33</v>
      </c>
      <c r="AX321" s="13" t="s">
        <v>80</v>
      </c>
      <c r="AY321" s="245" t="s">
        <v>126</v>
      </c>
    </row>
    <row r="322" spans="1:65" s="2" customFormat="1" ht="16.5" customHeight="1">
      <c r="A322" s="38"/>
      <c r="B322" s="39"/>
      <c r="C322" s="218" t="s">
        <v>567</v>
      </c>
      <c r="D322" s="218" t="s">
        <v>128</v>
      </c>
      <c r="E322" s="219" t="s">
        <v>568</v>
      </c>
      <c r="F322" s="220" t="s">
        <v>569</v>
      </c>
      <c r="G322" s="221" t="s">
        <v>131</v>
      </c>
      <c r="H322" s="222">
        <v>15.2</v>
      </c>
      <c r="I322" s="223"/>
      <c r="J322" s="224">
        <f>ROUND(I322*H322,2)</f>
        <v>0</v>
      </c>
      <c r="K322" s="220" t="s">
        <v>132</v>
      </c>
      <c r="L322" s="44"/>
      <c r="M322" s="225" t="s">
        <v>19</v>
      </c>
      <c r="N322" s="226" t="s">
        <v>43</v>
      </c>
      <c r="O322" s="84"/>
      <c r="P322" s="227">
        <f>O322*H322</f>
        <v>0</v>
      </c>
      <c r="Q322" s="227">
        <v>0.00069</v>
      </c>
      <c r="R322" s="227">
        <f>Q322*H322</f>
        <v>0.010487999999999999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220</v>
      </c>
      <c r="AT322" s="229" t="s">
        <v>128</v>
      </c>
      <c r="AU322" s="229" t="s">
        <v>82</v>
      </c>
      <c r="AY322" s="17" t="s">
        <v>126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80</v>
      </c>
      <c r="BK322" s="230">
        <f>ROUND(I322*H322,2)</f>
        <v>0</v>
      </c>
      <c r="BL322" s="17" t="s">
        <v>220</v>
      </c>
      <c r="BM322" s="229" t="s">
        <v>570</v>
      </c>
    </row>
    <row r="323" spans="1:47" s="2" customFormat="1" ht="12">
      <c r="A323" s="38"/>
      <c r="B323" s="39"/>
      <c r="C323" s="40"/>
      <c r="D323" s="231" t="s">
        <v>135</v>
      </c>
      <c r="E323" s="40"/>
      <c r="F323" s="232" t="s">
        <v>571</v>
      </c>
      <c r="G323" s="40"/>
      <c r="H323" s="40"/>
      <c r="I323" s="136"/>
      <c r="J323" s="40"/>
      <c r="K323" s="40"/>
      <c r="L323" s="44"/>
      <c r="M323" s="233"/>
      <c r="N323" s="234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135</v>
      </c>
      <c r="AU323" s="17" t="s">
        <v>82</v>
      </c>
    </row>
    <row r="324" spans="1:63" s="12" customFormat="1" ht="22.8" customHeight="1">
      <c r="A324" s="12"/>
      <c r="B324" s="202"/>
      <c r="C324" s="203"/>
      <c r="D324" s="204" t="s">
        <v>71</v>
      </c>
      <c r="E324" s="216" t="s">
        <v>572</v>
      </c>
      <c r="F324" s="216" t="s">
        <v>573</v>
      </c>
      <c r="G324" s="203"/>
      <c r="H324" s="203"/>
      <c r="I324" s="206"/>
      <c r="J324" s="217">
        <f>BK324</f>
        <v>0</v>
      </c>
      <c r="K324" s="203"/>
      <c r="L324" s="208"/>
      <c r="M324" s="209"/>
      <c r="N324" s="210"/>
      <c r="O324" s="210"/>
      <c r="P324" s="211">
        <f>SUM(P325:P328)</f>
        <v>0</v>
      </c>
      <c r="Q324" s="210"/>
      <c r="R324" s="211">
        <f>SUM(R325:R328)</f>
        <v>0.0033599999999999997</v>
      </c>
      <c r="S324" s="210"/>
      <c r="T324" s="212">
        <f>SUM(T325:T328)</f>
        <v>0.0026739999999999997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3" t="s">
        <v>82</v>
      </c>
      <c r="AT324" s="214" t="s">
        <v>71</v>
      </c>
      <c r="AU324" s="214" t="s">
        <v>80</v>
      </c>
      <c r="AY324" s="213" t="s">
        <v>126</v>
      </c>
      <c r="BK324" s="215">
        <f>SUM(BK325:BK328)</f>
        <v>0</v>
      </c>
    </row>
    <row r="325" spans="1:65" s="2" customFormat="1" ht="16.5" customHeight="1">
      <c r="A325" s="38"/>
      <c r="B325" s="39"/>
      <c r="C325" s="218" t="s">
        <v>574</v>
      </c>
      <c r="D325" s="218" t="s">
        <v>128</v>
      </c>
      <c r="E325" s="219" t="s">
        <v>575</v>
      </c>
      <c r="F325" s="220" t="s">
        <v>576</v>
      </c>
      <c r="G325" s="221" t="s">
        <v>150</v>
      </c>
      <c r="H325" s="222">
        <v>1.4</v>
      </c>
      <c r="I325" s="223"/>
      <c r="J325" s="224">
        <f>ROUND(I325*H325,2)</f>
        <v>0</v>
      </c>
      <c r="K325" s="220" t="s">
        <v>132</v>
      </c>
      <c r="L325" s="44"/>
      <c r="M325" s="225" t="s">
        <v>19</v>
      </c>
      <c r="N325" s="226" t="s">
        <v>43</v>
      </c>
      <c r="O325" s="84"/>
      <c r="P325" s="227">
        <f>O325*H325</f>
        <v>0</v>
      </c>
      <c r="Q325" s="227">
        <v>0</v>
      </c>
      <c r="R325" s="227">
        <f>Q325*H325</f>
        <v>0</v>
      </c>
      <c r="S325" s="227">
        <v>0.00191</v>
      </c>
      <c r="T325" s="228">
        <f>S325*H325</f>
        <v>0.0026739999999999997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220</v>
      </c>
      <c r="AT325" s="229" t="s">
        <v>128</v>
      </c>
      <c r="AU325" s="229" t="s">
        <v>82</v>
      </c>
      <c r="AY325" s="17" t="s">
        <v>126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80</v>
      </c>
      <c r="BK325" s="230">
        <f>ROUND(I325*H325,2)</f>
        <v>0</v>
      </c>
      <c r="BL325" s="17" t="s">
        <v>220</v>
      </c>
      <c r="BM325" s="229" t="s">
        <v>577</v>
      </c>
    </row>
    <row r="326" spans="1:47" s="2" customFormat="1" ht="12">
      <c r="A326" s="38"/>
      <c r="B326" s="39"/>
      <c r="C326" s="40"/>
      <c r="D326" s="231" t="s">
        <v>135</v>
      </c>
      <c r="E326" s="40"/>
      <c r="F326" s="232" t="s">
        <v>578</v>
      </c>
      <c r="G326" s="40"/>
      <c r="H326" s="40"/>
      <c r="I326" s="136"/>
      <c r="J326" s="40"/>
      <c r="K326" s="40"/>
      <c r="L326" s="44"/>
      <c r="M326" s="233"/>
      <c r="N326" s="234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135</v>
      </c>
      <c r="AU326" s="17" t="s">
        <v>82</v>
      </c>
    </row>
    <row r="327" spans="1:65" s="2" customFormat="1" ht="16.5" customHeight="1">
      <c r="A327" s="38"/>
      <c r="B327" s="39"/>
      <c r="C327" s="218" t="s">
        <v>579</v>
      </c>
      <c r="D327" s="218" t="s">
        <v>128</v>
      </c>
      <c r="E327" s="219" t="s">
        <v>580</v>
      </c>
      <c r="F327" s="220" t="s">
        <v>581</v>
      </c>
      <c r="G327" s="221" t="s">
        <v>150</v>
      </c>
      <c r="H327" s="222">
        <v>0.75</v>
      </c>
      <c r="I327" s="223"/>
      <c r="J327" s="224">
        <f>ROUND(I327*H327,2)</f>
        <v>0</v>
      </c>
      <c r="K327" s="220" t="s">
        <v>132</v>
      </c>
      <c r="L327" s="44"/>
      <c r="M327" s="225" t="s">
        <v>19</v>
      </c>
      <c r="N327" s="226" t="s">
        <v>43</v>
      </c>
      <c r="O327" s="84"/>
      <c r="P327" s="227">
        <f>O327*H327</f>
        <v>0</v>
      </c>
      <c r="Q327" s="227">
        <v>0.00448</v>
      </c>
      <c r="R327" s="227">
        <f>Q327*H327</f>
        <v>0.0033599999999999997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220</v>
      </c>
      <c r="AT327" s="229" t="s">
        <v>128</v>
      </c>
      <c r="AU327" s="229" t="s">
        <v>82</v>
      </c>
      <c r="AY327" s="17" t="s">
        <v>126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80</v>
      </c>
      <c r="BK327" s="230">
        <f>ROUND(I327*H327,2)</f>
        <v>0</v>
      </c>
      <c r="BL327" s="17" t="s">
        <v>220</v>
      </c>
      <c r="BM327" s="229" t="s">
        <v>582</v>
      </c>
    </row>
    <row r="328" spans="1:47" s="2" customFormat="1" ht="12">
      <c r="A328" s="38"/>
      <c r="B328" s="39"/>
      <c r="C328" s="40"/>
      <c r="D328" s="231" t="s">
        <v>135</v>
      </c>
      <c r="E328" s="40"/>
      <c r="F328" s="232" t="s">
        <v>583</v>
      </c>
      <c r="G328" s="40"/>
      <c r="H328" s="40"/>
      <c r="I328" s="136"/>
      <c r="J328" s="40"/>
      <c r="K328" s="40"/>
      <c r="L328" s="44"/>
      <c r="M328" s="233"/>
      <c r="N328" s="234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135</v>
      </c>
      <c r="AU328" s="17" t="s">
        <v>82</v>
      </c>
    </row>
    <row r="329" spans="1:63" s="12" customFormat="1" ht="22.8" customHeight="1">
      <c r="A329" s="12"/>
      <c r="B329" s="202"/>
      <c r="C329" s="203"/>
      <c r="D329" s="204" t="s">
        <v>71</v>
      </c>
      <c r="E329" s="216" t="s">
        <v>584</v>
      </c>
      <c r="F329" s="216" t="s">
        <v>585</v>
      </c>
      <c r="G329" s="203"/>
      <c r="H329" s="203"/>
      <c r="I329" s="206"/>
      <c r="J329" s="217">
        <f>BK329</f>
        <v>0</v>
      </c>
      <c r="K329" s="203"/>
      <c r="L329" s="208"/>
      <c r="M329" s="209"/>
      <c r="N329" s="210"/>
      <c r="O329" s="210"/>
      <c r="P329" s="211">
        <f>SUM(P330:P334)</f>
        <v>0</v>
      </c>
      <c r="Q329" s="210"/>
      <c r="R329" s="211">
        <f>SUM(R330:R334)</f>
        <v>0.0477148</v>
      </c>
      <c r="S329" s="210"/>
      <c r="T329" s="212">
        <f>SUM(T330:T334)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3" t="s">
        <v>82</v>
      </c>
      <c r="AT329" s="214" t="s">
        <v>71</v>
      </c>
      <c r="AU329" s="214" t="s">
        <v>80</v>
      </c>
      <c r="AY329" s="213" t="s">
        <v>126</v>
      </c>
      <c r="BK329" s="215">
        <f>SUM(BK330:BK334)</f>
        <v>0</v>
      </c>
    </row>
    <row r="330" spans="1:65" s="2" customFormat="1" ht="16.5" customHeight="1">
      <c r="A330" s="38"/>
      <c r="B330" s="39"/>
      <c r="C330" s="218" t="s">
        <v>586</v>
      </c>
      <c r="D330" s="218" t="s">
        <v>128</v>
      </c>
      <c r="E330" s="219" t="s">
        <v>587</v>
      </c>
      <c r="F330" s="220" t="s">
        <v>588</v>
      </c>
      <c r="G330" s="221" t="s">
        <v>150</v>
      </c>
      <c r="H330" s="222">
        <v>17.041</v>
      </c>
      <c r="I330" s="223"/>
      <c r="J330" s="224">
        <f>ROUND(I330*H330,2)</f>
        <v>0</v>
      </c>
      <c r="K330" s="220" t="s">
        <v>132</v>
      </c>
      <c r="L330" s="44"/>
      <c r="M330" s="225" t="s">
        <v>19</v>
      </c>
      <c r="N330" s="226" t="s">
        <v>43</v>
      </c>
      <c r="O330" s="84"/>
      <c r="P330" s="227">
        <f>O330*H330</f>
        <v>0</v>
      </c>
      <c r="Q330" s="227">
        <v>6E-05</v>
      </c>
      <c r="R330" s="227">
        <f>Q330*H330</f>
        <v>0.00102246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220</v>
      </c>
      <c r="AT330" s="229" t="s">
        <v>128</v>
      </c>
      <c r="AU330" s="229" t="s">
        <v>82</v>
      </c>
      <c r="AY330" s="17" t="s">
        <v>126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80</v>
      </c>
      <c r="BK330" s="230">
        <f>ROUND(I330*H330,2)</f>
        <v>0</v>
      </c>
      <c r="BL330" s="17" t="s">
        <v>220</v>
      </c>
      <c r="BM330" s="229" t="s">
        <v>589</v>
      </c>
    </row>
    <row r="331" spans="1:47" s="2" customFormat="1" ht="12">
      <c r="A331" s="38"/>
      <c r="B331" s="39"/>
      <c r="C331" s="40"/>
      <c r="D331" s="231" t="s">
        <v>135</v>
      </c>
      <c r="E331" s="40"/>
      <c r="F331" s="232" t="s">
        <v>590</v>
      </c>
      <c r="G331" s="40"/>
      <c r="H331" s="40"/>
      <c r="I331" s="136"/>
      <c r="J331" s="40"/>
      <c r="K331" s="40"/>
      <c r="L331" s="44"/>
      <c r="M331" s="233"/>
      <c r="N331" s="234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135</v>
      </c>
      <c r="AU331" s="17" t="s">
        <v>82</v>
      </c>
    </row>
    <row r="332" spans="1:51" s="13" customFormat="1" ht="12">
      <c r="A332" s="13"/>
      <c r="B332" s="235"/>
      <c r="C332" s="236"/>
      <c r="D332" s="231" t="s">
        <v>146</v>
      </c>
      <c r="E332" s="237" t="s">
        <v>19</v>
      </c>
      <c r="F332" s="238" t="s">
        <v>591</v>
      </c>
      <c r="G332" s="236"/>
      <c r="H332" s="239">
        <v>17.041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146</v>
      </c>
      <c r="AU332" s="245" t="s">
        <v>82</v>
      </c>
      <c r="AV332" s="13" t="s">
        <v>82</v>
      </c>
      <c r="AW332" s="13" t="s">
        <v>33</v>
      </c>
      <c r="AX332" s="13" t="s">
        <v>80</v>
      </c>
      <c r="AY332" s="245" t="s">
        <v>126</v>
      </c>
    </row>
    <row r="333" spans="1:65" s="2" customFormat="1" ht="16.5" customHeight="1">
      <c r="A333" s="38"/>
      <c r="B333" s="39"/>
      <c r="C333" s="257" t="s">
        <v>592</v>
      </c>
      <c r="D333" s="257" t="s">
        <v>197</v>
      </c>
      <c r="E333" s="258" t="s">
        <v>593</v>
      </c>
      <c r="F333" s="259" t="s">
        <v>594</v>
      </c>
      <c r="G333" s="260" t="s">
        <v>150</v>
      </c>
      <c r="H333" s="261">
        <v>17.041</v>
      </c>
      <c r="I333" s="262"/>
      <c r="J333" s="263">
        <f>ROUND(I333*H333,2)</f>
        <v>0</v>
      </c>
      <c r="K333" s="259" t="s">
        <v>19</v>
      </c>
      <c r="L333" s="264"/>
      <c r="M333" s="265" t="s">
        <v>19</v>
      </c>
      <c r="N333" s="266" t="s">
        <v>43</v>
      </c>
      <c r="O333" s="84"/>
      <c r="P333" s="227">
        <f>O333*H333</f>
        <v>0</v>
      </c>
      <c r="Q333" s="227">
        <v>0.00274</v>
      </c>
      <c r="R333" s="227">
        <f>Q333*H333</f>
        <v>0.04669234</v>
      </c>
      <c r="S333" s="227">
        <v>0</v>
      </c>
      <c r="T333" s="22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311</v>
      </c>
      <c r="AT333" s="229" t="s">
        <v>197</v>
      </c>
      <c r="AU333" s="229" t="s">
        <v>82</v>
      </c>
      <c r="AY333" s="17" t="s">
        <v>126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80</v>
      </c>
      <c r="BK333" s="230">
        <f>ROUND(I333*H333,2)</f>
        <v>0</v>
      </c>
      <c r="BL333" s="17" t="s">
        <v>220</v>
      </c>
      <c r="BM333" s="229" t="s">
        <v>595</v>
      </c>
    </row>
    <row r="334" spans="1:47" s="2" customFormat="1" ht="12">
      <c r="A334" s="38"/>
      <c r="B334" s="39"/>
      <c r="C334" s="40"/>
      <c r="D334" s="231" t="s">
        <v>135</v>
      </c>
      <c r="E334" s="40"/>
      <c r="F334" s="232" t="s">
        <v>594</v>
      </c>
      <c r="G334" s="40"/>
      <c r="H334" s="40"/>
      <c r="I334" s="136"/>
      <c r="J334" s="40"/>
      <c r="K334" s="40"/>
      <c r="L334" s="44"/>
      <c r="M334" s="233"/>
      <c r="N334" s="234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135</v>
      </c>
      <c r="AU334" s="17" t="s">
        <v>82</v>
      </c>
    </row>
    <row r="335" spans="1:63" s="12" customFormat="1" ht="22.8" customHeight="1">
      <c r="A335" s="12"/>
      <c r="B335" s="202"/>
      <c r="C335" s="203"/>
      <c r="D335" s="204" t="s">
        <v>71</v>
      </c>
      <c r="E335" s="216" t="s">
        <v>596</v>
      </c>
      <c r="F335" s="216" t="s">
        <v>597</v>
      </c>
      <c r="G335" s="203"/>
      <c r="H335" s="203"/>
      <c r="I335" s="206"/>
      <c r="J335" s="217">
        <f>BK335</f>
        <v>0</v>
      </c>
      <c r="K335" s="203"/>
      <c r="L335" s="208"/>
      <c r="M335" s="209"/>
      <c r="N335" s="210"/>
      <c r="O335" s="210"/>
      <c r="P335" s="211">
        <f>SUM(P336:P347)</f>
        <v>0</v>
      </c>
      <c r="Q335" s="210"/>
      <c r="R335" s="211">
        <f>SUM(R336:R347)</f>
        <v>0.01249425</v>
      </c>
      <c r="S335" s="210"/>
      <c r="T335" s="212">
        <f>SUM(T336:T347)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3" t="s">
        <v>82</v>
      </c>
      <c r="AT335" s="214" t="s">
        <v>71</v>
      </c>
      <c r="AU335" s="214" t="s">
        <v>80</v>
      </c>
      <c r="AY335" s="213" t="s">
        <v>126</v>
      </c>
      <c r="BK335" s="215">
        <f>SUM(BK336:BK347)</f>
        <v>0</v>
      </c>
    </row>
    <row r="336" spans="1:65" s="2" customFormat="1" ht="16.5" customHeight="1">
      <c r="A336" s="38"/>
      <c r="B336" s="39"/>
      <c r="C336" s="218" t="s">
        <v>598</v>
      </c>
      <c r="D336" s="218" t="s">
        <v>128</v>
      </c>
      <c r="E336" s="219" t="s">
        <v>599</v>
      </c>
      <c r="F336" s="220" t="s">
        <v>600</v>
      </c>
      <c r="G336" s="221" t="s">
        <v>131</v>
      </c>
      <c r="H336" s="222">
        <v>8.775</v>
      </c>
      <c r="I336" s="223"/>
      <c r="J336" s="224">
        <f>ROUND(I336*H336,2)</f>
        <v>0</v>
      </c>
      <c r="K336" s="220" t="s">
        <v>132</v>
      </c>
      <c r="L336" s="44"/>
      <c r="M336" s="225" t="s">
        <v>19</v>
      </c>
      <c r="N336" s="226" t="s">
        <v>43</v>
      </c>
      <c r="O336" s="84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220</v>
      </c>
      <c r="AT336" s="229" t="s">
        <v>128</v>
      </c>
      <c r="AU336" s="229" t="s">
        <v>82</v>
      </c>
      <c r="AY336" s="17" t="s">
        <v>126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80</v>
      </c>
      <c r="BK336" s="230">
        <f>ROUND(I336*H336,2)</f>
        <v>0</v>
      </c>
      <c r="BL336" s="17" t="s">
        <v>220</v>
      </c>
      <c r="BM336" s="229" t="s">
        <v>601</v>
      </c>
    </row>
    <row r="337" spans="1:47" s="2" customFormat="1" ht="12">
      <c r="A337" s="38"/>
      <c r="B337" s="39"/>
      <c r="C337" s="40"/>
      <c r="D337" s="231" t="s">
        <v>135</v>
      </c>
      <c r="E337" s="40"/>
      <c r="F337" s="232" t="s">
        <v>602</v>
      </c>
      <c r="G337" s="40"/>
      <c r="H337" s="40"/>
      <c r="I337" s="136"/>
      <c r="J337" s="40"/>
      <c r="K337" s="40"/>
      <c r="L337" s="44"/>
      <c r="M337" s="233"/>
      <c r="N337" s="234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135</v>
      </c>
      <c r="AU337" s="17" t="s">
        <v>82</v>
      </c>
    </row>
    <row r="338" spans="1:51" s="13" customFormat="1" ht="12">
      <c r="A338" s="13"/>
      <c r="B338" s="235"/>
      <c r="C338" s="236"/>
      <c r="D338" s="231" t="s">
        <v>146</v>
      </c>
      <c r="E338" s="237" t="s">
        <v>19</v>
      </c>
      <c r="F338" s="238" t="s">
        <v>603</v>
      </c>
      <c r="G338" s="236"/>
      <c r="H338" s="239">
        <v>8.775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146</v>
      </c>
      <c r="AU338" s="245" t="s">
        <v>82</v>
      </c>
      <c r="AV338" s="13" t="s">
        <v>82</v>
      </c>
      <c r="AW338" s="13" t="s">
        <v>33</v>
      </c>
      <c r="AX338" s="13" t="s">
        <v>80</v>
      </c>
      <c r="AY338" s="245" t="s">
        <v>126</v>
      </c>
    </row>
    <row r="339" spans="1:65" s="2" customFormat="1" ht="16.5" customHeight="1">
      <c r="A339" s="38"/>
      <c r="B339" s="39"/>
      <c r="C339" s="218" t="s">
        <v>604</v>
      </c>
      <c r="D339" s="218" t="s">
        <v>128</v>
      </c>
      <c r="E339" s="219" t="s">
        <v>605</v>
      </c>
      <c r="F339" s="220" t="s">
        <v>606</v>
      </c>
      <c r="G339" s="221" t="s">
        <v>131</v>
      </c>
      <c r="H339" s="222">
        <v>8.775</v>
      </c>
      <c r="I339" s="223"/>
      <c r="J339" s="224">
        <f>ROUND(I339*H339,2)</f>
        <v>0</v>
      </c>
      <c r="K339" s="220" t="s">
        <v>132</v>
      </c>
      <c r="L339" s="44"/>
      <c r="M339" s="225" t="s">
        <v>19</v>
      </c>
      <c r="N339" s="226" t="s">
        <v>43</v>
      </c>
      <c r="O339" s="84"/>
      <c r="P339" s="227">
        <f>O339*H339</f>
        <v>0</v>
      </c>
      <c r="Q339" s="227">
        <v>0.00011</v>
      </c>
      <c r="R339" s="227">
        <f>Q339*H339</f>
        <v>0.0009652500000000001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220</v>
      </c>
      <c r="AT339" s="229" t="s">
        <v>128</v>
      </c>
      <c r="AU339" s="229" t="s">
        <v>82</v>
      </c>
      <c r="AY339" s="17" t="s">
        <v>126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80</v>
      </c>
      <c r="BK339" s="230">
        <f>ROUND(I339*H339,2)</f>
        <v>0</v>
      </c>
      <c r="BL339" s="17" t="s">
        <v>220</v>
      </c>
      <c r="BM339" s="229" t="s">
        <v>607</v>
      </c>
    </row>
    <row r="340" spans="1:47" s="2" customFormat="1" ht="12">
      <c r="A340" s="38"/>
      <c r="B340" s="39"/>
      <c r="C340" s="40"/>
      <c r="D340" s="231" t="s">
        <v>135</v>
      </c>
      <c r="E340" s="40"/>
      <c r="F340" s="232" t="s">
        <v>608</v>
      </c>
      <c r="G340" s="40"/>
      <c r="H340" s="40"/>
      <c r="I340" s="136"/>
      <c r="J340" s="40"/>
      <c r="K340" s="40"/>
      <c r="L340" s="44"/>
      <c r="M340" s="233"/>
      <c r="N340" s="23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135</v>
      </c>
      <c r="AU340" s="17" t="s">
        <v>82</v>
      </c>
    </row>
    <row r="341" spans="1:65" s="2" customFormat="1" ht="16.5" customHeight="1">
      <c r="A341" s="38"/>
      <c r="B341" s="39"/>
      <c r="C341" s="218" t="s">
        <v>609</v>
      </c>
      <c r="D341" s="218" t="s">
        <v>128</v>
      </c>
      <c r="E341" s="219" t="s">
        <v>610</v>
      </c>
      <c r="F341" s="220" t="s">
        <v>611</v>
      </c>
      <c r="G341" s="221" t="s">
        <v>131</v>
      </c>
      <c r="H341" s="222">
        <v>8.775</v>
      </c>
      <c r="I341" s="223"/>
      <c r="J341" s="224">
        <f>ROUND(I341*H341,2)</f>
        <v>0</v>
      </c>
      <c r="K341" s="220" t="s">
        <v>132</v>
      </c>
      <c r="L341" s="44"/>
      <c r="M341" s="225" t="s">
        <v>19</v>
      </c>
      <c r="N341" s="226" t="s">
        <v>43</v>
      </c>
      <c r="O341" s="84"/>
      <c r="P341" s="227">
        <f>O341*H341</f>
        <v>0</v>
      </c>
      <c r="Q341" s="227">
        <v>0.00036</v>
      </c>
      <c r="R341" s="227">
        <f>Q341*H341</f>
        <v>0.0031590000000000003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220</v>
      </c>
      <c r="AT341" s="229" t="s">
        <v>128</v>
      </c>
      <c r="AU341" s="229" t="s">
        <v>82</v>
      </c>
      <c r="AY341" s="17" t="s">
        <v>126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80</v>
      </c>
      <c r="BK341" s="230">
        <f>ROUND(I341*H341,2)</f>
        <v>0</v>
      </c>
      <c r="BL341" s="17" t="s">
        <v>220</v>
      </c>
      <c r="BM341" s="229" t="s">
        <v>612</v>
      </c>
    </row>
    <row r="342" spans="1:47" s="2" customFormat="1" ht="12">
      <c r="A342" s="38"/>
      <c r="B342" s="39"/>
      <c r="C342" s="40"/>
      <c r="D342" s="231" t="s">
        <v>135</v>
      </c>
      <c r="E342" s="40"/>
      <c r="F342" s="232" t="s">
        <v>613</v>
      </c>
      <c r="G342" s="40"/>
      <c r="H342" s="40"/>
      <c r="I342" s="136"/>
      <c r="J342" s="40"/>
      <c r="K342" s="40"/>
      <c r="L342" s="44"/>
      <c r="M342" s="233"/>
      <c r="N342" s="234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135</v>
      </c>
      <c r="AU342" s="17" t="s">
        <v>82</v>
      </c>
    </row>
    <row r="343" spans="1:65" s="2" customFormat="1" ht="16.5" customHeight="1">
      <c r="A343" s="38"/>
      <c r="B343" s="39"/>
      <c r="C343" s="218" t="s">
        <v>614</v>
      </c>
      <c r="D343" s="218" t="s">
        <v>128</v>
      </c>
      <c r="E343" s="219" t="s">
        <v>615</v>
      </c>
      <c r="F343" s="220" t="s">
        <v>616</v>
      </c>
      <c r="G343" s="221" t="s">
        <v>131</v>
      </c>
      <c r="H343" s="222">
        <v>15.5</v>
      </c>
      <c r="I343" s="223"/>
      <c r="J343" s="224">
        <f>ROUND(I343*H343,2)</f>
        <v>0</v>
      </c>
      <c r="K343" s="220" t="s">
        <v>132</v>
      </c>
      <c r="L343" s="44"/>
      <c r="M343" s="225" t="s">
        <v>19</v>
      </c>
      <c r="N343" s="226" t="s">
        <v>43</v>
      </c>
      <c r="O343" s="84"/>
      <c r="P343" s="227">
        <f>O343*H343</f>
        <v>0</v>
      </c>
      <c r="Q343" s="227">
        <v>0.00021</v>
      </c>
      <c r="R343" s="227">
        <f>Q343*H343</f>
        <v>0.003255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220</v>
      </c>
      <c r="AT343" s="229" t="s">
        <v>128</v>
      </c>
      <c r="AU343" s="229" t="s">
        <v>82</v>
      </c>
      <c r="AY343" s="17" t="s">
        <v>126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80</v>
      </c>
      <c r="BK343" s="230">
        <f>ROUND(I343*H343,2)</f>
        <v>0</v>
      </c>
      <c r="BL343" s="17" t="s">
        <v>220</v>
      </c>
      <c r="BM343" s="229" t="s">
        <v>617</v>
      </c>
    </row>
    <row r="344" spans="1:47" s="2" customFormat="1" ht="12">
      <c r="A344" s="38"/>
      <c r="B344" s="39"/>
      <c r="C344" s="40"/>
      <c r="D344" s="231" t="s">
        <v>135</v>
      </c>
      <c r="E344" s="40"/>
      <c r="F344" s="232" t="s">
        <v>618</v>
      </c>
      <c r="G344" s="40"/>
      <c r="H344" s="40"/>
      <c r="I344" s="136"/>
      <c r="J344" s="40"/>
      <c r="K344" s="40"/>
      <c r="L344" s="44"/>
      <c r="M344" s="233"/>
      <c r="N344" s="234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135</v>
      </c>
      <c r="AU344" s="17" t="s">
        <v>82</v>
      </c>
    </row>
    <row r="345" spans="1:51" s="13" customFormat="1" ht="12">
      <c r="A345" s="13"/>
      <c r="B345" s="235"/>
      <c r="C345" s="236"/>
      <c r="D345" s="231" t="s">
        <v>146</v>
      </c>
      <c r="E345" s="237" t="s">
        <v>19</v>
      </c>
      <c r="F345" s="238" t="s">
        <v>619</v>
      </c>
      <c r="G345" s="236"/>
      <c r="H345" s="239">
        <v>15.5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146</v>
      </c>
      <c r="AU345" s="245" t="s">
        <v>82</v>
      </c>
      <c r="AV345" s="13" t="s">
        <v>82</v>
      </c>
      <c r="AW345" s="13" t="s">
        <v>33</v>
      </c>
      <c r="AX345" s="13" t="s">
        <v>80</v>
      </c>
      <c r="AY345" s="245" t="s">
        <v>126</v>
      </c>
    </row>
    <row r="346" spans="1:65" s="2" customFormat="1" ht="16.5" customHeight="1">
      <c r="A346" s="38"/>
      <c r="B346" s="39"/>
      <c r="C346" s="218" t="s">
        <v>620</v>
      </c>
      <c r="D346" s="218" t="s">
        <v>128</v>
      </c>
      <c r="E346" s="219" t="s">
        <v>621</v>
      </c>
      <c r="F346" s="220" t="s">
        <v>622</v>
      </c>
      <c r="G346" s="221" t="s">
        <v>131</v>
      </c>
      <c r="H346" s="222">
        <v>15.5</v>
      </c>
      <c r="I346" s="223"/>
      <c r="J346" s="224">
        <f>ROUND(I346*H346,2)</f>
        <v>0</v>
      </c>
      <c r="K346" s="220" t="s">
        <v>132</v>
      </c>
      <c r="L346" s="44"/>
      <c r="M346" s="225" t="s">
        <v>19</v>
      </c>
      <c r="N346" s="226" t="s">
        <v>43</v>
      </c>
      <c r="O346" s="84"/>
      <c r="P346" s="227">
        <f>O346*H346</f>
        <v>0</v>
      </c>
      <c r="Q346" s="227">
        <v>0.00033</v>
      </c>
      <c r="R346" s="227">
        <f>Q346*H346</f>
        <v>0.005115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220</v>
      </c>
      <c r="AT346" s="229" t="s">
        <v>128</v>
      </c>
      <c r="AU346" s="229" t="s">
        <v>82</v>
      </c>
      <c r="AY346" s="17" t="s">
        <v>126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80</v>
      </c>
      <c r="BK346" s="230">
        <f>ROUND(I346*H346,2)</f>
        <v>0</v>
      </c>
      <c r="BL346" s="17" t="s">
        <v>220</v>
      </c>
      <c r="BM346" s="229" t="s">
        <v>623</v>
      </c>
    </row>
    <row r="347" spans="1:47" s="2" customFormat="1" ht="12">
      <c r="A347" s="38"/>
      <c r="B347" s="39"/>
      <c r="C347" s="40"/>
      <c r="D347" s="231" t="s">
        <v>135</v>
      </c>
      <c r="E347" s="40"/>
      <c r="F347" s="232" t="s">
        <v>624</v>
      </c>
      <c r="G347" s="40"/>
      <c r="H347" s="40"/>
      <c r="I347" s="136"/>
      <c r="J347" s="40"/>
      <c r="K347" s="40"/>
      <c r="L347" s="44"/>
      <c r="M347" s="267"/>
      <c r="N347" s="268"/>
      <c r="O347" s="269"/>
      <c r="P347" s="269"/>
      <c r="Q347" s="269"/>
      <c r="R347" s="269"/>
      <c r="S347" s="269"/>
      <c r="T347" s="270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135</v>
      </c>
      <c r="AU347" s="17" t="s">
        <v>82</v>
      </c>
    </row>
    <row r="348" spans="1:31" s="2" customFormat="1" ht="6.95" customHeight="1">
      <c r="A348" s="38"/>
      <c r="B348" s="59"/>
      <c r="C348" s="60"/>
      <c r="D348" s="60"/>
      <c r="E348" s="60"/>
      <c r="F348" s="60"/>
      <c r="G348" s="60"/>
      <c r="H348" s="60"/>
      <c r="I348" s="166"/>
      <c r="J348" s="60"/>
      <c r="K348" s="60"/>
      <c r="L348" s="44"/>
      <c r="M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</row>
  </sheetData>
  <sheetProtection password="CC35" sheet="1" objects="1" scenarios="1" formatColumns="0" formatRows="0" autoFilter="0"/>
  <autoFilter ref="C93:K347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89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Bezbariérový přístup do budovy sklářského muzea NB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90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625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626</v>
      </c>
      <c r="G12" s="38"/>
      <c r="H12" s="38"/>
      <c r="I12" s="140" t="s">
        <v>23</v>
      </c>
      <c r="J12" s="141" t="str">
        <f>'Rekapitulace stavby'!AN8</f>
        <v>22. 8. 2019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ROUNDUP(J85,2)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ROUNDUP((SUM(BE85:BE155)),2)</f>
        <v>0</v>
      </c>
      <c r="G33" s="38"/>
      <c r="H33" s="38"/>
      <c r="I33" s="155">
        <v>0.21</v>
      </c>
      <c r="J33" s="154">
        <f>ROUNDUP(((SUM(BE85:BE155))*I33),2)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ROUNDUP((SUM(BF85:BF155)),2)</f>
        <v>0</v>
      </c>
      <c r="G34" s="38"/>
      <c r="H34" s="38"/>
      <c r="I34" s="155">
        <v>0.15</v>
      </c>
      <c r="J34" s="154">
        <f>ROUNDUP(((SUM(BF85:BF155))*I34),2)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ROUNDUP((SUM(BG85:BG155)),2)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ROUNDUP((SUM(BH85:BH155)),2)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ROUNDUP((SUM(BI85:BI155)),2)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Bezbariérový přístup do budovy sklářského muzea NB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elektroinstalace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40" t="s">
        <v>23</v>
      </c>
      <c r="J52" s="72" t="str">
        <f>IF(J12="","",J12)</f>
        <v>22. 8. 2019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KIP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J. Nešněra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93</v>
      </c>
      <c r="D57" s="172"/>
      <c r="E57" s="172"/>
      <c r="F57" s="172"/>
      <c r="G57" s="172"/>
      <c r="H57" s="172"/>
      <c r="I57" s="173"/>
      <c r="J57" s="174" t="s">
        <v>94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J85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76"/>
      <c r="C60" s="177"/>
      <c r="D60" s="178" t="s">
        <v>627</v>
      </c>
      <c r="E60" s="179"/>
      <c r="F60" s="179"/>
      <c r="G60" s="179"/>
      <c r="H60" s="179"/>
      <c r="I60" s="180"/>
      <c r="J60" s="181">
        <f>J86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6"/>
      <c r="C61" s="177"/>
      <c r="D61" s="178" t="s">
        <v>627</v>
      </c>
      <c r="E61" s="179"/>
      <c r="F61" s="179"/>
      <c r="G61" s="179"/>
      <c r="H61" s="179"/>
      <c r="I61" s="180"/>
      <c r="J61" s="181">
        <f>J87</f>
        <v>0</v>
      </c>
      <c r="K61" s="177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6"/>
      <c r="C62" s="177"/>
      <c r="D62" s="178" t="s">
        <v>627</v>
      </c>
      <c r="E62" s="179"/>
      <c r="F62" s="179"/>
      <c r="G62" s="179"/>
      <c r="H62" s="179"/>
      <c r="I62" s="180"/>
      <c r="J62" s="181">
        <f>J130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6"/>
      <c r="C63" s="177"/>
      <c r="D63" s="178" t="s">
        <v>627</v>
      </c>
      <c r="E63" s="179"/>
      <c r="F63" s="179"/>
      <c r="G63" s="179"/>
      <c r="H63" s="179"/>
      <c r="I63" s="180"/>
      <c r="J63" s="181">
        <f>J131</f>
        <v>0</v>
      </c>
      <c r="K63" s="177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6"/>
      <c r="C64" s="177"/>
      <c r="D64" s="178" t="s">
        <v>627</v>
      </c>
      <c r="E64" s="179"/>
      <c r="F64" s="179"/>
      <c r="G64" s="179"/>
      <c r="H64" s="179"/>
      <c r="I64" s="180"/>
      <c r="J64" s="181">
        <f>J140</f>
        <v>0</v>
      </c>
      <c r="K64" s="177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627</v>
      </c>
      <c r="E65" s="179"/>
      <c r="F65" s="179"/>
      <c r="G65" s="179"/>
      <c r="H65" s="179"/>
      <c r="I65" s="180"/>
      <c r="J65" s="181">
        <f>J141</f>
        <v>0</v>
      </c>
      <c r="K65" s="177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166"/>
      <c r="J67" s="60"/>
      <c r="K67" s="6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169"/>
      <c r="J71" s="62"/>
      <c r="K71" s="62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111</v>
      </c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70" t="str">
        <f>E7</f>
        <v>Bezbariérový přístup do budovy sklářského muzea NB</v>
      </c>
      <c r="F75" s="32"/>
      <c r="G75" s="32"/>
      <c r="H75" s="32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90</v>
      </c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02 - elektroinstalace</v>
      </c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140" t="s">
        <v>23</v>
      </c>
      <c r="J79" s="72" t="str">
        <f>IF(J12="","",J12)</f>
        <v>22. 8. 2019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N. Bor</v>
      </c>
      <c r="G81" s="40"/>
      <c r="H81" s="40"/>
      <c r="I81" s="140" t="s">
        <v>31</v>
      </c>
      <c r="J81" s="36" t="str">
        <f>E21</f>
        <v>KIP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140" t="s">
        <v>34</v>
      </c>
      <c r="J82" s="36" t="str">
        <f>E24</f>
        <v>J. Nešněra</v>
      </c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90"/>
      <c r="B84" s="191"/>
      <c r="C84" s="192" t="s">
        <v>112</v>
      </c>
      <c r="D84" s="193" t="s">
        <v>57</v>
      </c>
      <c r="E84" s="193" t="s">
        <v>53</v>
      </c>
      <c r="F84" s="193" t="s">
        <v>54</v>
      </c>
      <c r="G84" s="193" t="s">
        <v>113</v>
      </c>
      <c r="H84" s="193" t="s">
        <v>114</v>
      </c>
      <c r="I84" s="194" t="s">
        <v>115</v>
      </c>
      <c r="J84" s="193" t="s">
        <v>94</v>
      </c>
      <c r="K84" s="195" t="s">
        <v>116</v>
      </c>
      <c r="L84" s="196"/>
      <c r="M84" s="92" t="s">
        <v>19</v>
      </c>
      <c r="N84" s="93" t="s">
        <v>42</v>
      </c>
      <c r="O84" s="93" t="s">
        <v>117</v>
      </c>
      <c r="P84" s="93" t="s">
        <v>118</v>
      </c>
      <c r="Q84" s="93" t="s">
        <v>119</v>
      </c>
      <c r="R84" s="93" t="s">
        <v>120</v>
      </c>
      <c r="S84" s="93" t="s">
        <v>121</v>
      </c>
      <c r="T84" s="94" t="s">
        <v>122</v>
      </c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pans="1:63" s="2" customFormat="1" ht="22.8" customHeight="1">
      <c r="A85" s="38"/>
      <c r="B85" s="39"/>
      <c r="C85" s="99" t="s">
        <v>123</v>
      </c>
      <c r="D85" s="40"/>
      <c r="E85" s="40"/>
      <c r="F85" s="40"/>
      <c r="G85" s="40"/>
      <c r="H85" s="40"/>
      <c r="I85" s="136"/>
      <c r="J85" s="197">
        <f>BK85</f>
        <v>0</v>
      </c>
      <c r="K85" s="40"/>
      <c r="L85" s="44"/>
      <c r="M85" s="95"/>
      <c r="N85" s="198"/>
      <c r="O85" s="96"/>
      <c r="P85" s="199">
        <f>P86+P87+P130+P131+P140+P141</f>
        <v>0</v>
      </c>
      <c r="Q85" s="96"/>
      <c r="R85" s="199">
        <f>R86+R87+R130+R131+R140+R141</f>
        <v>0</v>
      </c>
      <c r="S85" s="96"/>
      <c r="T85" s="200">
        <f>T86+T87+T130+T131+T140+T141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95</v>
      </c>
      <c r="BK85" s="201">
        <f>BK86+BK87+BK130+BK131+BK140+BK141</f>
        <v>0</v>
      </c>
    </row>
    <row r="86" spans="1:63" s="12" customFormat="1" ht="25.9" customHeight="1">
      <c r="A86" s="12"/>
      <c r="B86" s="202"/>
      <c r="C86" s="203"/>
      <c r="D86" s="204" t="s">
        <v>71</v>
      </c>
      <c r="E86" s="205" t="s">
        <v>628</v>
      </c>
      <c r="F86" s="205" t="s">
        <v>19</v>
      </c>
      <c r="G86" s="203"/>
      <c r="H86" s="203"/>
      <c r="I86" s="206"/>
      <c r="J86" s="207">
        <f>BK86</f>
        <v>0</v>
      </c>
      <c r="K86" s="203"/>
      <c r="L86" s="208"/>
      <c r="M86" s="209"/>
      <c r="N86" s="210"/>
      <c r="O86" s="210"/>
      <c r="P86" s="211">
        <v>0</v>
      </c>
      <c r="Q86" s="210"/>
      <c r="R86" s="211">
        <v>0</v>
      </c>
      <c r="S86" s="210"/>
      <c r="T86" s="212"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80</v>
      </c>
      <c r="AT86" s="214" t="s">
        <v>71</v>
      </c>
      <c r="AU86" s="214" t="s">
        <v>72</v>
      </c>
      <c r="AY86" s="213" t="s">
        <v>126</v>
      </c>
      <c r="BK86" s="215">
        <v>0</v>
      </c>
    </row>
    <row r="87" spans="1:63" s="12" customFormat="1" ht="25.9" customHeight="1">
      <c r="A87" s="12"/>
      <c r="B87" s="202"/>
      <c r="C87" s="203"/>
      <c r="D87" s="204" t="s">
        <v>71</v>
      </c>
      <c r="E87" s="205" t="s">
        <v>628</v>
      </c>
      <c r="F87" s="205" t="s">
        <v>19</v>
      </c>
      <c r="G87" s="203"/>
      <c r="H87" s="203"/>
      <c r="I87" s="206"/>
      <c r="J87" s="207">
        <f>BK87</f>
        <v>0</v>
      </c>
      <c r="K87" s="203"/>
      <c r="L87" s="208"/>
      <c r="M87" s="209"/>
      <c r="N87" s="210"/>
      <c r="O87" s="210"/>
      <c r="P87" s="211">
        <f>SUM(P88:P129)</f>
        <v>0</v>
      </c>
      <c r="Q87" s="210"/>
      <c r="R87" s="211">
        <f>SUM(R88:R129)</f>
        <v>0</v>
      </c>
      <c r="S87" s="210"/>
      <c r="T87" s="212">
        <f>SUM(T88:T129)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80</v>
      </c>
      <c r="AT87" s="214" t="s">
        <v>71</v>
      </c>
      <c r="AU87" s="214" t="s">
        <v>72</v>
      </c>
      <c r="AY87" s="213" t="s">
        <v>126</v>
      </c>
      <c r="BK87" s="215">
        <f>SUM(BK88:BK129)</f>
        <v>0</v>
      </c>
    </row>
    <row r="88" spans="1:65" s="2" customFormat="1" ht="16.5" customHeight="1">
      <c r="A88" s="38"/>
      <c r="B88" s="39"/>
      <c r="C88" s="218" t="s">
        <v>80</v>
      </c>
      <c r="D88" s="218" t="s">
        <v>128</v>
      </c>
      <c r="E88" s="219" t="s">
        <v>629</v>
      </c>
      <c r="F88" s="220" t="s">
        <v>630</v>
      </c>
      <c r="G88" s="221" t="s">
        <v>150</v>
      </c>
      <c r="H88" s="222">
        <v>30</v>
      </c>
      <c r="I88" s="223"/>
      <c r="J88" s="224">
        <f>ROUND(I88*H88,2)</f>
        <v>0</v>
      </c>
      <c r="K88" s="220" t="s">
        <v>19</v>
      </c>
      <c r="L88" s="44"/>
      <c r="M88" s="225" t="s">
        <v>19</v>
      </c>
      <c r="N88" s="226" t="s">
        <v>43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133</v>
      </c>
      <c r="AT88" s="229" t="s">
        <v>128</v>
      </c>
      <c r="AU88" s="229" t="s">
        <v>80</v>
      </c>
      <c r="AY88" s="17" t="s">
        <v>126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80</v>
      </c>
      <c r="BK88" s="230">
        <f>ROUND(I88*H88,2)</f>
        <v>0</v>
      </c>
      <c r="BL88" s="17" t="s">
        <v>133</v>
      </c>
      <c r="BM88" s="229" t="s">
        <v>631</v>
      </c>
    </row>
    <row r="89" spans="1:47" s="2" customFormat="1" ht="12">
      <c r="A89" s="38"/>
      <c r="B89" s="39"/>
      <c r="C89" s="40"/>
      <c r="D89" s="231" t="s">
        <v>135</v>
      </c>
      <c r="E89" s="40"/>
      <c r="F89" s="232" t="s">
        <v>630</v>
      </c>
      <c r="G89" s="40"/>
      <c r="H89" s="40"/>
      <c r="I89" s="136"/>
      <c r="J89" s="40"/>
      <c r="K89" s="40"/>
      <c r="L89" s="44"/>
      <c r="M89" s="233"/>
      <c r="N89" s="23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135</v>
      </c>
      <c r="AU89" s="17" t="s">
        <v>80</v>
      </c>
    </row>
    <row r="90" spans="1:65" s="2" customFormat="1" ht="16.5" customHeight="1">
      <c r="A90" s="38"/>
      <c r="B90" s="39"/>
      <c r="C90" s="218" t="s">
        <v>82</v>
      </c>
      <c r="D90" s="218" t="s">
        <v>128</v>
      </c>
      <c r="E90" s="219" t="s">
        <v>632</v>
      </c>
      <c r="F90" s="220" t="s">
        <v>633</v>
      </c>
      <c r="G90" s="221" t="s">
        <v>150</v>
      </c>
      <c r="H90" s="222">
        <v>62</v>
      </c>
      <c r="I90" s="223"/>
      <c r="J90" s="224">
        <f>ROUND(I90*H90,2)</f>
        <v>0</v>
      </c>
      <c r="K90" s="220" t="s">
        <v>19</v>
      </c>
      <c r="L90" s="44"/>
      <c r="M90" s="225" t="s">
        <v>19</v>
      </c>
      <c r="N90" s="226" t="s">
        <v>43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133</v>
      </c>
      <c r="AT90" s="229" t="s">
        <v>128</v>
      </c>
      <c r="AU90" s="229" t="s">
        <v>80</v>
      </c>
      <c r="AY90" s="17" t="s">
        <v>126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80</v>
      </c>
      <c r="BK90" s="230">
        <f>ROUND(I90*H90,2)</f>
        <v>0</v>
      </c>
      <c r="BL90" s="17" t="s">
        <v>133</v>
      </c>
      <c r="BM90" s="229" t="s">
        <v>634</v>
      </c>
    </row>
    <row r="91" spans="1:47" s="2" customFormat="1" ht="12">
      <c r="A91" s="38"/>
      <c r="B91" s="39"/>
      <c r="C91" s="40"/>
      <c r="D91" s="231" t="s">
        <v>135</v>
      </c>
      <c r="E91" s="40"/>
      <c r="F91" s="232" t="s">
        <v>633</v>
      </c>
      <c r="G91" s="40"/>
      <c r="H91" s="40"/>
      <c r="I91" s="136"/>
      <c r="J91" s="40"/>
      <c r="K91" s="40"/>
      <c r="L91" s="44"/>
      <c r="M91" s="233"/>
      <c r="N91" s="23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135</v>
      </c>
      <c r="AU91" s="17" t="s">
        <v>80</v>
      </c>
    </row>
    <row r="92" spans="1:65" s="2" customFormat="1" ht="16.5" customHeight="1">
      <c r="A92" s="38"/>
      <c r="B92" s="39"/>
      <c r="C92" s="218" t="s">
        <v>141</v>
      </c>
      <c r="D92" s="218" t="s">
        <v>128</v>
      </c>
      <c r="E92" s="219" t="s">
        <v>635</v>
      </c>
      <c r="F92" s="220" t="s">
        <v>636</v>
      </c>
      <c r="G92" s="221" t="s">
        <v>637</v>
      </c>
      <c r="H92" s="222">
        <v>2</v>
      </c>
      <c r="I92" s="223"/>
      <c r="J92" s="224">
        <f>ROUND(I92*H92,2)</f>
        <v>0</v>
      </c>
      <c r="K92" s="220" t="s">
        <v>19</v>
      </c>
      <c r="L92" s="44"/>
      <c r="M92" s="225" t="s">
        <v>19</v>
      </c>
      <c r="N92" s="226" t="s">
        <v>43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133</v>
      </c>
      <c r="AT92" s="229" t="s">
        <v>128</v>
      </c>
      <c r="AU92" s="229" t="s">
        <v>80</v>
      </c>
      <c r="AY92" s="17" t="s">
        <v>126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80</v>
      </c>
      <c r="BK92" s="230">
        <f>ROUND(I92*H92,2)</f>
        <v>0</v>
      </c>
      <c r="BL92" s="17" t="s">
        <v>133</v>
      </c>
      <c r="BM92" s="229" t="s">
        <v>638</v>
      </c>
    </row>
    <row r="93" spans="1:47" s="2" customFormat="1" ht="12">
      <c r="A93" s="38"/>
      <c r="B93" s="39"/>
      <c r="C93" s="40"/>
      <c r="D93" s="231" t="s">
        <v>135</v>
      </c>
      <c r="E93" s="40"/>
      <c r="F93" s="232" t="s">
        <v>636</v>
      </c>
      <c r="G93" s="40"/>
      <c r="H93" s="40"/>
      <c r="I93" s="136"/>
      <c r="J93" s="40"/>
      <c r="K93" s="40"/>
      <c r="L93" s="44"/>
      <c r="M93" s="233"/>
      <c r="N93" s="23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135</v>
      </c>
      <c r="AU93" s="17" t="s">
        <v>80</v>
      </c>
    </row>
    <row r="94" spans="1:65" s="2" customFormat="1" ht="16.5" customHeight="1">
      <c r="A94" s="38"/>
      <c r="B94" s="39"/>
      <c r="C94" s="218" t="s">
        <v>133</v>
      </c>
      <c r="D94" s="218" t="s">
        <v>128</v>
      </c>
      <c r="E94" s="219" t="s">
        <v>639</v>
      </c>
      <c r="F94" s="220" t="s">
        <v>640</v>
      </c>
      <c r="G94" s="221" t="s">
        <v>637</v>
      </c>
      <c r="H94" s="222">
        <v>2</v>
      </c>
      <c r="I94" s="223"/>
      <c r="J94" s="224">
        <f>ROUND(I94*H94,2)</f>
        <v>0</v>
      </c>
      <c r="K94" s="220" t="s">
        <v>19</v>
      </c>
      <c r="L94" s="44"/>
      <c r="M94" s="225" t="s">
        <v>19</v>
      </c>
      <c r="N94" s="226" t="s">
        <v>43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133</v>
      </c>
      <c r="AT94" s="229" t="s">
        <v>128</v>
      </c>
      <c r="AU94" s="229" t="s">
        <v>80</v>
      </c>
      <c r="AY94" s="17" t="s">
        <v>126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80</v>
      </c>
      <c r="BK94" s="230">
        <f>ROUND(I94*H94,2)</f>
        <v>0</v>
      </c>
      <c r="BL94" s="17" t="s">
        <v>133</v>
      </c>
      <c r="BM94" s="229" t="s">
        <v>641</v>
      </c>
    </row>
    <row r="95" spans="1:47" s="2" customFormat="1" ht="12">
      <c r="A95" s="38"/>
      <c r="B95" s="39"/>
      <c r="C95" s="40"/>
      <c r="D95" s="231" t="s">
        <v>135</v>
      </c>
      <c r="E95" s="40"/>
      <c r="F95" s="232" t="s">
        <v>640</v>
      </c>
      <c r="G95" s="40"/>
      <c r="H95" s="40"/>
      <c r="I95" s="136"/>
      <c r="J95" s="40"/>
      <c r="K95" s="40"/>
      <c r="L95" s="44"/>
      <c r="M95" s="233"/>
      <c r="N95" s="23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135</v>
      </c>
      <c r="AU95" s="17" t="s">
        <v>80</v>
      </c>
    </row>
    <row r="96" spans="1:65" s="2" customFormat="1" ht="16.5" customHeight="1">
      <c r="A96" s="38"/>
      <c r="B96" s="39"/>
      <c r="C96" s="218" t="s">
        <v>153</v>
      </c>
      <c r="D96" s="218" t="s">
        <v>128</v>
      </c>
      <c r="E96" s="219" t="s">
        <v>642</v>
      </c>
      <c r="F96" s="220" t="s">
        <v>643</v>
      </c>
      <c r="G96" s="221" t="s">
        <v>637</v>
      </c>
      <c r="H96" s="222">
        <v>7</v>
      </c>
      <c r="I96" s="223"/>
      <c r="J96" s="224">
        <f>ROUND(I96*H96,2)</f>
        <v>0</v>
      </c>
      <c r="K96" s="220" t="s">
        <v>19</v>
      </c>
      <c r="L96" s="44"/>
      <c r="M96" s="225" t="s">
        <v>19</v>
      </c>
      <c r="N96" s="226" t="s">
        <v>43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133</v>
      </c>
      <c r="AT96" s="229" t="s">
        <v>128</v>
      </c>
      <c r="AU96" s="229" t="s">
        <v>80</v>
      </c>
      <c r="AY96" s="17" t="s">
        <v>126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80</v>
      </c>
      <c r="BK96" s="230">
        <f>ROUND(I96*H96,2)</f>
        <v>0</v>
      </c>
      <c r="BL96" s="17" t="s">
        <v>133</v>
      </c>
      <c r="BM96" s="229" t="s">
        <v>644</v>
      </c>
    </row>
    <row r="97" spans="1:47" s="2" customFormat="1" ht="12">
      <c r="A97" s="38"/>
      <c r="B97" s="39"/>
      <c r="C97" s="40"/>
      <c r="D97" s="231" t="s">
        <v>135</v>
      </c>
      <c r="E97" s="40"/>
      <c r="F97" s="232" t="s">
        <v>643</v>
      </c>
      <c r="G97" s="40"/>
      <c r="H97" s="40"/>
      <c r="I97" s="136"/>
      <c r="J97" s="40"/>
      <c r="K97" s="40"/>
      <c r="L97" s="44"/>
      <c r="M97" s="233"/>
      <c r="N97" s="23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135</v>
      </c>
      <c r="AU97" s="17" t="s">
        <v>80</v>
      </c>
    </row>
    <row r="98" spans="1:65" s="2" customFormat="1" ht="16.5" customHeight="1">
      <c r="A98" s="38"/>
      <c r="B98" s="39"/>
      <c r="C98" s="218" t="s">
        <v>159</v>
      </c>
      <c r="D98" s="218" t="s">
        <v>128</v>
      </c>
      <c r="E98" s="219" t="s">
        <v>645</v>
      </c>
      <c r="F98" s="220" t="s">
        <v>646</v>
      </c>
      <c r="G98" s="221" t="s">
        <v>637</v>
      </c>
      <c r="H98" s="222">
        <v>3</v>
      </c>
      <c r="I98" s="223"/>
      <c r="J98" s="224">
        <f>ROUND(I98*H98,2)</f>
        <v>0</v>
      </c>
      <c r="K98" s="220" t="s">
        <v>19</v>
      </c>
      <c r="L98" s="44"/>
      <c r="M98" s="225" t="s">
        <v>19</v>
      </c>
      <c r="N98" s="226" t="s">
        <v>43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133</v>
      </c>
      <c r="AT98" s="229" t="s">
        <v>128</v>
      </c>
      <c r="AU98" s="229" t="s">
        <v>80</v>
      </c>
      <c r="AY98" s="17" t="s">
        <v>126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80</v>
      </c>
      <c r="BK98" s="230">
        <f>ROUND(I98*H98,2)</f>
        <v>0</v>
      </c>
      <c r="BL98" s="17" t="s">
        <v>133</v>
      </c>
      <c r="BM98" s="229" t="s">
        <v>647</v>
      </c>
    </row>
    <row r="99" spans="1:47" s="2" customFormat="1" ht="12">
      <c r="A99" s="38"/>
      <c r="B99" s="39"/>
      <c r="C99" s="40"/>
      <c r="D99" s="231" t="s">
        <v>135</v>
      </c>
      <c r="E99" s="40"/>
      <c r="F99" s="232" t="s">
        <v>646</v>
      </c>
      <c r="G99" s="40"/>
      <c r="H99" s="40"/>
      <c r="I99" s="136"/>
      <c r="J99" s="40"/>
      <c r="K99" s="40"/>
      <c r="L99" s="44"/>
      <c r="M99" s="233"/>
      <c r="N99" s="23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5" s="2" customFormat="1" ht="16.5" customHeight="1">
      <c r="A100" s="38"/>
      <c r="B100" s="39"/>
      <c r="C100" s="218" t="s">
        <v>164</v>
      </c>
      <c r="D100" s="218" t="s">
        <v>128</v>
      </c>
      <c r="E100" s="219" t="s">
        <v>648</v>
      </c>
      <c r="F100" s="220" t="s">
        <v>649</v>
      </c>
      <c r="G100" s="221" t="s">
        <v>637</v>
      </c>
      <c r="H100" s="222">
        <v>63</v>
      </c>
      <c r="I100" s="223"/>
      <c r="J100" s="224">
        <f>ROUND(I100*H100,2)</f>
        <v>0</v>
      </c>
      <c r="K100" s="220" t="s">
        <v>19</v>
      </c>
      <c r="L100" s="44"/>
      <c r="M100" s="225" t="s">
        <v>19</v>
      </c>
      <c r="N100" s="226" t="s">
        <v>43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133</v>
      </c>
      <c r="AT100" s="229" t="s">
        <v>128</v>
      </c>
      <c r="AU100" s="229" t="s">
        <v>80</v>
      </c>
      <c r="AY100" s="17" t="s">
        <v>126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80</v>
      </c>
      <c r="BK100" s="230">
        <f>ROUND(I100*H100,2)</f>
        <v>0</v>
      </c>
      <c r="BL100" s="17" t="s">
        <v>133</v>
      </c>
      <c r="BM100" s="229" t="s">
        <v>650</v>
      </c>
    </row>
    <row r="101" spans="1:47" s="2" customFormat="1" ht="12">
      <c r="A101" s="38"/>
      <c r="B101" s="39"/>
      <c r="C101" s="40"/>
      <c r="D101" s="231" t="s">
        <v>135</v>
      </c>
      <c r="E101" s="40"/>
      <c r="F101" s="232" t="s">
        <v>649</v>
      </c>
      <c r="G101" s="40"/>
      <c r="H101" s="40"/>
      <c r="I101" s="136"/>
      <c r="J101" s="40"/>
      <c r="K101" s="40"/>
      <c r="L101" s="44"/>
      <c r="M101" s="233"/>
      <c r="N101" s="23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135</v>
      </c>
      <c r="AU101" s="17" t="s">
        <v>80</v>
      </c>
    </row>
    <row r="102" spans="1:65" s="2" customFormat="1" ht="16.5" customHeight="1">
      <c r="A102" s="38"/>
      <c r="B102" s="39"/>
      <c r="C102" s="218" t="s">
        <v>169</v>
      </c>
      <c r="D102" s="218" t="s">
        <v>128</v>
      </c>
      <c r="E102" s="219" t="s">
        <v>651</v>
      </c>
      <c r="F102" s="220" t="s">
        <v>652</v>
      </c>
      <c r="G102" s="221" t="s">
        <v>637</v>
      </c>
      <c r="H102" s="222">
        <v>1</v>
      </c>
      <c r="I102" s="223"/>
      <c r="J102" s="224">
        <f>ROUND(I102*H102,2)</f>
        <v>0</v>
      </c>
      <c r="K102" s="220" t="s">
        <v>19</v>
      </c>
      <c r="L102" s="44"/>
      <c r="M102" s="225" t="s">
        <v>19</v>
      </c>
      <c r="N102" s="226" t="s">
        <v>43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133</v>
      </c>
      <c r="AT102" s="229" t="s">
        <v>128</v>
      </c>
      <c r="AU102" s="229" t="s">
        <v>80</v>
      </c>
      <c r="AY102" s="17" t="s">
        <v>126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80</v>
      </c>
      <c r="BK102" s="230">
        <f>ROUND(I102*H102,2)</f>
        <v>0</v>
      </c>
      <c r="BL102" s="17" t="s">
        <v>133</v>
      </c>
      <c r="BM102" s="229" t="s">
        <v>653</v>
      </c>
    </row>
    <row r="103" spans="1:47" s="2" customFormat="1" ht="12">
      <c r="A103" s="38"/>
      <c r="B103" s="39"/>
      <c r="C103" s="40"/>
      <c r="D103" s="231" t="s">
        <v>135</v>
      </c>
      <c r="E103" s="40"/>
      <c r="F103" s="232" t="s">
        <v>652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135</v>
      </c>
      <c r="AU103" s="17" t="s">
        <v>80</v>
      </c>
    </row>
    <row r="104" spans="1:65" s="2" customFormat="1" ht="16.5" customHeight="1">
      <c r="A104" s="38"/>
      <c r="B104" s="39"/>
      <c r="C104" s="218" t="s">
        <v>176</v>
      </c>
      <c r="D104" s="218" t="s">
        <v>128</v>
      </c>
      <c r="E104" s="219" t="s">
        <v>654</v>
      </c>
      <c r="F104" s="220" t="s">
        <v>655</v>
      </c>
      <c r="G104" s="221" t="s">
        <v>637</v>
      </c>
      <c r="H104" s="222">
        <v>1</v>
      </c>
      <c r="I104" s="223"/>
      <c r="J104" s="224">
        <f>ROUND(I104*H104,2)</f>
        <v>0</v>
      </c>
      <c r="K104" s="220" t="s">
        <v>19</v>
      </c>
      <c r="L104" s="44"/>
      <c r="M104" s="225" t="s">
        <v>19</v>
      </c>
      <c r="N104" s="226" t="s">
        <v>43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133</v>
      </c>
      <c r="AT104" s="229" t="s">
        <v>128</v>
      </c>
      <c r="AU104" s="229" t="s">
        <v>80</v>
      </c>
      <c r="AY104" s="17" t="s">
        <v>126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80</v>
      </c>
      <c r="BK104" s="230">
        <f>ROUND(I104*H104,2)</f>
        <v>0</v>
      </c>
      <c r="BL104" s="17" t="s">
        <v>133</v>
      </c>
      <c r="BM104" s="229" t="s">
        <v>656</v>
      </c>
    </row>
    <row r="105" spans="1:47" s="2" customFormat="1" ht="12">
      <c r="A105" s="38"/>
      <c r="B105" s="39"/>
      <c r="C105" s="40"/>
      <c r="D105" s="231" t="s">
        <v>135</v>
      </c>
      <c r="E105" s="40"/>
      <c r="F105" s="232" t="s">
        <v>657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135</v>
      </c>
      <c r="AU105" s="17" t="s">
        <v>80</v>
      </c>
    </row>
    <row r="106" spans="1:65" s="2" customFormat="1" ht="16.5" customHeight="1">
      <c r="A106" s="38"/>
      <c r="B106" s="39"/>
      <c r="C106" s="218" t="s">
        <v>184</v>
      </c>
      <c r="D106" s="218" t="s">
        <v>128</v>
      </c>
      <c r="E106" s="219" t="s">
        <v>658</v>
      </c>
      <c r="F106" s="220" t="s">
        <v>659</v>
      </c>
      <c r="G106" s="221" t="s">
        <v>637</v>
      </c>
      <c r="H106" s="222">
        <v>1</v>
      </c>
      <c r="I106" s="223"/>
      <c r="J106" s="224">
        <f>ROUND(I106*H106,2)</f>
        <v>0</v>
      </c>
      <c r="K106" s="220" t="s">
        <v>19</v>
      </c>
      <c r="L106" s="44"/>
      <c r="M106" s="225" t="s">
        <v>19</v>
      </c>
      <c r="N106" s="226" t="s">
        <v>43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133</v>
      </c>
      <c r="AT106" s="229" t="s">
        <v>128</v>
      </c>
      <c r="AU106" s="229" t="s">
        <v>80</v>
      </c>
      <c r="AY106" s="17" t="s">
        <v>126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80</v>
      </c>
      <c r="BK106" s="230">
        <f>ROUND(I106*H106,2)</f>
        <v>0</v>
      </c>
      <c r="BL106" s="17" t="s">
        <v>133</v>
      </c>
      <c r="BM106" s="229" t="s">
        <v>660</v>
      </c>
    </row>
    <row r="107" spans="1:47" s="2" customFormat="1" ht="12">
      <c r="A107" s="38"/>
      <c r="B107" s="39"/>
      <c r="C107" s="40"/>
      <c r="D107" s="231" t="s">
        <v>135</v>
      </c>
      <c r="E107" s="40"/>
      <c r="F107" s="232" t="s">
        <v>659</v>
      </c>
      <c r="G107" s="40"/>
      <c r="H107" s="40"/>
      <c r="I107" s="136"/>
      <c r="J107" s="40"/>
      <c r="K107" s="40"/>
      <c r="L107" s="44"/>
      <c r="M107" s="233"/>
      <c r="N107" s="23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135</v>
      </c>
      <c r="AU107" s="17" t="s">
        <v>80</v>
      </c>
    </row>
    <row r="108" spans="1:65" s="2" customFormat="1" ht="16.5" customHeight="1">
      <c r="A108" s="38"/>
      <c r="B108" s="39"/>
      <c r="C108" s="218" t="s">
        <v>191</v>
      </c>
      <c r="D108" s="218" t="s">
        <v>128</v>
      </c>
      <c r="E108" s="219" t="s">
        <v>661</v>
      </c>
      <c r="F108" s="220" t="s">
        <v>662</v>
      </c>
      <c r="G108" s="221" t="s">
        <v>637</v>
      </c>
      <c r="H108" s="222">
        <v>8</v>
      </c>
      <c r="I108" s="223"/>
      <c r="J108" s="224">
        <f>ROUND(I108*H108,2)</f>
        <v>0</v>
      </c>
      <c r="K108" s="220" t="s">
        <v>19</v>
      </c>
      <c r="L108" s="44"/>
      <c r="M108" s="225" t="s">
        <v>19</v>
      </c>
      <c r="N108" s="226" t="s">
        <v>43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133</v>
      </c>
      <c r="AT108" s="229" t="s">
        <v>128</v>
      </c>
      <c r="AU108" s="229" t="s">
        <v>80</v>
      </c>
      <c r="AY108" s="17" t="s">
        <v>126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80</v>
      </c>
      <c r="BK108" s="230">
        <f>ROUND(I108*H108,2)</f>
        <v>0</v>
      </c>
      <c r="BL108" s="17" t="s">
        <v>133</v>
      </c>
      <c r="BM108" s="229" t="s">
        <v>663</v>
      </c>
    </row>
    <row r="109" spans="1:47" s="2" customFormat="1" ht="12">
      <c r="A109" s="38"/>
      <c r="B109" s="39"/>
      <c r="C109" s="40"/>
      <c r="D109" s="231" t="s">
        <v>135</v>
      </c>
      <c r="E109" s="40"/>
      <c r="F109" s="232" t="s">
        <v>662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80</v>
      </c>
    </row>
    <row r="110" spans="1:65" s="2" customFormat="1" ht="16.5" customHeight="1">
      <c r="A110" s="38"/>
      <c r="B110" s="39"/>
      <c r="C110" s="218" t="s">
        <v>196</v>
      </c>
      <c r="D110" s="218" t="s">
        <v>128</v>
      </c>
      <c r="E110" s="219" t="s">
        <v>664</v>
      </c>
      <c r="F110" s="220" t="s">
        <v>665</v>
      </c>
      <c r="G110" s="221" t="s">
        <v>637</v>
      </c>
      <c r="H110" s="222">
        <v>1</v>
      </c>
      <c r="I110" s="223"/>
      <c r="J110" s="224">
        <f>ROUND(I110*H110,2)</f>
        <v>0</v>
      </c>
      <c r="K110" s="220" t="s">
        <v>19</v>
      </c>
      <c r="L110" s="44"/>
      <c r="M110" s="225" t="s">
        <v>19</v>
      </c>
      <c r="N110" s="226" t="s">
        <v>43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133</v>
      </c>
      <c r="AT110" s="229" t="s">
        <v>128</v>
      </c>
      <c r="AU110" s="229" t="s">
        <v>80</v>
      </c>
      <c r="AY110" s="17" t="s">
        <v>126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80</v>
      </c>
      <c r="BK110" s="230">
        <f>ROUND(I110*H110,2)</f>
        <v>0</v>
      </c>
      <c r="BL110" s="17" t="s">
        <v>133</v>
      </c>
      <c r="BM110" s="229" t="s">
        <v>666</v>
      </c>
    </row>
    <row r="111" spans="1:47" s="2" customFormat="1" ht="12">
      <c r="A111" s="38"/>
      <c r="B111" s="39"/>
      <c r="C111" s="40"/>
      <c r="D111" s="231" t="s">
        <v>135</v>
      </c>
      <c r="E111" s="40"/>
      <c r="F111" s="232" t="s">
        <v>665</v>
      </c>
      <c r="G111" s="40"/>
      <c r="H111" s="40"/>
      <c r="I111" s="136"/>
      <c r="J111" s="40"/>
      <c r="K111" s="40"/>
      <c r="L111" s="44"/>
      <c r="M111" s="233"/>
      <c r="N111" s="23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135</v>
      </c>
      <c r="AU111" s="17" t="s">
        <v>80</v>
      </c>
    </row>
    <row r="112" spans="1:65" s="2" customFormat="1" ht="16.5" customHeight="1">
      <c r="A112" s="38"/>
      <c r="B112" s="39"/>
      <c r="C112" s="218" t="s">
        <v>203</v>
      </c>
      <c r="D112" s="218" t="s">
        <v>128</v>
      </c>
      <c r="E112" s="219" t="s">
        <v>667</v>
      </c>
      <c r="F112" s="220" t="s">
        <v>668</v>
      </c>
      <c r="G112" s="221" t="s">
        <v>637</v>
      </c>
      <c r="H112" s="222">
        <v>1</v>
      </c>
      <c r="I112" s="223"/>
      <c r="J112" s="224">
        <f>ROUND(I112*H112,2)</f>
        <v>0</v>
      </c>
      <c r="K112" s="220" t="s">
        <v>19</v>
      </c>
      <c r="L112" s="44"/>
      <c r="M112" s="225" t="s">
        <v>19</v>
      </c>
      <c r="N112" s="226" t="s">
        <v>43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133</v>
      </c>
      <c r="AT112" s="229" t="s">
        <v>128</v>
      </c>
      <c r="AU112" s="229" t="s">
        <v>80</v>
      </c>
      <c r="AY112" s="17" t="s">
        <v>126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80</v>
      </c>
      <c r="BK112" s="230">
        <f>ROUND(I112*H112,2)</f>
        <v>0</v>
      </c>
      <c r="BL112" s="17" t="s">
        <v>133</v>
      </c>
      <c r="BM112" s="229" t="s">
        <v>669</v>
      </c>
    </row>
    <row r="113" spans="1:47" s="2" customFormat="1" ht="12">
      <c r="A113" s="38"/>
      <c r="B113" s="39"/>
      <c r="C113" s="40"/>
      <c r="D113" s="231" t="s">
        <v>135</v>
      </c>
      <c r="E113" s="40"/>
      <c r="F113" s="232" t="s">
        <v>668</v>
      </c>
      <c r="G113" s="40"/>
      <c r="H113" s="40"/>
      <c r="I113" s="136"/>
      <c r="J113" s="40"/>
      <c r="K113" s="40"/>
      <c r="L113" s="44"/>
      <c r="M113" s="233"/>
      <c r="N113" s="23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135</v>
      </c>
      <c r="AU113" s="17" t="s">
        <v>80</v>
      </c>
    </row>
    <row r="114" spans="1:65" s="2" customFormat="1" ht="16.5" customHeight="1">
      <c r="A114" s="38"/>
      <c r="B114" s="39"/>
      <c r="C114" s="218" t="s">
        <v>209</v>
      </c>
      <c r="D114" s="218" t="s">
        <v>128</v>
      </c>
      <c r="E114" s="219" t="s">
        <v>670</v>
      </c>
      <c r="F114" s="220" t="s">
        <v>671</v>
      </c>
      <c r="G114" s="221" t="s">
        <v>637</v>
      </c>
      <c r="H114" s="222">
        <v>1</v>
      </c>
      <c r="I114" s="223"/>
      <c r="J114" s="224">
        <f>ROUND(I114*H114,2)</f>
        <v>0</v>
      </c>
      <c r="K114" s="220" t="s">
        <v>19</v>
      </c>
      <c r="L114" s="44"/>
      <c r="M114" s="225" t="s">
        <v>19</v>
      </c>
      <c r="N114" s="226" t="s">
        <v>43</v>
      </c>
      <c r="O114" s="8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133</v>
      </c>
      <c r="AT114" s="229" t="s">
        <v>128</v>
      </c>
      <c r="AU114" s="229" t="s">
        <v>80</v>
      </c>
      <c r="AY114" s="17" t="s">
        <v>126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80</v>
      </c>
      <c r="BK114" s="230">
        <f>ROUND(I114*H114,2)</f>
        <v>0</v>
      </c>
      <c r="BL114" s="17" t="s">
        <v>133</v>
      </c>
      <c r="BM114" s="229" t="s">
        <v>672</v>
      </c>
    </row>
    <row r="115" spans="1:47" s="2" customFormat="1" ht="12">
      <c r="A115" s="38"/>
      <c r="B115" s="39"/>
      <c r="C115" s="40"/>
      <c r="D115" s="231" t="s">
        <v>135</v>
      </c>
      <c r="E115" s="40"/>
      <c r="F115" s="232" t="s">
        <v>671</v>
      </c>
      <c r="G115" s="40"/>
      <c r="H115" s="40"/>
      <c r="I115" s="136"/>
      <c r="J115" s="40"/>
      <c r="K115" s="40"/>
      <c r="L115" s="44"/>
      <c r="M115" s="233"/>
      <c r="N115" s="23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135</v>
      </c>
      <c r="AU115" s="17" t="s">
        <v>80</v>
      </c>
    </row>
    <row r="116" spans="1:65" s="2" customFormat="1" ht="16.5" customHeight="1">
      <c r="A116" s="38"/>
      <c r="B116" s="39"/>
      <c r="C116" s="218" t="s">
        <v>8</v>
      </c>
      <c r="D116" s="218" t="s">
        <v>128</v>
      </c>
      <c r="E116" s="219" t="s">
        <v>673</v>
      </c>
      <c r="F116" s="220" t="s">
        <v>674</v>
      </c>
      <c r="G116" s="221" t="s">
        <v>150</v>
      </c>
      <c r="H116" s="222">
        <v>30</v>
      </c>
      <c r="I116" s="223"/>
      <c r="J116" s="224">
        <f>ROUND(I116*H116,2)</f>
        <v>0</v>
      </c>
      <c r="K116" s="220" t="s">
        <v>19</v>
      </c>
      <c r="L116" s="44"/>
      <c r="M116" s="225" t="s">
        <v>19</v>
      </c>
      <c r="N116" s="226" t="s">
        <v>43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9" t="s">
        <v>133</v>
      </c>
      <c r="AT116" s="229" t="s">
        <v>128</v>
      </c>
      <c r="AU116" s="229" t="s">
        <v>80</v>
      </c>
      <c r="AY116" s="17" t="s">
        <v>126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7" t="s">
        <v>80</v>
      </c>
      <c r="BK116" s="230">
        <f>ROUND(I116*H116,2)</f>
        <v>0</v>
      </c>
      <c r="BL116" s="17" t="s">
        <v>133</v>
      </c>
      <c r="BM116" s="229" t="s">
        <v>675</v>
      </c>
    </row>
    <row r="117" spans="1:47" s="2" customFormat="1" ht="12">
      <c r="A117" s="38"/>
      <c r="B117" s="39"/>
      <c r="C117" s="40"/>
      <c r="D117" s="231" t="s">
        <v>135</v>
      </c>
      <c r="E117" s="40"/>
      <c r="F117" s="232" t="s">
        <v>674</v>
      </c>
      <c r="G117" s="40"/>
      <c r="H117" s="40"/>
      <c r="I117" s="136"/>
      <c r="J117" s="40"/>
      <c r="K117" s="40"/>
      <c r="L117" s="44"/>
      <c r="M117" s="233"/>
      <c r="N117" s="23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135</v>
      </c>
      <c r="AU117" s="17" t="s">
        <v>80</v>
      </c>
    </row>
    <row r="118" spans="1:65" s="2" customFormat="1" ht="16.5" customHeight="1">
      <c r="A118" s="38"/>
      <c r="B118" s="39"/>
      <c r="C118" s="218" t="s">
        <v>220</v>
      </c>
      <c r="D118" s="218" t="s">
        <v>128</v>
      </c>
      <c r="E118" s="219" t="s">
        <v>676</v>
      </c>
      <c r="F118" s="220" t="s">
        <v>677</v>
      </c>
      <c r="G118" s="221" t="s">
        <v>150</v>
      </c>
      <c r="H118" s="222">
        <v>50</v>
      </c>
      <c r="I118" s="223"/>
      <c r="J118" s="224">
        <f>ROUND(I118*H118,2)</f>
        <v>0</v>
      </c>
      <c r="K118" s="220" t="s">
        <v>19</v>
      </c>
      <c r="L118" s="44"/>
      <c r="M118" s="225" t="s">
        <v>19</v>
      </c>
      <c r="N118" s="226" t="s">
        <v>43</v>
      </c>
      <c r="O118" s="8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9" t="s">
        <v>133</v>
      </c>
      <c r="AT118" s="229" t="s">
        <v>128</v>
      </c>
      <c r="AU118" s="229" t="s">
        <v>80</v>
      </c>
      <c r="AY118" s="17" t="s">
        <v>126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7" t="s">
        <v>80</v>
      </c>
      <c r="BK118" s="230">
        <f>ROUND(I118*H118,2)</f>
        <v>0</v>
      </c>
      <c r="BL118" s="17" t="s">
        <v>133</v>
      </c>
      <c r="BM118" s="229" t="s">
        <v>678</v>
      </c>
    </row>
    <row r="119" spans="1:47" s="2" customFormat="1" ht="12">
      <c r="A119" s="38"/>
      <c r="B119" s="39"/>
      <c r="C119" s="40"/>
      <c r="D119" s="231" t="s">
        <v>135</v>
      </c>
      <c r="E119" s="40"/>
      <c r="F119" s="232" t="s">
        <v>677</v>
      </c>
      <c r="G119" s="40"/>
      <c r="H119" s="40"/>
      <c r="I119" s="136"/>
      <c r="J119" s="40"/>
      <c r="K119" s="40"/>
      <c r="L119" s="44"/>
      <c r="M119" s="233"/>
      <c r="N119" s="23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135</v>
      </c>
      <c r="AU119" s="17" t="s">
        <v>80</v>
      </c>
    </row>
    <row r="120" spans="1:65" s="2" customFormat="1" ht="16.5" customHeight="1">
      <c r="A120" s="38"/>
      <c r="B120" s="39"/>
      <c r="C120" s="218" t="s">
        <v>226</v>
      </c>
      <c r="D120" s="218" t="s">
        <v>128</v>
      </c>
      <c r="E120" s="219" t="s">
        <v>679</v>
      </c>
      <c r="F120" s="220" t="s">
        <v>680</v>
      </c>
      <c r="G120" s="221" t="s">
        <v>150</v>
      </c>
      <c r="H120" s="222">
        <v>30</v>
      </c>
      <c r="I120" s="223"/>
      <c r="J120" s="224">
        <f>ROUND(I120*H120,2)</f>
        <v>0</v>
      </c>
      <c r="K120" s="220" t="s">
        <v>19</v>
      </c>
      <c r="L120" s="44"/>
      <c r="M120" s="225" t="s">
        <v>19</v>
      </c>
      <c r="N120" s="226" t="s">
        <v>43</v>
      </c>
      <c r="O120" s="8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133</v>
      </c>
      <c r="AT120" s="229" t="s">
        <v>128</v>
      </c>
      <c r="AU120" s="229" t="s">
        <v>80</v>
      </c>
      <c r="AY120" s="17" t="s">
        <v>126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80</v>
      </c>
      <c r="BK120" s="230">
        <f>ROUND(I120*H120,2)</f>
        <v>0</v>
      </c>
      <c r="BL120" s="17" t="s">
        <v>133</v>
      </c>
      <c r="BM120" s="229" t="s">
        <v>681</v>
      </c>
    </row>
    <row r="121" spans="1:47" s="2" customFormat="1" ht="12">
      <c r="A121" s="38"/>
      <c r="B121" s="39"/>
      <c r="C121" s="40"/>
      <c r="D121" s="231" t="s">
        <v>135</v>
      </c>
      <c r="E121" s="40"/>
      <c r="F121" s="232" t="s">
        <v>680</v>
      </c>
      <c r="G121" s="40"/>
      <c r="H121" s="40"/>
      <c r="I121" s="136"/>
      <c r="J121" s="40"/>
      <c r="K121" s="40"/>
      <c r="L121" s="44"/>
      <c r="M121" s="233"/>
      <c r="N121" s="23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135</v>
      </c>
      <c r="AU121" s="17" t="s">
        <v>80</v>
      </c>
    </row>
    <row r="122" spans="1:65" s="2" customFormat="1" ht="16.5" customHeight="1">
      <c r="A122" s="38"/>
      <c r="B122" s="39"/>
      <c r="C122" s="218" t="s">
        <v>231</v>
      </c>
      <c r="D122" s="218" t="s">
        <v>128</v>
      </c>
      <c r="E122" s="219" t="s">
        <v>682</v>
      </c>
      <c r="F122" s="220" t="s">
        <v>683</v>
      </c>
      <c r="G122" s="221" t="s">
        <v>637</v>
      </c>
      <c r="H122" s="222">
        <v>1</v>
      </c>
      <c r="I122" s="223"/>
      <c r="J122" s="224">
        <f>ROUND(I122*H122,2)</f>
        <v>0</v>
      </c>
      <c r="K122" s="220" t="s">
        <v>19</v>
      </c>
      <c r="L122" s="44"/>
      <c r="M122" s="225" t="s">
        <v>19</v>
      </c>
      <c r="N122" s="226" t="s">
        <v>43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133</v>
      </c>
      <c r="AT122" s="229" t="s">
        <v>128</v>
      </c>
      <c r="AU122" s="229" t="s">
        <v>80</v>
      </c>
      <c r="AY122" s="17" t="s">
        <v>126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80</v>
      </c>
      <c r="BK122" s="230">
        <f>ROUND(I122*H122,2)</f>
        <v>0</v>
      </c>
      <c r="BL122" s="17" t="s">
        <v>133</v>
      </c>
      <c r="BM122" s="229" t="s">
        <v>684</v>
      </c>
    </row>
    <row r="123" spans="1:47" s="2" customFormat="1" ht="12">
      <c r="A123" s="38"/>
      <c r="B123" s="39"/>
      <c r="C123" s="40"/>
      <c r="D123" s="231" t="s">
        <v>135</v>
      </c>
      <c r="E123" s="40"/>
      <c r="F123" s="232" t="s">
        <v>683</v>
      </c>
      <c r="G123" s="40"/>
      <c r="H123" s="40"/>
      <c r="I123" s="136"/>
      <c r="J123" s="40"/>
      <c r="K123" s="40"/>
      <c r="L123" s="44"/>
      <c r="M123" s="233"/>
      <c r="N123" s="23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135</v>
      </c>
      <c r="AU123" s="17" t="s">
        <v>80</v>
      </c>
    </row>
    <row r="124" spans="1:65" s="2" customFormat="1" ht="16.5" customHeight="1">
      <c r="A124" s="38"/>
      <c r="B124" s="39"/>
      <c r="C124" s="218" t="s">
        <v>237</v>
      </c>
      <c r="D124" s="218" t="s">
        <v>128</v>
      </c>
      <c r="E124" s="219" t="s">
        <v>685</v>
      </c>
      <c r="F124" s="220" t="s">
        <v>686</v>
      </c>
      <c r="G124" s="221" t="s">
        <v>150</v>
      </c>
      <c r="H124" s="222">
        <v>20</v>
      </c>
      <c r="I124" s="223"/>
      <c r="J124" s="224">
        <f>ROUND(I124*H124,2)</f>
        <v>0</v>
      </c>
      <c r="K124" s="220" t="s">
        <v>19</v>
      </c>
      <c r="L124" s="44"/>
      <c r="M124" s="225" t="s">
        <v>19</v>
      </c>
      <c r="N124" s="226" t="s">
        <v>43</v>
      </c>
      <c r="O124" s="8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133</v>
      </c>
      <c r="AT124" s="229" t="s">
        <v>128</v>
      </c>
      <c r="AU124" s="229" t="s">
        <v>80</v>
      </c>
      <c r="AY124" s="17" t="s">
        <v>126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80</v>
      </c>
      <c r="BK124" s="230">
        <f>ROUND(I124*H124,2)</f>
        <v>0</v>
      </c>
      <c r="BL124" s="17" t="s">
        <v>133</v>
      </c>
      <c r="BM124" s="229" t="s">
        <v>687</v>
      </c>
    </row>
    <row r="125" spans="1:47" s="2" customFormat="1" ht="12">
      <c r="A125" s="38"/>
      <c r="B125" s="39"/>
      <c r="C125" s="40"/>
      <c r="D125" s="231" t="s">
        <v>135</v>
      </c>
      <c r="E125" s="40"/>
      <c r="F125" s="232" t="s">
        <v>686</v>
      </c>
      <c r="G125" s="40"/>
      <c r="H125" s="40"/>
      <c r="I125" s="136"/>
      <c r="J125" s="40"/>
      <c r="K125" s="40"/>
      <c r="L125" s="44"/>
      <c r="M125" s="233"/>
      <c r="N125" s="23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135</v>
      </c>
      <c r="AU125" s="17" t="s">
        <v>80</v>
      </c>
    </row>
    <row r="126" spans="1:65" s="2" customFormat="1" ht="16.5" customHeight="1">
      <c r="A126" s="38"/>
      <c r="B126" s="39"/>
      <c r="C126" s="218" t="s">
        <v>242</v>
      </c>
      <c r="D126" s="218" t="s">
        <v>128</v>
      </c>
      <c r="E126" s="219" t="s">
        <v>688</v>
      </c>
      <c r="F126" s="220" t="s">
        <v>689</v>
      </c>
      <c r="G126" s="221" t="s">
        <v>131</v>
      </c>
      <c r="H126" s="222">
        <v>8</v>
      </c>
      <c r="I126" s="223"/>
      <c r="J126" s="224">
        <f>ROUND(I126*H126,2)</f>
        <v>0</v>
      </c>
      <c r="K126" s="220" t="s">
        <v>19</v>
      </c>
      <c r="L126" s="44"/>
      <c r="M126" s="225" t="s">
        <v>19</v>
      </c>
      <c r="N126" s="226" t="s">
        <v>43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133</v>
      </c>
      <c r="AT126" s="229" t="s">
        <v>128</v>
      </c>
      <c r="AU126" s="229" t="s">
        <v>80</v>
      </c>
      <c r="AY126" s="17" t="s">
        <v>126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80</v>
      </c>
      <c r="BK126" s="230">
        <f>ROUND(I126*H126,2)</f>
        <v>0</v>
      </c>
      <c r="BL126" s="17" t="s">
        <v>133</v>
      </c>
      <c r="BM126" s="229" t="s">
        <v>690</v>
      </c>
    </row>
    <row r="127" spans="1:47" s="2" customFormat="1" ht="12">
      <c r="A127" s="38"/>
      <c r="B127" s="39"/>
      <c r="C127" s="40"/>
      <c r="D127" s="231" t="s">
        <v>135</v>
      </c>
      <c r="E127" s="40"/>
      <c r="F127" s="232" t="s">
        <v>689</v>
      </c>
      <c r="G127" s="40"/>
      <c r="H127" s="40"/>
      <c r="I127" s="136"/>
      <c r="J127" s="40"/>
      <c r="K127" s="40"/>
      <c r="L127" s="44"/>
      <c r="M127" s="233"/>
      <c r="N127" s="23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135</v>
      </c>
      <c r="AU127" s="17" t="s">
        <v>80</v>
      </c>
    </row>
    <row r="128" spans="1:65" s="2" customFormat="1" ht="16.5" customHeight="1">
      <c r="A128" s="38"/>
      <c r="B128" s="39"/>
      <c r="C128" s="218" t="s">
        <v>7</v>
      </c>
      <c r="D128" s="218" t="s">
        <v>128</v>
      </c>
      <c r="E128" s="219" t="s">
        <v>691</v>
      </c>
      <c r="F128" s="220" t="s">
        <v>692</v>
      </c>
      <c r="G128" s="221" t="s">
        <v>156</v>
      </c>
      <c r="H128" s="222">
        <v>2</v>
      </c>
      <c r="I128" s="223"/>
      <c r="J128" s="224">
        <f>ROUND(I128*H128,2)</f>
        <v>0</v>
      </c>
      <c r="K128" s="220" t="s">
        <v>19</v>
      </c>
      <c r="L128" s="44"/>
      <c r="M128" s="225" t="s">
        <v>19</v>
      </c>
      <c r="N128" s="226" t="s">
        <v>43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133</v>
      </c>
      <c r="AT128" s="229" t="s">
        <v>128</v>
      </c>
      <c r="AU128" s="229" t="s">
        <v>80</v>
      </c>
      <c r="AY128" s="17" t="s">
        <v>126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80</v>
      </c>
      <c r="BK128" s="230">
        <f>ROUND(I128*H128,2)</f>
        <v>0</v>
      </c>
      <c r="BL128" s="17" t="s">
        <v>133</v>
      </c>
      <c r="BM128" s="229" t="s">
        <v>693</v>
      </c>
    </row>
    <row r="129" spans="1:47" s="2" customFormat="1" ht="12">
      <c r="A129" s="38"/>
      <c r="B129" s="39"/>
      <c r="C129" s="40"/>
      <c r="D129" s="231" t="s">
        <v>135</v>
      </c>
      <c r="E129" s="40"/>
      <c r="F129" s="232" t="s">
        <v>692</v>
      </c>
      <c r="G129" s="40"/>
      <c r="H129" s="40"/>
      <c r="I129" s="136"/>
      <c r="J129" s="40"/>
      <c r="K129" s="40"/>
      <c r="L129" s="44"/>
      <c r="M129" s="233"/>
      <c r="N129" s="23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80</v>
      </c>
    </row>
    <row r="130" spans="1:63" s="12" customFormat="1" ht="25.9" customHeight="1">
      <c r="A130" s="12"/>
      <c r="B130" s="202"/>
      <c r="C130" s="203"/>
      <c r="D130" s="204" t="s">
        <v>71</v>
      </c>
      <c r="E130" s="205" t="s">
        <v>628</v>
      </c>
      <c r="F130" s="205" t="s">
        <v>19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v>0</v>
      </c>
      <c r="Q130" s="210"/>
      <c r="R130" s="211">
        <v>0</v>
      </c>
      <c r="S130" s="210"/>
      <c r="T130" s="212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80</v>
      </c>
      <c r="AT130" s="214" t="s">
        <v>71</v>
      </c>
      <c r="AU130" s="214" t="s">
        <v>72</v>
      </c>
      <c r="AY130" s="213" t="s">
        <v>126</v>
      </c>
      <c r="BK130" s="215">
        <v>0</v>
      </c>
    </row>
    <row r="131" spans="1:63" s="12" customFormat="1" ht="25.9" customHeight="1">
      <c r="A131" s="12"/>
      <c r="B131" s="202"/>
      <c r="C131" s="203"/>
      <c r="D131" s="204" t="s">
        <v>71</v>
      </c>
      <c r="E131" s="205" t="s">
        <v>628</v>
      </c>
      <c r="F131" s="205" t="s">
        <v>19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SUM(P132:P139)</f>
        <v>0</v>
      </c>
      <c r="Q131" s="210"/>
      <c r="R131" s="211">
        <f>SUM(R132:R139)</f>
        <v>0</v>
      </c>
      <c r="S131" s="210"/>
      <c r="T131" s="212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80</v>
      </c>
      <c r="AT131" s="214" t="s">
        <v>71</v>
      </c>
      <c r="AU131" s="214" t="s">
        <v>72</v>
      </c>
      <c r="AY131" s="213" t="s">
        <v>126</v>
      </c>
      <c r="BK131" s="215">
        <f>SUM(BK132:BK139)</f>
        <v>0</v>
      </c>
    </row>
    <row r="132" spans="1:65" s="2" customFormat="1" ht="16.5" customHeight="1">
      <c r="A132" s="38"/>
      <c r="B132" s="39"/>
      <c r="C132" s="218" t="s">
        <v>252</v>
      </c>
      <c r="D132" s="218" t="s">
        <v>128</v>
      </c>
      <c r="E132" s="219" t="s">
        <v>694</v>
      </c>
      <c r="F132" s="220" t="s">
        <v>695</v>
      </c>
      <c r="G132" s="221" t="s">
        <v>150</v>
      </c>
      <c r="H132" s="222">
        <v>36</v>
      </c>
      <c r="I132" s="223"/>
      <c r="J132" s="224">
        <f>ROUND(I132*H132,2)</f>
        <v>0</v>
      </c>
      <c r="K132" s="220" t="s">
        <v>19</v>
      </c>
      <c r="L132" s="44"/>
      <c r="M132" s="225" t="s">
        <v>19</v>
      </c>
      <c r="N132" s="226" t="s">
        <v>43</v>
      </c>
      <c r="O132" s="8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133</v>
      </c>
      <c r="AT132" s="229" t="s">
        <v>128</v>
      </c>
      <c r="AU132" s="229" t="s">
        <v>80</v>
      </c>
      <c r="AY132" s="17" t="s">
        <v>126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133</v>
      </c>
      <c r="BM132" s="229" t="s">
        <v>696</v>
      </c>
    </row>
    <row r="133" spans="1:47" s="2" customFormat="1" ht="12">
      <c r="A133" s="38"/>
      <c r="B133" s="39"/>
      <c r="C133" s="40"/>
      <c r="D133" s="231" t="s">
        <v>135</v>
      </c>
      <c r="E133" s="40"/>
      <c r="F133" s="232" t="s">
        <v>695</v>
      </c>
      <c r="G133" s="40"/>
      <c r="H133" s="40"/>
      <c r="I133" s="136"/>
      <c r="J133" s="40"/>
      <c r="K133" s="40"/>
      <c r="L133" s="44"/>
      <c r="M133" s="233"/>
      <c r="N133" s="23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135</v>
      </c>
      <c r="AU133" s="17" t="s">
        <v>80</v>
      </c>
    </row>
    <row r="134" spans="1:65" s="2" customFormat="1" ht="16.5" customHeight="1">
      <c r="A134" s="38"/>
      <c r="B134" s="39"/>
      <c r="C134" s="218" t="s">
        <v>258</v>
      </c>
      <c r="D134" s="218" t="s">
        <v>128</v>
      </c>
      <c r="E134" s="219" t="s">
        <v>697</v>
      </c>
      <c r="F134" s="220" t="s">
        <v>698</v>
      </c>
      <c r="G134" s="221" t="s">
        <v>150</v>
      </c>
      <c r="H134" s="222">
        <v>36</v>
      </c>
      <c r="I134" s="223"/>
      <c r="J134" s="224">
        <f>ROUND(I134*H134,2)</f>
        <v>0</v>
      </c>
      <c r="K134" s="220" t="s">
        <v>19</v>
      </c>
      <c r="L134" s="44"/>
      <c r="M134" s="225" t="s">
        <v>19</v>
      </c>
      <c r="N134" s="226" t="s">
        <v>43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133</v>
      </c>
      <c r="AT134" s="229" t="s">
        <v>128</v>
      </c>
      <c r="AU134" s="229" t="s">
        <v>80</v>
      </c>
      <c r="AY134" s="17" t="s">
        <v>126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80</v>
      </c>
      <c r="BK134" s="230">
        <f>ROUND(I134*H134,2)</f>
        <v>0</v>
      </c>
      <c r="BL134" s="17" t="s">
        <v>133</v>
      </c>
      <c r="BM134" s="229" t="s">
        <v>699</v>
      </c>
    </row>
    <row r="135" spans="1:47" s="2" customFormat="1" ht="12">
      <c r="A135" s="38"/>
      <c r="B135" s="39"/>
      <c r="C135" s="40"/>
      <c r="D135" s="231" t="s">
        <v>135</v>
      </c>
      <c r="E135" s="40"/>
      <c r="F135" s="232" t="s">
        <v>698</v>
      </c>
      <c r="G135" s="40"/>
      <c r="H135" s="40"/>
      <c r="I135" s="136"/>
      <c r="J135" s="40"/>
      <c r="K135" s="40"/>
      <c r="L135" s="44"/>
      <c r="M135" s="233"/>
      <c r="N135" s="23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135</v>
      </c>
      <c r="AU135" s="17" t="s">
        <v>80</v>
      </c>
    </row>
    <row r="136" spans="1:65" s="2" customFormat="1" ht="16.5" customHeight="1">
      <c r="A136" s="38"/>
      <c r="B136" s="39"/>
      <c r="C136" s="218" t="s">
        <v>264</v>
      </c>
      <c r="D136" s="218" t="s">
        <v>128</v>
      </c>
      <c r="E136" s="219" t="s">
        <v>700</v>
      </c>
      <c r="F136" s="220" t="s">
        <v>701</v>
      </c>
      <c r="G136" s="221" t="s">
        <v>156</v>
      </c>
      <c r="H136" s="222">
        <v>4.3</v>
      </c>
      <c r="I136" s="223"/>
      <c r="J136" s="224">
        <f>ROUND(I136*H136,2)</f>
        <v>0</v>
      </c>
      <c r="K136" s="220" t="s">
        <v>19</v>
      </c>
      <c r="L136" s="44"/>
      <c r="M136" s="225" t="s">
        <v>19</v>
      </c>
      <c r="N136" s="226" t="s">
        <v>43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133</v>
      </c>
      <c r="AT136" s="229" t="s">
        <v>128</v>
      </c>
      <c r="AU136" s="229" t="s">
        <v>80</v>
      </c>
      <c r="AY136" s="17" t="s">
        <v>126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80</v>
      </c>
      <c r="BK136" s="230">
        <f>ROUND(I136*H136,2)</f>
        <v>0</v>
      </c>
      <c r="BL136" s="17" t="s">
        <v>133</v>
      </c>
      <c r="BM136" s="229" t="s">
        <v>702</v>
      </c>
    </row>
    <row r="137" spans="1:47" s="2" customFormat="1" ht="12">
      <c r="A137" s="38"/>
      <c r="B137" s="39"/>
      <c r="C137" s="40"/>
      <c r="D137" s="231" t="s">
        <v>135</v>
      </c>
      <c r="E137" s="40"/>
      <c r="F137" s="232" t="s">
        <v>701</v>
      </c>
      <c r="G137" s="40"/>
      <c r="H137" s="40"/>
      <c r="I137" s="136"/>
      <c r="J137" s="40"/>
      <c r="K137" s="40"/>
      <c r="L137" s="44"/>
      <c r="M137" s="233"/>
      <c r="N137" s="23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135</v>
      </c>
      <c r="AU137" s="17" t="s">
        <v>80</v>
      </c>
    </row>
    <row r="138" spans="1:65" s="2" customFormat="1" ht="16.5" customHeight="1">
      <c r="A138" s="38"/>
      <c r="B138" s="39"/>
      <c r="C138" s="218" t="s">
        <v>269</v>
      </c>
      <c r="D138" s="218" t="s">
        <v>128</v>
      </c>
      <c r="E138" s="219" t="s">
        <v>703</v>
      </c>
      <c r="F138" s="220" t="s">
        <v>704</v>
      </c>
      <c r="G138" s="221" t="s">
        <v>150</v>
      </c>
      <c r="H138" s="222">
        <v>36</v>
      </c>
      <c r="I138" s="223"/>
      <c r="J138" s="224">
        <f>ROUND(I138*H138,2)</f>
        <v>0</v>
      </c>
      <c r="K138" s="220" t="s">
        <v>19</v>
      </c>
      <c r="L138" s="44"/>
      <c r="M138" s="225" t="s">
        <v>19</v>
      </c>
      <c r="N138" s="226" t="s">
        <v>43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133</v>
      </c>
      <c r="AT138" s="229" t="s">
        <v>128</v>
      </c>
      <c r="AU138" s="229" t="s">
        <v>80</v>
      </c>
      <c r="AY138" s="17" t="s">
        <v>126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80</v>
      </c>
      <c r="BK138" s="230">
        <f>ROUND(I138*H138,2)</f>
        <v>0</v>
      </c>
      <c r="BL138" s="17" t="s">
        <v>133</v>
      </c>
      <c r="BM138" s="229" t="s">
        <v>705</v>
      </c>
    </row>
    <row r="139" spans="1:47" s="2" customFormat="1" ht="12">
      <c r="A139" s="38"/>
      <c r="B139" s="39"/>
      <c r="C139" s="40"/>
      <c r="D139" s="231" t="s">
        <v>135</v>
      </c>
      <c r="E139" s="40"/>
      <c r="F139" s="232" t="s">
        <v>704</v>
      </c>
      <c r="G139" s="40"/>
      <c r="H139" s="40"/>
      <c r="I139" s="136"/>
      <c r="J139" s="40"/>
      <c r="K139" s="40"/>
      <c r="L139" s="44"/>
      <c r="M139" s="233"/>
      <c r="N139" s="23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135</v>
      </c>
      <c r="AU139" s="17" t="s">
        <v>80</v>
      </c>
    </row>
    <row r="140" spans="1:63" s="12" customFormat="1" ht="25.9" customHeight="1">
      <c r="A140" s="12"/>
      <c r="B140" s="202"/>
      <c r="C140" s="203"/>
      <c r="D140" s="204" t="s">
        <v>71</v>
      </c>
      <c r="E140" s="205" t="s">
        <v>628</v>
      </c>
      <c r="F140" s="205" t="s">
        <v>19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v>0</v>
      </c>
      <c r="Q140" s="210"/>
      <c r="R140" s="211">
        <v>0</v>
      </c>
      <c r="S140" s="210"/>
      <c r="T140" s="212"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80</v>
      </c>
      <c r="AT140" s="214" t="s">
        <v>71</v>
      </c>
      <c r="AU140" s="214" t="s">
        <v>72</v>
      </c>
      <c r="AY140" s="213" t="s">
        <v>126</v>
      </c>
      <c r="BK140" s="215">
        <v>0</v>
      </c>
    </row>
    <row r="141" spans="1:63" s="12" customFormat="1" ht="25.9" customHeight="1">
      <c r="A141" s="12"/>
      <c r="B141" s="202"/>
      <c r="C141" s="203"/>
      <c r="D141" s="204" t="s">
        <v>71</v>
      </c>
      <c r="E141" s="205" t="s">
        <v>628</v>
      </c>
      <c r="F141" s="205" t="s">
        <v>19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SUM(P142:P155)</f>
        <v>0</v>
      </c>
      <c r="Q141" s="210"/>
      <c r="R141" s="211">
        <f>SUM(R142:R155)</f>
        <v>0</v>
      </c>
      <c r="S141" s="210"/>
      <c r="T141" s="212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80</v>
      </c>
      <c r="AT141" s="214" t="s">
        <v>71</v>
      </c>
      <c r="AU141" s="214" t="s">
        <v>72</v>
      </c>
      <c r="AY141" s="213" t="s">
        <v>126</v>
      </c>
      <c r="BK141" s="215">
        <f>SUM(BK142:BK155)</f>
        <v>0</v>
      </c>
    </row>
    <row r="142" spans="1:65" s="2" customFormat="1" ht="16.5" customHeight="1">
      <c r="A142" s="38"/>
      <c r="B142" s="39"/>
      <c r="C142" s="218" t="s">
        <v>276</v>
      </c>
      <c r="D142" s="218" t="s">
        <v>128</v>
      </c>
      <c r="E142" s="219" t="s">
        <v>706</v>
      </c>
      <c r="F142" s="220" t="s">
        <v>707</v>
      </c>
      <c r="G142" s="221" t="s">
        <v>637</v>
      </c>
      <c r="H142" s="222">
        <v>1</v>
      </c>
      <c r="I142" s="223"/>
      <c r="J142" s="224">
        <f>ROUND(I142*H142,2)</f>
        <v>0</v>
      </c>
      <c r="K142" s="220" t="s">
        <v>19</v>
      </c>
      <c r="L142" s="44"/>
      <c r="M142" s="225" t="s">
        <v>19</v>
      </c>
      <c r="N142" s="226" t="s">
        <v>43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133</v>
      </c>
      <c r="AT142" s="229" t="s">
        <v>128</v>
      </c>
      <c r="AU142" s="229" t="s">
        <v>80</v>
      </c>
      <c r="AY142" s="17" t="s">
        <v>126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80</v>
      </c>
      <c r="BK142" s="230">
        <f>ROUND(I142*H142,2)</f>
        <v>0</v>
      </c>
      <c r="BL142" s="17" t="s">
        <v>133</v>
      </c>
      <c r="BM142" s="229" t="s">
        <v>708</v>
      </c>
    </row>
    <row r="143" spans="1:47" s="2" customFormat="1" ht="12">
      <c r="A143" s="38"/>
      <c r="B143" s="39"/>
      <c r="C143" s="40"/>
      <c r="D143" s="231" t="s">
        <v>135</v>
      </c>
      <c r="E143" s="40"/>
      <c r="F143" s="232" t="s">
        <v>707</v>
      </c>
      <c r="G143" s="40"/>
      <c r="H143" s="40"/>
      <c r="I143" s="136"/>
      <c r="J143" s="40"/>
      <c r="K143" s="40"/>
      <c r="L143" s="44"/>
      <c r="M143" s="233"/>
      <c r="N143" s="234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135</v>
      </c>
      <c r="AU143" s="17" t="s">
        <v>80</v>
      </c>
    </row>
    <row r="144" spans="1:65" s="2" customFormat="1" ht="16.5" customHeight="1">
      <c r="A144" s="38"/>
      <c r="B144" s="39"/>
      <c r="C144" s="218" t="s">
        <v>283</v>
      </c>
      <c r="D144" s="218" t="s">
        <v>128</v>
      </c>
      <c r="E144" s="219" t="s">
        <v>709</v>
      </c>
      <c r="F144" s="220" t="s">
        <v>710</v>
      </c>
      <c r="G144" s="221" t="s">
        <v>637</v>
      </c>
      <c r="H144" s="222">
        <v>1</v>
      </c>
      <c r="I144" s="223"/>
      <c r="J144" s="224">
        <f>ROUND(I144*H144,2)</f>
        <v>0</v>
      </c>
      <c r="K144" s="220" t="s">
        <v>19</v>
      </c>
      <c r="L144" s="44"/>
      <c r="M144" s="225" t="s">
        <v>19</v>
      </c>
      <c r="N144" s="226" t="s">
        <v>43</v>
      </c>
      <c r="O144" s="8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133</v>
      </c>
      <c r="AT144" s="229" t="s">
        <v>128</v>
      </c>
      <c r="AU144" s="229" t="s">
        <v>80</v>
      </c>
      <c r="AY144" s="17" t="s">
        <v>126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80</v>
      </c>
      <c r="BK144" s="230">
        <f>ROUND(I144*H144,2)</f>
        <v>0</v>
      </c>
      <c r="BL144" s="17" t="s">
        <v>133</v>
      </c>
      <c r="BM144" s="229" t="s">
        <v>711</v>
      </c>
    </row>
    <row r="145" spans="1:47" s="2" customFormat="1" ht="12">
      <c r="A145" s="38"/>
      <c r="B145" s="39"/>
      <c r="C145" s="40"/>
      <c r="D145" s="231" t="s">
        <v>135</v>
      </c>
      <c r="E145" s="40"/>
      <c r="F145" s="232" t="s">
        <v>710</v>
      </c>
      <c r="G145" s="40"/>
      <c r="H145" s="40"/>
      <c r="I145" s="136"/>
      <c r="J145" s="40"/>
      <c r="K145" s="40"/>
      <c r="L145" s="44"/>
      <c r="M145" s="233"/>
      <c r="N145" s="23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135</v>
      </c>
      <c r="AU145" s="17" t="s">
        <v>80</v>
      </c>
    </row>
    <row r="146" spans="1:65" s="2" customFormat="1" ht="16.5" customHeight="1">
      <c r="A146" s="38"/>
      <c r="B146" s="39"/>
      <c r="C146" s="218" t="s">
        <v>288</v>
      </c>
      <c r="D146" s="218" t="s">
        <v>128</v>
      </c>
      <c r="E146" s="219" t="s">
        <v>712</v>
      </c>
      <c r="F146" s="220" t="s">
        <v>713</v>
      </c>
      <c r="G146" s="221" t="s">
        <v>637</v>
      </c>
      <c r="H146" s="222">
        <v>1</v>
      </c>
      <c r="I146" s="223"/>
      <c r="J146" s="224">
        <f>ROUND(I146*H146,2)</f>
        <v>0</v>
      </c>
      <c r="K146" s="220" t="s">
        <v>19</v>
      </c>
      <c r="L146" s="44"/>
      <c r="M146" s="225" t="s">
        <v>19</v>
      </c>
      <c r="N146" s="226" t="s">
        <v>43</v>
      </c>
      <c r="O146" s="8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133</v>
      </c>
      <c r="AT146" s="229" t="s">
        <v>128</v>
      </c>
      <c r="AU146" s="229" t="s">
        <v>80</v>
      </c>
      <c r="AY146" s="17" t="s">
        <v>126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80</v>
      </c>
      <c r="BK146" s="230">
        <f>ROUND(I146*H146,2)</f>
        <v>0</v>
      </c>
      <c r="BL146" s="17" t="s">
        <v>133</v>
      </c>
      <c r="BM146" s="229" t="s">
        <v>714</v>
      </c>
    </row>
    <row r="147" spans="1:47" s="2" customFormat="1" ht="12">
      <c r="A147" s="38"/>
      <c r="B147" s="39"/>
      <c r="C147" s="40"/>
      <c r="D147" s="231" t="s">
        <v>135</v>
      </c>
      <c r="E147" s="40"/>
      <c r="F147" s="232" t="s">
        <v>713</v>
      </c>
      <c r="G147" s="40"/>
      <c r="H147" s="40"/>
      <c r="I147" s="136"/>
      <c r="J147" s="40"/>
      <c r="K147" s="40"/>
      <c r="L147" s="44"/>
      <c r="M147" s="233"/>
      <c r="N147" s="234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135</v>
      </c>
      <c r="AU147" s="17" t="s">
        <v>80</v>
      </c>
    </row>
    <row r="148" spans="1:65" s="2" customFormat="1" ht="16.5" customHeight="1">
      <c r="A148" s="38"/>
      <c r="B148" s="39"/>
      <c r="C148" s="218" t="s">
        <v>294</v>
      </c>
      <c r="D148" s="218" t="s">
        <v>128</v>
      </c>
      <c r="E148" s="219" t="s">
        <v>715</v>
      </c>
      <c r="F148" s="220" t="s">
        <v>716</v>
      </c>
      <c r="G148" s="221" t="s">
        <v>637</v>
      </c>
      <c r="H148" s="222">
        <v>1</v>
      </c>
      <c r="I148" s="223"/>
      <c r="J148" s="224">
        <f>ROUND(I148*H148,2)</f>
        <v>0</v>
      </c>
      <c r="K148" s="220" t="s">
        <v>19</v>
      </c>
      <c r="L148" s="44"/>
      <c r="M148" s="225" t="s">
        <v>19</v>
      </c>
      <c r="N148" s="226" t="s">
        <v>43</v>
      </c>
      <c r="O148" s="8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133</v>
      </c>
      <c r="AT148" s="229" t="s">
        <v>128</v>
      </c>
      <c r="AU148" s="229" t="s">
        <v>80</v>
      </c>
      <c r="AY148" s="17" t="s">
        <v>126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80</v>
      </c>
      <c r="BK148" s="230">
        <f>ROUND(I148*H148,2)</f>
        <v>0</v>
      </c>
      <c r="BL148" s="17" t="s">
        <v>133</v>
      </c>
      <c r="BM148" s="229" t="s">
        <v>717</v>
      </c>
    </row>
    <row r="149" spans="1:47" s="2" customFormat="1" ht="12">
      <c r="A149" s="38"/>
      <c r="B149" s="39"/>
      <c r="C149" s="40"/>
      <c r="D149" s="231" t="s">
        <v>135</v>
      </c>
      <c r="E149" s="40"/>
      <c r="F149" s="232" t="s">
        <v>716</v>
      </c>
      <c r="G149" s="40"/>
      <c r="H149" s="40"/>
      <c r="I149" s="136"/>
      <c r="J149" s="40"/>
      <c r="K149" s="40"/>
      <c r="L149" s="44"/>
      <c r="M149" s="233"/>
      <c r="N149" s="23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135</v>
      </c>
      <c r="AU149" s="17" t="s">
        <v>80</v>
      </c>
    </row>
    <row r="150" spans="1:65" s="2" customFormat="1" ht="16.5" customHeight="1">
      <c r="A150" s="38"/>
      <c r="B150" s="39"/>
      <c r="C150" s="218" t="s">
        <v>300</v>
      </c>
      <c r="D150" s="218" t="s">
        <v>128</v>
      </c>
      <c r="E150" s="219" t="s">
        <v>718</v>
      </c>
      <c r="F150" s="220" t="s">
        <v>719</v>
      </c>
      <c r="G150" s="221" t="s">
        <v>637</v>
      </c>
      <c r="H150" s="222">
        <v>1</v>
      </c>
      <c r="I150" s="223"/>
      <c r="J150" s="224">
        <f>ROUND(I150*H150,2)</f>
        <v>0</v>
      </c>
      <c r="K150" s="220" t="s">
        <v>19</v>
      </c>
      <c r="L150" s="44"/>
      <c r="M150" s="225" t="s">
        <v>19</v>
      </c>
      <c r="N150" s="226" t="s">
        <v>43</v>
      </c>
      <c r="O150" s="8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133</v>
      </c>
      <c r="AT150" s="229" t="s">
        <v>128</v>
      </c>
      <c r="AU150" s="229" t="s">
        <v>80</v>
      </c>
      <c r="AY150" s="17" t="s">
        <v>126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133</v>
      </c>
      <c r="BM150" s="229" t="s">
        <v>720</v>
      </c>
    </row>
    <row r="151" spans="1:47" s="2" customFormat="1" ht="12">
      <c r="A151" s="38"/>
      <c r="B151" s="39"/>
      <c r="C151" s="40"/>
      <c r="D151" s="231" t="s">
        <v>135</v>
      </c>
      <c r="E151" s="40"/>
      <c r="F151" s="232" t="s">
        <v>719</v>
      </c>
      <c r="G151" s="40"/>
      <c r="H151" s="40"/>
      <c r="I151" s="136"/>
      <c r="J151" s="40"/>
      <c r="K151" s="40"/>
      <c r="L151" s="44"/>
      <c r="M151" s="233"/>
      <c r="N151" s="23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135</v>
      </c>
      <c r="AU151" s="17" t="s">
        <v>80</v>
      </c>
    </row>
    <row r="152" spans="1:65" s="2" customFormat="1" ht="16.5" customHeight="1">
      <c r="A152" s="38"/>
      <c r="B152" s="39"/>
      <c r="C152" s="218" t="s">
        <v>304</v>
      </c>
      <c r="D152" s="218" t="s">
        <v>128</v>
      </c>
      <c r="E152" s="219" t="s">
        <v>721</v>
      </c>
      <c r="F152" s="220" t="s">
        <v>722</v>
      </c>
      <c r="G152" s="221" t="s">
        <v>637</v>
      </c>
      <c r="H152" s="222">
        <v>1</v>
      </c>
      <c r="I152" s="223"/>
      <c r="J152" s="224">
        <f>ROUND(I152*H152,2)</f>
        <v>0</v>
      </c>
      <c r="K152" s="220" t="s">
        <v>19</v>
      </c>
      <c r="L152" s="44"/>
      <c r="M152" s="225" t="s">
        <v>19</v>
      </c>
      <c r="N152" s="226" t="s">
        <v>43</v>
      </c>
      <c r="O152" s="8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133</v>
      </c>
      <c r="AT152" s="229" t="s">
        <v>128</v>
      </c>
      <c r="AU152" s="229" t="s">
        <v>80</v>
      </c>
      <c r="AY152" s="17" t="s">
        <v>126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80</v>
      </c>
      <c r="BK152" s="230">
        <f>ROUND(I152*H152,2)</f>
        <v>0</v>
      </c>
      <c r="BL152" s="17" t="s">
        <v>133</v>
      </c>
      <c r="BM152" s="229" t="s">
        <v>723</v>
      </c>
    </row>
    <row r="153" spans="1:47" s="2" customFormat="1" ht="12">
      <c r="A153" s="38"/>
      <c r="B153" s="39"/>
      <c r="C153" s="40"/>
      <c r="D153" s="231" t="s">
        <v>135</v>
      </c>
      <c r="E153" s="40"/>
      <c r="F153" s="232" t="s">
        <v>722</v>
      </c>
      <c r="G153" s="40"/>
      <c r="H153" s="40"/>
      <c r="I153" s="136"/>
      <c r="J153" s="40"/>
      <c r="K153" s="40"/>
      <c r="L153" s="44"/>
      <c r="M153" s="233"/>
      <c r="N153" s="234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135</v>
      </c>
      <c r="AU153" s="17" t="s">
        <v>80</v>
      </c>
    </row>
    <row r="154" spans="1:65" s="2" customFormat="1" ht="16.5" customHeight="1">
      <c r="A154" s="38"/>
      <c r="B154" s="39"/>
      <c r="C154" s="218" t="s">
        <v>311</v>
      </c>
      <c r="D154" s="218" t="s">
        <v>128</v>
      </c>
      <c r="E154" s="219" t="s">
        <v>724</v>
      </c>
      <c r="F154" s="220" t="s">
        <v>725</v>
      </c>
      <c r="G154" s="221" t="s">
        <v>637</v>
      </c>
      <c r="H154" s="222">
        <v>1</v>
      </c>
      <c r="I154" s="223"/>
      <c r="J154" s="224">
        <f>ROUND(I154*H154,2)</f>
        <v>0</v>
      </c>
      <c r="K154" s="220" t="s">
        <v>19</v>
      </c>
      <c r="L154" s="44"/>
      <c r="M154" s="225" t="s">
        <v>19</v>
      </c>
      <c r="N154" s="226" t="s">
        <v>43</v>
      </c>
      <c r="O154" s="8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133</v>
      </c>
      <c r="AT154" s="229" t="s">
        <v>128</v>
      </c>
      <c r="AU154" s="229" t="s">
        <v>80</v>
      </c>
      <c r="AY154" s="17" t="s">
        <v>126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80</v>
      </c>
      <c r="BK154" s="230">
        <f>ROUND(I154*H154,2)</f>
        <v>0</v>
      </c>
      <c r="BL154" s="17" t="s">
        <v>133</v>
      </c>
      <c r="BM154" s="229" t="s">
        <v>726</v>
      </c>
    </row>
    <row r="155" spans="1:47" s="2" customFormat="1" ht="12">
      <c r="A155" s="38"/>
      <c r="B155" s="39"/>
      <c r="C155" s="40"/>
      <c r="D155" s="231" t="s">
        <v>135</v>
      </c>
      <c r="E155" s="40"/>
      <c r="F155" s="232" t="s">
        <v>725</v>
      </c>
      <c r="G155" s="40"/>
      <c r="H155" s="40"/>
      <c r="I155" s="136"/>
      <c r="J155" s="40"/>
      <c r="K155" s="40"/>
      <c r="L155" s="44"/>
      <c r="M155" s="267"/>
      <c r="N155" s="268"/>
      <c r="O155" s="269"/>
      <c r="P155" s="269"/>
      <c r="Q155" s="269"/>
      <c r="R155" s="269"/>
      <c r="S155" s="269"/>
      <c r="T155" s="270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135</v>
      </c>
      <c r="AU155" s="17" t="s">
        <v>80</v>
      </c>
    </row>
    <row r="156" spans="1:31" s="2" customFormat="1" ht="6.95" customHeight="1">
      <c r="A156" s="38"/>
      <c r="B156" s="59"/>
      <c r="C156" s="60"/>
      <c r="D156" s="60"/>
      <c r="E156" s="60"/>
      <c r="F156" s="60"/>
      <c r="G156" s="60"/>
      <c r="H156" s="60"/>
      <c r="I156" s="166"/>
      <c r="J156" s="60"/>
      <c r="K156" s="60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84:K15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89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Bezbariérový přístup do budovy sklářského muzea NB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90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727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22. 8. 2019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ROUNDUP(J82,2)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ROUNDUP((SUM(BE82:BE93)),2)</f>
        <v>0</v>
      </c>
      <c r="G33" s="38"/>
      <c r="H33" s="38"/>
      <c r="I33" s="155">
        <v>0.21</v>
      </c>
      <c r="J33" s="154">
        <f>ROUNDUP(((SUM(BE82:BE93))*I33),2)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ROUNDUP((SUM(BF82:BF93)),2)</f>
        <v>0</v>
      </c>
      <c r="G34" s="38"/>
      <c r="H34" s="38"/>
      <c r="I34" s="155">
        <v>0.15</v>
      </c>
      <c r="J34" s="154">
        <f>ROUNDUP(((SUM(BF82:BF93))*I34),2)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ROUNDUP((SUM(BG82:BG93)),2)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ROUNDUP((SUM(BH82:BH93)),2)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ROUNDUP((SUM(BI82:BI93)),2)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Bezbariérový přístup do budovy sklářského muzea NB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VRN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140" t="s">
        <v>23</v>
      </c>
      <c r="J52" s="72" t="str">
        <f>IF(J12="","",J12)</f>
        <v>22. 8. 2019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KIP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J. Nešněra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93</v>
      </c>
      <c r="D57" s="172"/>
      <c r="E57" s="172"/>
      <c r="F57" s="172"/>
      <c r="G57" s="172"/>
      <c r="H57" s="172"/>
      <c r="I57" s="173"/>
      <c r="J57" s="174" t="s">
        <v>94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J82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76"/>
      <c r="C60" s="177"/>
      <c r="D60" s="178" t="s">
        <v>728</v>
      </c>
      <c r="E60" s="179"/>
      <c r="F60" s="179"/>
      <c r="G60" s="179"/>
      <c r="H60" s="179"/>
      <c r="I60" s="180"/>
      <c r="J60" s="181">
        <f>J83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729</v>
      </c>
      <c r="E61" s="186"/>
      <c r="F61" s="186"/>
      <c r="G61" s="186"/>
      <c r="H61" s="186"/>
      <c r="I61" s="187"/>
      <c r="J61" s="188">
        <f>J84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730</v>
      </c>
      <c r="E62" s="186"/>
      <c r="F62" s="186"/>
      <c r="G62" s="186"/>
      <c r="H62" s="186"/>
      <c r="I62" s="187"/>
      <c r="J62" s="188">
        <f>J91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6"/>
      <c r="J63" s="40"/>
      <c r="K63" s="40"/>
      <c r="L63" s="1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6"/>
      <c r="J64" s="60"/>
      <c r="K64" s="60"/>
      <c r="L64" s="1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9"/>
      <c r="J68" s="62"/>
      <c r="K68" s="62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111</v>
      </c>
      <c r="D69" s="40"/>
      <c r="E69" s="40"/>
      <c r="F69" s="40"/>
      <c r="G69" s="40"/>
      <c r="H69" s="40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70" t="str">
        <f>E7</f>
        <v>Bezbariérový přístup do budovy sklářského muzea NB</v>
      </c>
      <c r="F72" s="32"/>
      <c r="G72" s="32"/>
      <c r="H72" s="32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90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03 - VRN</v>
      </c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Nový Bor</v>
      </c>
      <c r="G76" s="40"/>
      <c r="H76" s="40"/>
      <c r="I76" s="140" t="s">
        <v>23</v>
      </c>
      <c r="J76" s="72" t="str">
        <f>IF(J12="","",J12)</f>
        <v>22. 8. 2019</v>
      </c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Město N. Bor</v>
      </c>
      <c r="G78" s="40"/>
      <c r="H78" s="40"/>
      <c r="I78" s="140" t="s">
        <v>31</v>
      </c>
      <c r="J78" s="36" t="str">
        <f>E21</f>
        <v>KIP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40" t="s">
        <v>34</v>
      </c>
      <c r="J79" s="36" t="str">
        <f>E24</f>
        <v>J. Nešněra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90"/>
      <c r="B81" s="191"/>
      <c r="C81" s="192" t="s">
        <v>112</v>
      </c>
      <c r="D81" s="193" t="s">
        <v>57</v>
      </c>
      <c r="E81" s="193" t="s">
        <v>53</v>
      </c>
      <c r="F81" s="193" t="s">
        <v>54</v>
      </c>
      <c r="G81" s="193" t="s">
        <v>113</v>
      </c>
      <c r="H81" s="193" t="s">
        <v>114</v>
      </c>
      <c r="I81" s="194" t="s">
        <v>115</v>
      </c>
      <c r="J81" s="193" t="s">
        <v>94</v>
      </c>
      <c r="K81" s="195" t="s">
        <v>116</v>
      </c>
      <c r="L81" s="196"/>
      <c r="M81" s="92" t="s">
        <v>19</v>
      </c>
      <c r="N81" s="93" t="s">
        <v>42</v>
      </c>
      <c r="O81" s="93" t="s">
        <v>117</v>
      </c>
      <c r="P81" s="93" t="s">
        <v>118</v>
      </c>
      <c r="Q81" s="93" t="s">
        <v>119</v>
      </c>
      <c r="R81" s="93" t="s">
        <v>120</v>
      </c>
      <c r="S81" s="93" t="s">
        <v>121</v>
      </c>
      <c r="T81" s="94" t="s">
        <v>122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38"/>
      <c r="B82" s="39"/>
      <c r="C82" s="99" t="s">
        <v>123</v>
      </c>
      <c r="D82" s="40"/>
      <c r="E82" s="40"/>
      <c r="F82" s="40"/>
      <c r="G82" s="40"/>
      <c r="H82" s="40"/>
      <c r="I82" s="136"/>
      <c r="J82" s="197">
        <f>BK82</f>
        <v>0</v>
      </c>
      <c r="K82" s="40"/>
      <c r="L82" s="44"/>
      <c r="M82" s="95"/>
      <c r="N82" s="198"/>
      <c r="O82" s="96"/>
      <c r="P82" s="199">
        <f>P83</f>
        <v>0</v>
      </c>
      <c r="Q82" s="96"/>
      <c r="R82" s="199">
        <f>R83</f>
        <v>0</v>
      </c>
      <c r="S82" s="96"/>
      <c r="T82" s="20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95</v>
      </c>
      <c r="BK82" s="201">
        <f>BK83</f>
        <v>0</v>
      </c>
    </row>
    <row r="83" spans="1:63" s="12" customFormat="1" ht="25.9" customHeight="1">
      <c r="A83" s="12"/>
      <c r="B83" s="202"/>
      <c r="C83" s="203"/>
      <c r="D83" s="204" t="s">
        <v>71</v>
      </c>
      <c r="E83" s="205" t="s">
        <v>87</v>
      </c>
      <c r="F83" s="205" t="s">
        <v>731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P84+P91</f>
        <v>0</v>
      </c>
      <c r="Q83" s="210"/>
      <c r="R83" s="211">
        <f>R84+R91</f>
        <v>0</v>
      </c>
      <c r="S83" s="210"/>
      <c r="T83" s="212">
        <f>T84+T91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3" t="s">
        <v>153</v>
      </c>
      <c r="AT83" s="214" t="s">
        <v>71</v>
      </c>
      <c r="AU83" s="214" t="s">
        <v>72</v>
      </c>
      <c r="AY83" s="213" t="s">
        <v>126</v>
      </c>
      <c r="BK83" s="215">
        <f>BK84+BK91</f>
        <v>0</v>
      </c>
    </row>
    <row r="84" spans="1:63" s="12" customFormat="1" ht="22.8" customHeight="1">
      <c r="A84" s="12"/>
      <c r="B84" s="202"/>
      <c r="C84" s="203"/>
      <c r="D84" s="204" t="s">
        <v>71</v>
      </c>
      <c r="E84" s="216" t="s">
        <v>732</v>
      </c>
      <c r="F84" s="216" t="s">
        <v>733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SUM(P85:P90)</f>
        <v>0</v>
      </c>
      <c r="Q84" s="210"/>
      <c r="R84" s="211">
        <f>SUM(R85:R90)</f>
        <v>0</v>
      </c>
      <c r="S84" s="210"/>
      <c r="T84" s="212">
        <f>SUM(T85:T90)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153</v>
      </c>
      <c r="AT84" s="214" t="s">
        <v>71</v>
      </c>
      <c r="AU84" s="214" t="s">
        <v>80</v>
      </c>
      <c r="AY84" s="213" t="s">
        <v>126</v>
      </c>
      <c r="BK84" s="215">
        <f>SUM(BK85:BK90)</f>
        <v>0</v>
      </c>
    </row>
    <row r="85" spans="1:65" s="2" customFormat="1" ht="16.5" customHeight="1">
      <c r="A85" s="38"/>
      <c r="B85" s="39"/>
      <c r="C85" s="218" t="s">
        <v>80</v>
      </c>
      <c r="D85" s="218" t="s">
        <v>128</v>
      </c>
      <c r="E85" s="219" t="s">
        <v>734</v>
      </c>
      <c r="F85" s="220" t="s">
        <v>735</v>
      </c>
      <c r="G85" s="221" t="s">
        <v>736</v>
      </c>
      <c r="H85" s="222">
        <v>1</v>
      </c>
      <c r="I85" s="223"/>
      <c r="J85" s="224">
        <f>ROUND(I85*H85,2)</f>
        <v>0</v>
      </c>
      <c r="K85" s="220" t="s">
        <v>132</v>
      </c>
      <c r="L85" s="44"/>
      <c r="M85" s="225" t="s">
        <v>19</v>
      </c>
      <c r="N85" s="226" t="s">
        <v>43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9" t="s">
        <v>737</v>
      </c>
      <c r="AT85" s="229" t="s">
        <v>128</v>
      </c>
      <c r="AU85" s="229" t="s">
        <v>82</v>
      </c>
      <c r="AY85" s="17" t="s">
        <v>126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7" t="s">
        <v>80</v>
      </c>
      <c r="BK85" s="230">
        <f>ROUND(I85*H85,2)</f>
        <v>0</v>
      </c>
      <c r="BL85" s="17" t="s">
        <v>737</v>
      </c>
      <c r="BM85" s="229" t="s">
        <v>738</v>
      </c>
    </row>
    <row r="86" spans="1:47" s="2" customFormat="1" ht="12">
      <c r="A86" s="38"/>
      <c r="B86" s="39"/>
      <c r="C86" s="40"/>
      <c r="D86" s="231" t="s">
        <v>135</v>
      </c>
      <c r="E86" s="40"/>
      <c r="F86" s="232" t="s">
        <v>739</v>
      </c>
      <c r="G86" s="40"/>
      <c r="H86" s="40"/>
      <c r="I86" s="136"/>
      <c r="J86" s="40"/>
      <c r="K86" s="40"/>
      <c r="L86" s="44"/>
      <c r="M86" s="233"/>
      <c r="N86" s="23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135</v>
      </c>
      <c r="AU86" s="17" t="s">
        <v>82</v>
      </c>
    </row>
    <row r="87" spans="1:65" s="2" customFormat="1" ht="16.5" customHeight="1">
      <c r="A87" s="38"/>
      <c r="B87" s="39"/>
      <c r="C87" s="218" t="s">
        <v>82</v>
      </c>
      <c r="D87" s="218" t="s">
        <v>128</v>
      </c>
      <c r="E87" s="219" t="s">
        <v>740</v>
      </c>
      <c r="F87" s="220" t="s">
        <v>741</v>
      </c>
      <c r="G87" s="221" t="s">
        <v>736</v>
      </c>
      <c r="H87" s="222">
        <v>1</v>
      </c>
      <c r="I87" s="223"/>
      <c r="J87" s="224">
        <f>ROUND(I87*H87,2)</f>
        <v>0</v>
      </c>
      <c r="K87" s="220" t="s">
        <v>132</v>
      </c>
      <c r="L87" s="44"/>
      <c r="M87" s="225" t="s">
        <v>19</v>
      </c>
      <c r="N87" s="226" t="s">
        <v>43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737</v>
      </c>
      <c r="AT87" s="229" t="s">
        <v>128</v>
      </c>
      <c r="AU87" s="229" t="s">
        <v>82</v>
      </c>
      <c r="AY87" s="17" t="s">
        <v>126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80</v>
      </c>
      <c r="BK87" s="230">
        <f>ROUND(I87*H87,2)</f>
        <v>0</v>
      </c>
      <c r="BL87" s="17" t="s">
        <v>737</v>
      </c>
      <c r="BM87" s="229" t="s">
        <v>742</v>
      </c>
    </row>
    <row r="88" spans="1:47" s="2" customFormat="1" ht="12">
      <c r="A88" s="38"/>
      <c r="B88" s="39"/>
      <c r="C88" s="40"/>
      <c r="D88" s="231" t="s">
        <v>135</v>
      </c>
      <c r="E88" s="40"/>
      <c r="F88" s="232" t="s">
        <v>741</v>
      </c>
      <c r="G88" s="40"/>
      <c r="H88" s="40"/>
      <c r="I88" s="136"/>
      <c r="J88" s="40"/>
      <c r="K88" s="40"/>
      <c r="L88" s="44"/>
      <c r="M88" s="233"/>
      <c r="N88" s="23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82</v>
      </c>
    </row>
    <row r="89" spans="1:65" s="2" customFormat="1" ht="16.5" customHeight="1">
      <c r="A89" s="38"/>
      <c r="B89" s="39"/>
      <c r="C89" s="218" t="s">
        <v>141</v>
      </c>
      <c r="D89" s="218" t="s">
        <v>128</v>
      </c>
      <c r="E89" s="219" t="s">
        <v>743</v>
      </c>
      <c r="F89" s="220" t="s">
        <v>744</v>
      </c>
      <c r="G89" s="221" t="s">
        <v>736</v>
      </c>
      <c r="H89" s="222">
        <v>1</v>
      </c>
      <c r="I89" s="223"/>
      <c r="J89" s="224">
        <f>ROUND(I89*H89,2)</f>
        <v>0</v>
      </c>
      <c r="K89" s="220" t="s">
        <v>132</v>
      </c>
      <c r="L89" s="44"/>
      <c r="M89" s="225" t="s">
        <v>19</v>
      </c>
      <c r="N89" s="226" t="s">
        <v>43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9" t="s">
        <v>737</v>
      </c>
      <c r="AT89" s="229" t="s">
        <v>128</v>
      </c>
      <c r="AU89" s="229" t="s">
        <v>82</v>
      </c>
      <c r="AY89" s="17" t="s">
        <v>126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7" t="s">
        <v>80</v>
      </c>
      <c r="BK89" s="230">
        <f>ROUND(I89*H89,2)</f>
        <v>0</v>
      </c>
      <c r="BL89" s="17" t="s">
        <v>737</v>
      </c>
      <c r="BM89" s="229" t="s">
        <v>745</v>
      </c>
    </row>
    <row r="90" spans="1:47" s="2" customFormat="1" ht="12">
      <c r="A90" s="38"/>
      <c r="B90" s="39"/>
      <c r="C90" s="40"/>
      <c r="D90" s="231" t="s">
        <v>135</v>
      </c>
      <c r="E90" s="40"/>
      <c r="F90" s="232" t="s">
        <v>744</v>
      </c>
      <c r="G90" s="40"/>
      <c r="H90" s="40"/>
      <c r="I90" s="136"/>
      <c r="J90" s="40"/>
      <c r="K90" s="40"/>
      <c r="L90" s="44"/>
      <c r="M90" s="233"/>
      <c r="N90" s="23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135</v>
      </c>
      <c r="AU90" s="17" t="s">
        <v>82</v>
      </c>
    </row>
    <row r="91" spans="1:63" s="12" customFormat="1" ht="22.8" customHeight="1">
      <c r="A91" s="12"/>
      <c r="B91" s="202"/>
      <c r="C91" s="203"/>
      <c r="D91" s="204" t="s">
        <v>71</v>
      </c>
      <c r="E91" s="216" t="s">
        <v>746</v>
      </c>
      <c r="F91" s="216" t="s">
        <v>713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SUM(P92:P93)</f>
        <v>0</v>
      </c>
      <c r="Q91" s="210"/>
      <c r="R91" s="211">
        <f>SUM(R92:R93)</f>
        <v>0</v>
      </c>
      <c r="S91" s="210"/>
      <c r="T91" s="212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3" t="s">
        <v>153</v>
      </c>
      <c r="AT91" s="214" t="s">
        <v>71</v>
      </c>
      <c r="AU91" s="214" t="s">
        <v>80</v>
      </c>
      <c r="AY91" s="213" t="s">
        <v>126</v>
      </c>
      <c r="BK91" s="215">
        <f>SUM(BK92:BK93)</f>
        <v>0</v>
      </c>
    </row>
    <row r="92" spans="1:65" s="2" customFormat="1" ht="16.5" customHeight="1">
      <c r="A92" s="38"/>
      <c r="B92" s="39"/>
      <c r="C92" s="218" t="s">
        <v>133</v>
      </c>
      <c r="D92" s="218" t="s">
        <v>128</v>
      </c>
      <c r="E92" s="219" t="s">
        <v>747</v>
      </c>
      <c r="F92" s="220" t="s">
        <v>748</v>
      </c>
      <c r="G92" s="221" t="s">
        <v>736</v>
      </c>
      <c r="H92" s="222">
        <v>1</v>
      </c>
      <c r="I92" s="223"/>
      <c r="J92" s="224">
        <f>ROUND(I92*H92,2)</f>
        <v>0</v>
      </c>
      <c r="K92" s="220" t="s">
        <v>132</v>
      </c>
      <c r="L92" s="44"/>
      <c r="M92" s="225" t="s">
        <v>19</v>
      </c>
      <c r="N92" s="226" t="s">
        <v>43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737</v>
      </c>
      <c r="AT92" s="229" t="s">
        <v>128</v>
      </c>
      <c r="AU92" s="229" t="s">
        <v>82</v>
      </c>
      <c r="AY92" s="17" t="s">
        <v>126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80</v>
      </c>
      <c r="BK92" s="230">
        <f>ROUND(I92*H92,2)</f>
        <v>0</v>
      </c>
      <c r="BL92" s="17" t="s">
        <v>737</v>
      </c>
      <c r="BM92" s="229" t="s">
        <v>749</v>
      </c>
    </row>
    <row r="93" spans="1:47" s="2" customFormat="1" ht="12">
      <c r="A93" s="38"/>
      <c r="B93" s="39"/>
      <c r="C93" s="40"/>
      <c r="D93" s="231" t="s">
        <v>135</v>
      </c>
      <c r="E93" s="40"/>
      <c r="F93" s="232" t="s">
        <v>748</v>
      </c>
      <c r="G93" s="40"/>
      <c r="H93" s="40"/>
      <c r="I93" s="136"/>
      <c r="J93" s="40"/>
      <c r="K93" s="40"/>
      <c r="L93" s="44"/>
      <c r="M93" s="267"/>
      <c r="N93" s="268"/>
      <c r="O93" s="269"/>
      <c r="P93" s="269"/>
      <c r="Q93" s="269"/>
      <c r="R93" s="269"/>
      <c r="S93" s="269"/>
      <c r="T93" s="270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135</v>
      </c>
      <c r="AU93" s="17" t="s">
        <v>82</v>
      </c>
    </row>
    <row r="94" spans="1:31" s="2" customFormat="1" ht="6.95" customHeight="1">
      <c r="A94" s="38"/>
      <c r="B94" s="59"/>
      <c r="C94" s="60"/>
      <c r="D94" s="60"/>
      <c r="E94" s="60"/>
      <c r="F94" s="60"/>
      <c r="G94" s="60"/>
      <c r="H94" s="60"/>
      <c r="I94" s="166"/>
      <c r="J94" s="60"/>
      <c r="K94" s="60"/>
      <c r="L94" s="44"/>
      <c r="M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</sheetData>
  <sheetProtection password="CC35" sheet="1" objects="1" scenarios="1" formatColumns="0" formatRows="0" autoFilter="0"/>
  <autoFilter ref="C81:K9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276" t="s">
        <v>750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751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752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753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754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755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756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757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758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759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760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79</v>
      </c>
      <c r="F18" s="282" t="s">
        <v>761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762</v>
      </c>
      <c r="F19" s="282" t="s">
        <v>763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764</v>
      </c>
      <c r="F20" s="282" t="s">
        <v>765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766</v>
      </c>
      <c r="F21" s="282" t="s">
        <v>767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768</v>
      </c>
      <c r="F22" s="282" t="s">
        <v>769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770</v>
      </c>
      <c r="F23" s="282" t="s">
        <v>771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772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773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774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775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776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777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778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779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780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112</v>
      </c>
      <c r="F36" s="282"/>
      <c r="G36" s="282" t="s">
        <v>781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782</v>
      </c>
      <c r="F37" s="282"/>
      <c r="G37" s="282" t="s">
        <v>783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282" t="s">
        <v>784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282" t="s">
        <v>785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113</v>
      </c>
      <c r="F40" s="282"/>
      <c r="G40" s="282" t="s">
        <v>786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114</v>
      </c>
      <c r="F41" s="282"/>
      <c r="G41" s="282" t="s">
        <v>787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788</v>
      </c>
      <c r="F42" s="282"/>
      <c r="G42" s="282" t="s">
        <v>789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790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791</v>
      </c>
      <c r="F44" s="282"/>
      <c r="G44" s="282" t="s">
        <v>792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116</v>
      </c>
      <c r="F45" s="282"/>
      <c r="G45" s="282" t="s">
        <v>793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794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795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796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797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798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799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800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801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802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803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804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805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806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807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808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809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810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811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812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813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814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815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816</v>
      </c>
      <c r="D76" s="300"/>
      <c r="E76" s="300"/>
      <c r="F76" s="300" t="s">
        <v>817</v>
      </c>
      <c r="G76" s="301"/>
      <c r="H76" s="300" t="s">
        <v>54</v>
      </c>
      <c r="I76" s="300" t="s">
        <v>57</v>
      </c>
      <c r="J76" s="300" t="s">
        <v>818</v>
      </c>
      <c r="K76" s="299"/>
    </row>
    <row r="77" spans="2:11" s="1" customFormat="1" ht="17.25" customHeight="1">
      <c r="B77" s="297"/>
      <c r="C77" s="302" t="s">
        <v>819</v>
      </c>
      <c r="D77" s="302"/>
      <c r="E77" s="302"/>
      <c r="F77" s="303" t="s">
        <v>820</v>
      </c>
      <c r="G77" s="304"/>
      <c r="H77" s="302"/>
      <c r="I77" s="302"/>
      <c r="J77" s="302" t="s">
        <v>821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53</v>
      </c>
      <c r="D79" s="305"/>
      <c r="E79" s="305"/>
      <c r="F79" s="307" t="s">
        <v>822</v>
      </c>
      <c r="G79" s="306"/>
      <c r="H79" s="285" t="s">
        <v>823</v>
      </c>
      <c r="I79" s="285" t="s">
        <v>824</v>
      </c>
      <c r="J79" s="285">
        <v>20</v>
      </c>
      <c r="K79" s="299"/>
    </row>
    <row r="80" spans="2:11" s="1" customFormat="1" ht="15" customHeight="1">
      <c r="B80" s="297"/>
      <c r="C80" s="285" t="s">
        <v>825</v>
      </c>
      <c r="D80" s="285"/>
      <c r="E80" s="285"/>
      <c r="F80" s="307" t="s">
        <v>822</v>
      </c>
      <c r="G80" s="306"/>
      <c r="H80" s="285" t="s">
        <v>826</v>
      </c>
      <c r="I80" s="285" t="s">
        <v>824</v>
      </c>
      <c r="J80" s="285">
        <v>120</v>
      </c>
      <c r="K80" s="299"/>
    </row>
    <row r="81" spans="2:11" s="1" customFormat="1" ht="15" customHeight="1">
      <c r="B81" s="308"/>
      <c r="C81" s="285" t="s">
        <v>827</v>
      </c>
      <c r="D81" s="285"/>
      <c r="E81" s="285"/>
      <c r="F81" s="307" t="s">
        <v>828</v>
      </c>
      <c r="G81" s="306"/>
      <c r="H81" s="285" t="s">
        <v>829</v>
      </c>
      <c r="I81" s="285" t="s">
        <v>824</v>
      </c>
      <c r="J81" s="285">
        <v>50</v>
      </c>
      <c r="K81" s="299"/>
    </row>
    <row r="82" spans="2:11" s="1" customFormat="1" ht="15" customHeight="1">
      <c r="B82" s="308"/>
      <c r="C82" s="285" t="s">
        <v>830</v>
      </c>
      <c r="D82" s="285"/>
      <c r="E82" s="285"/>
      <c r="F82" s="307" t="s">
        <v>822</v>
      </c>
      <c r="G82" s="306"/>
      <c r="H82" s="285" t="s">
        <v>831</v>
      </c>
      <c r="I82" s="285" t="s">
        <v>832</v>
      </c>
      <c r="J82" s="285"/>
      <c r="K82" s="299"/>
    </row>
    <row r="83" spans="2:11" s="1" customFormat="1" ht="15" customHeight="1">
      <c r="B83" s="308"/>
      <c r="C83" s="309" t="s">
        <v>833</v>
      </c>
      <c r="D83" s="309"/>
      <c r="E83" s="309"/>
      <c r="F83" s="310" t="s">
        <v>828</v>
      </c>
      <c r="G83" s="309"/>
      <c r="H83" s="309" t="s">
        <v>834</v>
      </c>
      <c r="I83" s="309" t="s">
        <v>824</v>
      </c>
      <c r="J83" s="309">
        <v>15</v>
      </c>
      <c r="K83" s="299"/>
    </row>
    <row r="84" spans="2:11" s="1" customFormat="1" ht="15" customHeight="1">
      <c r="B84" s="308"/>
      <c r="C84" s="309" t="s">
        <v>835</v>
      </c>
      <c r="D84" s="309"/>
      <c r="E84" s="309"/>
      <c r="F84" s="310" t="s">
        <v>828</v>
      </c>
      <c r="G84" s="309"/>
      <c r="H84" s="309" t="s">
        <v>836</v>
      </c>
      <c r="I84" s="309" t="s">
        <v>824</v>
      </c>
      <c r="J84" s="309">
        <v>15</v>
      </c>
      <c r="K84" s="299"/>
    </row>
    <row r="85" spans="2:11" s="1" customFormat="1" ht="15" customHeight="1">
      <c r="B85" s="308"/>
      <c r="C85" s="309" t="s">
        <v>837</v>
      </c>
      <c r="D85" s="309"/>
      <c r="E85" s="309"/>
      <c r="F85" s="310" t="s">
        <v>828</v>
      </c>
      <c r="G85" s="309"/>
      <c r="H85" s="309" t="s">
        <v>838</v>
      </c>
      <c r="I85" s="309" t="s">
        <v>824</v>
      </c>
      <c r="J85" s="309">
        <v>20</v>
      </c>
      <c r="K85" s="299"/>
    </row>
    <row r="86" spans="2:11" s="1" customFormat="1" ht="15" customHeight="1">
      <c r="B86" s="308"/>
      <c r="C86" s="309" t="s">
        <v>839</v>
      </c>
      <c r="D86" s="309"/>
      <c r="E86" s="309"/>
      <c r="F86" s="310" t="s">
        <v>828</v>
      </c>
      <c r="G86" s="309"/>
      <c r="H86" s="309" t="s">
        <v>840</v>
      </c>
      <c r="I86" s="309" t="s">
        <v>824</v>
      </c>
      <c r="J86" s="309">
        <v>20</v>
      </c>
      <c r="K86" s="299"/>
    </row>
    <row r="87" spans="2:11" s="1" customFormat="1" ht="15" customHeight="1">
      <c r="B87" s="308"/>
      <c r="C87" s="285" t="s">
        <v>841</v>
      </c>
      <c r="D87" s="285"/>
      <c r="E87" s="285"/>
      <c r="F87" s="307" t="s">
        <v>828</v>
      </c>
      <c r="G87" s="306"/>
      <c r="H87" s="285" t="s">
        <v>842</v>
      </c>
      <c r="I87" s="285" t="s">
        <v>824</v>
      </c>
      <c r="J87" s="285">
        <v>50</v>
      </c>
      <c r="K87" s="299"/>
    </row>
    <row r="88" spans="2:11" s="1" customFormat="1" ht="15" customHeight="1">
      <c r="B88" s="308"/>
      <c r="C88" s="285" t="s">
        <v>843</v>
      </c>
      <c r="D88" s="285"/>
      <c r="E88" s="285"/>
      <c r="F88" s="307" t="s">
        <v>828</v>
      </c>
      <c r="G88" s="306"/>
      <c r="H88" s="285" t="s">
        <v>844</v>
      </c>
      <c r="I88" s="285" t="s">
        <v>824</v>
      </c>
      <c r="J88" s="285">
        <v>20</v>
      </c>
      <c r="K88" s="299"/>
    </row>
    <row r="89" spans="2:11" s="1" customFormat="1" ht="15" customHeight="1">
      <c r="B89" s="308"/>
      <c r="C89" s="285" t="s">
        <v>845</v>
      </c>
      <c r="D89" s="285"/>
      <c r="E89" s="285"/>
      <c r="F89" s="307" t="s">
        <v>828</v>
      </c>
      <c r="G89" s="306"/>
      <c r="H89" s="285" t="s">
        <v>846</v>
      </c>
      <c r="I89" s="285" t="s">
        <v>824</v>
      </c>
      <c r="J89" s="285">
        <v>20</v>
      </c>
      <c r="K89" s="299"/>
    </row>
    <row r="90" spans="2:11" s="1" customFormat="1" ht="15" customHeight="1">
      <c r="B90" s="308"/>
      <c r="C90" s="285" t="s">
        <v>847</v>
      </c>
      <c r="D90" s="285"/>
      <c r="E90" s="285"/>
      <c r="F90" s="307" t="s">
        <v>828</v>
      </c>
      <c r="G90" s="306"/>
      <c r="H90" s="285" t="s">
        <v>848</v>
      </c>
      <c r="I90" s="285" t="s">
        <v>824</v>
      </c>
      <c r="J90" s="285">
        <v>50</v>
      </c>
      <c r="K90" s="299"/>
    </row>
    <row r="91" spans="2:11" s="1" customFormat="1" ht="15" customHeight="1">
      <c r="B91" s="308"/>
      <c r="C91" s="285" t="s">
        <v>849</v>
      </c>
      <c r="D91" s="285"/>
      <c r="E91" s="285"/>
      <c r="F91" s="307" t="s">
        <v>828</v>
      </c>
      <c r="G91" s="306"/>
      <c r="H91" s="285" t="s">
        <v>849</v>
      </c>
      <c r="I91" s="285" t="s">
        <v>824</v>
      </c>
      <c r="J91" s="285">
        <v>50</v>
      </c>
      <c r="K91" s="299"/>
    </row>
    <row r="92" spans="2:11" s="1" customFormat="1" ht="15" customHeight="1">
      <c r="B92" s="308"/>
      <c r="C92" s="285" t="s">
        <v>850</v>
      </c>
      <c r="D92" s="285"/>
      <c r="E92" s="285"/>
      <c r="F92" s="307" t="s">
        <v>828</v>
      </c>
      <c r="G92" s="306"/>
      <c r="H92" s="285" t="s">
        <v>851</v>
      </c>
      <c r="I92" s="285" t="s">
        <v>824</v>
      </c>
      <c r="J92" s="285">
        <v>255</v>
      </c>
      <c r="K92" s="299"/>
    </row>
    <row r="93" spans="2:11" s="1" customFormat="1" ht="15" customHeight="1">
      <c r="B93" s="308"/>
      <c r="C93" s="285" t="s">
        <v>852</v>
      </c>
      <c r="D93" s="285"/>
      <c r="E93" s="285"/>
      <c r="F93" s="307" t="s">
        <v>822</v>
      </c>
      <c r="G93" s="306"/>
      <c r="H93" s="285" t="s">
        <v>853</v>
      </c>
      <c r="I93" s="285" t="s">
        <v>854</v>
      </c>
      <c r="J93" s="285"/>
      <c r="K93" s="299"/>
    </row>
    <row r="94" spans="2:11" s="1" customFormat="1" ht="15" customHeight="1">
      <c r="B94" s="308"/>
      <c r="C94" s="285" t="s">
        <v>855</v>
      </c>
      <c r="D94" s="285"/>
      <c r="E94" s="285"/>
      <c r="F94" s="307" t="s">
        <v>822</v>
      </c>
      <c r="G94" s="306"/>
      <c r="H94" s="285" t="s">
        <v>856</v>
      </c>
      <c r="I94" s="285" t="s">
        <v>857</v>
      </c>
      <c r="J94" s="285"/>
      <c r="K94" s="299"/>
    </row>
    <row r="95" spans="2:11" s="1" customFormat="1" ht="15" customHeight="1">
      <c r="B95" s="308"/>
      <c r="C95" s="285" t="s">
        <v>858</v>
      </c>
      <c r="D95" s="285"/>
      <c r="E95" s="285"/>
      <c r="F95" s="307" t="s">
        <v>822</v>
      </c>
      <c r="G95" s="306"/>
      <c r="H95" s="285" t="s">
        <v>858</v>
      </c>
      <c r="I95" s="285" t="s">
        <v>857</v>
      </c>
      <c r="J95" s="285"/>
      <c r="K95" s="299"/>
    </row>
    <row r="96" spans="2:11" s="1" customFormat="1" ht="15" customHeight="1">
      <c r="B96" s="308"/>
      <c r="C96" s="285" t="s">
        <v>38</v>
      </c>
      <c r="D96" s="285"/>
      <c r="E96" s="285"/>
      <c r="F96" s="307" t="s">
        <v>822</v>
      </c>
      <c r="G96" s="306"/>
      <c r="H96" s="285" t="s">
        <v>859</v>
      </c>
      <c r="I96" s="285" t="s">
        <v>857</v>
      </c>
      <c r="J96" s="285"/>
      <c r="K96" s="299"/>
    </row>
    <row r="97" spans="2:11" s="1" customFormat="1" ht="15" customHeight="1">
      <c r="B97" s="308"/>
      <c r="C97" s="285" t="s">
        <v>48</v>
      </c>
      <c r="D97" s="285"/>
      <c r="E97" s="285"/>
      <c r="F97" s="307" t="s">
        <v>822</v>
      </c>
      <c r="G97" s="306"/>
      <c r="H97" s="285" t="s">
        <v>860</v>
      </c>
      <c r="I97" s="285" t="s">
        <v>857</v>
      </c>
      <c r="J97" s="285"/>
      <c r="K97" s="299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861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816</v>
      </c>
      <c r="D103" s="300"/>
      <c r="E103" s="300"/>
      <c r="F103" s="300" t="s">
        <v>817</v>
      </c>
      <c r="G103" s="301"/>
      <c r="H103" s="300" t="s">
        <v>54</v>
      </c>
      <c r="I103" s="300" t="s">
        <v>57</v>
      </c>
      <c r="J103" s="300" t="s">
        <v>818</v>
      </c>
      <c r="K103" s="299"/>
    </row>
    <row r="104" spans="2:11" s="1" customFormat="1" ht="17.25" customHeight="1">
      <c r="B104" s="297"/>
      <c r="C104" s="302" t="s">
        <v>819</v>
      </c>
      <c r="D104" s="302"/>
      <c r="E104" s="302"/>
      <c r="F104" s="303" t="s">
        <v>820</v>
      </c>
      <c r="G104" s="304"/>
      <c r="H104" s="302"/>
      <c r="I104" s="302"/>
      <c r="J104" s="302" t="s">
        <v>821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6"/>
      <c r="H105" s="300"/>
      <c r="I105" s="300"/>
      <c r="J105" s="300"/>
      <c r="K105" s="299"/>
    </row>
    <row r="106" spans="2:11" s="1" customFormat="1" ht="15" customHeight="1">
      <c r="B106" s="297"/>
      <c r="C106" s="285" t="s">
        <v>53</v>
      </c>
      <c r="D106" s="305"/>
      <c r="E106" s="305"/>
      <c r="F106" s="307" t="s">
        <v>822</v>
      </c>
      <c r="G106" s="316"/>
      <c r="H106" s="285" t="s">
        <v>862</v>
      </c>
      <c r="I106" s="285" t="s">
        <v>824</v>
      </c>
      <c r="J106" s="285">
        <v>20</v>
      </c>
      <c r="K106" s="299"/>
    </row>
    <row r="107" spans="2:11" s="1" customFormat="1" ht="15" customHeight="1">
      <c r="B107" s="297"/>
      <c r="C107" s="285" t="s">
        <v>825</v>
      </c>
      <c r="D107" s="285"/>
      <c r="E107" s="285"/>
      <c r="F107" s="307" t="s">
        <v>822</v>
      </c>
      <c r="G107" s="285"/>
      <c r="H107" s="285" t="s">
        <v>862</v>
      </c>
      <c r="I107" s="285" t="s">
        <v>824</v>
      </c>
      <c r="J107" s="285">
        <v>120</v>
      </c>
      <c r="K107" s="299"/>
    </row>
    <row r="108" spans="2:11" s="1" customFormat="1" ht="15" customHeight="1">
      <c r="B108" s="308"/>
      <c r="C108" s="285" t="s">
        <v>827</v>
      </c>
      <c r="D108" s="285"/>
      <c r="E108" s="285"/>
      <c r="F108" s="307" t="s">
        <v>828</v>
      </c>
      <c r="G108" s="285"/>
      <c r="H108" s="285" t="s">
        <v>862</v>
      </c>
      <c r="I108" s="285" t="s">
        <v>824</v>
      </c>
      <c r="J108" s="285">
        <v>50</v>
      </c>
      <c r="K108" s="299"/>
    </row>
    <row r="109" spans="2:11" s="1" customFormat="1" ht="15" customHeight="1">
      <c r="B109" s="308"/>
      <c r="C109" s="285" t="s">
        <v>830</v>
      </c>
      <c r="D109" s="285"/>
      <c r="E109" s="285"/>
      <c r="F109" s="307" t="s">
        <v>822</v>
      </c>
      <c r="G109" s="285"/>
      <c r="H109" s="285" t="s">
        <v>862</v>
      </c>
      <c r="I109" s="285" t="s">
        <v>832</v>
      </c>
      <c r="J109" s="285"/>
      <c r="K109" s="299"/>
    </row>
    <row r="110" spans="2:11" s="1" customFormat="1" ht="15" customHeight="1">
      <c r="B110" s="308"/>
      <c r="C110" s="285" t="s">
        <v>841</v>
      </c>
      <c r="D110" s="285"/>
      <c r="E110" s="285"/>
      <c r="F110" s="307" t="s">
        <v>828</v>
      </c>
      <c r="G110" s="285"/>
      <c r="H110" s="285" t="s">
        <v>862</v>
      </c>
      <c r="I110" s="285" t="s">
        <v>824</v>
      </c>
      <c r="J110" s="285">
        <v>50</v>
      </c>
      <c r="K110" s="299"/>
    </row>
    <row r="111" spans="2:11" s="1" customFormat="1" ht="15" customHeight="1">
      <c r="B111" s="308"/>
      <c r="C111" s="285" t="s">
        <v>849</v>
      </c>
      <c r="D111" s="285"/>
      <c r="E111" s="285"/>
      <c r="F111" s="307" t="s">
        <v>828</v>
      </c>
      <c r="G111" s="285"/>
      <c r="H111" s="285" t="s">
        <v>862</v>
      </c>
      <c r="I111" s="285" t="s">
        <v>824</v>
      </c>
      <c r="J111" s="285">
        <v>50</v>
      </c>
      <c r="K111" s="299"/>
    </row>
    <row r="112" spans="2:11" s="1" customFormat="1" ht="15" customHeight="1">
      <c r="B112" s="308"/>
      <c r="C112" s="285" t="s">
        <v>847</v>
      </c>
      <c r="D112" s="285"/>
      <c r="E112" s="285"/>
      <c r="F112" s="307" t="s">
        <v>828</v>
      </c>
      <c r="G112" s="285"/>
      <c r="H112" s="285" t="s">
        <v>862</v>
      </c>
      <c r="I112" s="285" t="s">
        <v>824</v>
      </c>
      <c r="J112" s="285">
        <v>50</v>
      </c>
      <c r="K112" s="299"/>
    </row>
    <row r="113" spans="2:11" s="1" customFormat="1" ht="15" customHeight="1">
      <c r="B113" s="308"/>
      <c r="C113" s="285" t="s">
        <v>53</v>
      </c>
      <c r="D113" s="285"/>
      <c r="E113" s="285"/>
      <c r="F113" s="307" t="s">
        <v>822</v>
      </c>
      <c r="G113" s="285"/>
      <c r="H113" s="285" t="s">
        <v>863</v>
      </c>
      <c r="I113" s="285" t="s">
        <v>824</v>
      </c>
      <c r="J113" s="285">
        <v>20</v>
      </c>
      <c r="K113" s="299"/>
    </row>
    <row r="114" spans="2:11" s="1" customFormat="1" ht="15" customHeight="1">
      <c r="B114" s="308"/>
      <c r="C114" s="285" t="s">
        <v>864</v>
      </c>
      <c r="D114" s="285"/>
      <c r="E114" s="285"/>
      <c r="F114" s="307" t="s">
        <v>822</v>
      </c>
      <c r="G114" s="285"/>
      <c r="H114" s="285" t="s">
        <v>865</v>
      </c>
      <c r="I114" s="285" t="s">
        <v>824</v>
      </c>
      <c r="J114" s="285">
        <v>120</v>
      </c>
      <c r="K114" s="299"/>
    </row>
    <row r="115" spans="2:11" s="1" customFormat="1" ht="15" customHeight="1">
      <c r="B115" s="308"/>
      <c r="C115" s="285" t="s">
        <v>38</v>
      </c>
      <c r="D115" s="285"/>
      <c r="E115" s="285"/>
      <c r="F115" s="307" t="s">
        <v>822</v>
      </c>
      <c r="G115" s="285"/>
      <c r="H115" s="285" t="s">
        <v>866</v>
      </c>
      <c r="I115" s="285" t="s">
        <v>857</v>
      </c>
      <c r="J115" s="285"/>
      <c r="K115" s="299"/>
    </row>
    <row r="116" spans="2:11" s="1" customFormat="1" ht="15" customHeight="1">
      <c r="B116" s="308"/>
      <c r="C116" s="285" t="s">
        <v>48</v>
      </c>
      <c r="D116" s="285"/>
      <c r="E116" s="285"/>
      <c r="F116" s="307" t="s">
        <v>822</v>
      </c>
      <c r="G116" s="285"/>
      <c r="H116" s="285" t="s">
        <v>867</v>
      </c>
      <c r="I116" s="285" t="s">
        <v>857</v>
      </c>
      <c r="J116" s="285"/>
      <c r="K116" s="299"/>
    </row>
    <row r="117" spans="2:11" s="1" customFormat="1" ht="15" customHeight="1">
      <c r="B117" s="308"/>
      <c r="C117" s="285" t="s">
        <v>57</v>
      </c>
      <c r="D117" s="285"/>
      <c r="E117" s="285"/>
      <c r="F117" s="307" t="s">
        <v>822</v>
      </c>
      <c r="G117" s="285"/>
      <c r="H117" s="285" t="s">
        <v>868</v>
      </c>
      <c r="I117" s="285" t="s">
        <v>869</v>
      </c>
      <c r="J117" s="285"/>
      <c r="K117" s="299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282"/>
      <c r="D119" s="282"/>
      <c r="E119" s="282"/>
      <c r="F119" s="319"/>
      <c r="G119" s="282"/>
      <c r="H119" s="282"/>
      <c r="I119" s="282"/>
      <c r="J119" s="282"/>
      <c r="K119" s="318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6" t="s">
        <v>870</v>
      </c>
      <c r="D122" s="276"/>
      <c r="E122" s="276"/>
      <c r="F122" s="276"/>
      <c r="G122" s="276"/>
      <c r="H122" s="276"/>
      <c r="I122" s="276"/>
      <c r="J122" s="276"/>
      <c r="K122" s="324"/>
    </row>
    <row r="123" spans="2:11" s="1" customFormat="1" ht="17.25" customHeight="1">
      <c r="B123" s="325"/>
      <c r="C123" s="300" t="s">
        <v>816</v>
      </c>
      <c r="D123" s="300"/>
      <c r="E123" s="300"/>
      <c r="F123" s="300" t="s">
        <v>817</v>
      </c>
      <c r="G123" s="301"/>
      <c r="H123" s="300" t="s">
        <v>54</v>
      </c>
      <c r="I123" s="300" t="s">
        <v>57</v>
      </c>
      <c r="J123" s="300" t="s">
        <v>818</v>
      </c>
      <c r="K123" s="326"/>
    </row>
    <row r="124" spans="2:11" s="1" customFormat="1" ht="17.25" customHeight="1">
      <c r="B124" s="325"/>
      <c r="C124" s="302" t="s">
        <v>819</v>
      </c>
      <c r="D124" s="302"/>
      <c r="E124" s="302"/>
      <c r="F124" s="303" t="s">
        <v>820</v>
      </c>
      <c r="G124" s="304"/>
      <c r="H124" s="302"/>
      <c r="I124" s="302"/>
      <c r="J124" s="302" t="s">
        <v>821</v>
      </c>
      <c r="K124" s="326"/>
    </row>
    <row r="125" spans="2:11" s="1" customFormat="1" ht="5.25" customHeight="1">
      <c r="B125" s="327"/>
      <c r="C125" s="305"/>
      <c r="D125" s="305"/>
      <c r="E125" s="305"/>
      <c r="F125" s="305"/>
      <c r="G125" s="285"/>
      <c r="H125" s="305"/>
      <c r="I125" s="305"/>
      <c r="J125" s="305"/>
      <c r="K125" s="328"/>
    </row>
    <row r="126" spans="2:11" s="1" customFormat="1" ht="15" customHeight="1">
      <c r="B126" s="327"/>
      <c r="C126" s="285" t="s">
        <v>825</v>
      </c>
      <c r="D126" s="305"/>
      <c r="E126" s="305"/>
      <c r="F126" s="307" t="s">
        <v>822</v>
      </c>
      <c r="G126" s="285"/>
      <c r="H126" s="285" t="s">
        <v>862</v>
      </c>
      <c r="I126" s="285" t="s">
        <v>824</v>
      </c>
      <c r="J126" s="285">
        <v>120</v>
      </c>
      <c r="K126" s="329"/>
    </row>
    <row r="127" spans="2:11" s="1" customFormat="1" ht="15" customHeight="1">
      <c r="B127" s="327"/>
      <c r="C127" s="285" t="s">
        <v>871</v>
      </c>
      <c r="D127" s="285"/>
      <c r="E127" s="285"/>
      <c r="F127" s="307" t="s">
        <v>822</v>
      </c>
      <c r="G127" s="285"/>
      <c r="H127" s="285" t="s">
        <v>872</v>
      </c>
      <c r="I127" s="285" t="s">
        <v>824</v>
      </c>
      <c r="J127" s="285" t="s">
        <v>873</v>
      </c>
      <c r="K127" s="329"/>
    </row>
    <row r="128" spans="2:11" s="1" customFormat="1" ht="15" customHeight="1">
      <c r="B128" s="327"/>
      <c r="C128" s="285" t="s">
        <v>770</v>
      </c>
      <c r="D128" s="285"/>
      <c r="E128" s="285"/>
      <c r="F128" s="307" t="s">
        <v>822</v>
      </c>
      <c r="G128" s="285"/>
      <c r="H128" s="285" t="s">
        <v>874</v>
      </c>
      <c r="I128" s="285" t="s">
        <v>824</v>
      </c>
      <c r="J128" s="285" t="s">
        <v>873</v>
      </c>
      <c r="K128" s="329"/>
    </row>
    <row r="129" spans="2:11" s="1" customFormat="1" ht="15" customHeight="1">
      <c r="B129" s="327"/>
      <c r="C129" s="285" t="s">
        <v>833</v>
      </c>
      <c r="D129" s="285"/>
      <c r="E129" s="285"/>
      <c r="F129" s="307" t="s">
        <v>828</v>
      </c>
      <c r="G129" s="285"/>
      <c r="H129" s="285" t="s">
        <v>834</v>
      </c>
      <c r="I129" s="285" t="s">
        <v>824</v>
      </c>
      <c r="J129" s="285">
        <v>15</v>
      </c>
      <c r="K129" s="329"/>
    </row>
    <row r="130" spans="2:11" s="1" customFormat="1" ht="15" customHeight="1">
      <c r="B130" s="327"/>
      <c r="C130" s="309" t="s">
        <v>835</v>
      </c>
      <c r="D130" s="309"/>
      <c r="E130" s="309"/>
      <c r="F130" s="310" t="s">
        <v>828</v>
      </c>
      <c r="G130" s="309"/>
      <c r="H130" s="309" t="s">
        <v>836</v>
      </c>
      <c r="I130" s="309" t="s">
        <v>824</v>
      </c>
      <c r="J130" s="309">
        <v>15</v>
      </c>
      <c r="K130" s="329"/>
    </row>
    <row r="131" spans="2:11" s="1" customFormat="1" ht="15" customHeight="1">
      <c r="B131" s="327"/>
      <c r="C131" s="309" t="s">
        <v>837</v>
      </c>
      <c r="D131" s="309"/>
      <c r="E131" s="309"/>
      <c r="F131" s="310" t="s">
        <v>828</v>
      </c>
      <c r="G131" s="309"/>
      <c r="H131" s="309" t="s">
        <v>838</v>
      </c>
      <c r="I131" s="309" t="s">
        <v>824</v>
      </c>
      <c r="J131" s="309">
        <v>20</v>
      </c>
      <c r="K131" s="329"/>
    </row>
    <row r="132" spans="2:11" s="1" customFormat="1" ht="15" customHeight="1">
      <c r="B132" s="327"/>
      <c r="C132" s="309" t="s">
        <v>839</v>
      </c>
      <c r="D132" s="309"/>
      <c r="E132" s="309"/>
      <c r="F132" s="310" t="s">
        <v>828</v>
      </c>
      <c r="G132" s="309"/>
      <c r="H132" s="309" t="s">
        <v>840</v>
      </c>
      <c r="I132" s="309" t="s">
        <v>824</v>
      </c>
      <c r="J132" s="309">
        <v>20</v>
      </c>
      <c r="K132" s="329"/>
    </row>
    <row r="133" spans="2:11" s="1" customFormat="1" ht="15" customHeight="1">
      <c r="B133" s="327"/>
      <c r="C133" s="285" t="s">
        <v>827</v>
      </c>
      <c r="D133" s="285"/>
      <c r="E133" s="285"/>
      <c r="F133" s="307" t="s">
        <v>828</v>
      </c>
      <c r="G133" s="285"/>
      <c r="H133" s="285" t="s">
        <v>862</v>
      </c>
      <c r="I133" s="285" t="s">
        <v>824</v>
      </c>
      <c r="J133" s="285">
        <v>50</v>
      </c>
      <c r="K133" s="329"/>
    </row>
    <row r="134" spans="2:11" s="1" customFormat="1" ht="15" customHeight="1">
      <c r="B134" s="327"/>
      <c r="C134" s="285" t="s">
        <v>841</v>
      </c>
      <c r="D134" s="285"/>
      <c r="E134" s="285"/>
      <c r="F134" s="307" t="s">
        <v>828</v>
      </c>
      <c r="G134" s="285"/>
      <c r="H134" s="285" t="s">
        <v>862</v>
      </c>
      <c r="I134" s="285" t="s">
        <v>824</v>
      </c>
      <c r="J134" s="285">
        <v>50</v>
      </c>
      <c r="K134" s="329"/>
    </row>
    <row r="135" spans="2:11" s="1" customFormat="1" ht="15" customHeight="1">
      <c r="B135" s="327"/>
      <c r="C135" s="285" t="s">
        <v>847</v>
      </c>
      <c r="D135" s="285"/>
      <c r="E135" s="285"/>
      <c r="F135" s="307" t="s">
        <v>828</v>
      </c>
      <c r="G135" s="285"/>
      <c r="H135" s="285" t="s">
        <v>862</v>
      </c>
      <c r="I135" s="285" t="s">
        <v>824</v>
      </c>
      <c r="J135" s="285">
        <v>50</v>
      </c>
      <c r="K135" s="329"/>
    </row>
    <row r="136" spans="2:11" s="1" customFormat="1" ht="15" customHeight="1">
      <c r="B136" s="327"/>
      <c r="C136" s="285" t="s">
        <v>849</v>
      </c>
      <c r="D136" s="285"/>
      <c r="E136" s="285"/>
      <c r="F136" s="307" t="s">
        <v>828</v>
      </c>
      <c r="G136" s="285"/>
      <c r="H136" s="285" t="s">
        <v>862</v>
      </c>
      <c r="I136" s="285" t="s">
        <v>824</v>
      </c>
      <c r="J136" s="285">
        <v>50</v>
      </c>
      <c r="K136" s="329"/>
    </row>
    <row r="137" spans="2:11" s="1" customFormat="1" ht="15" customHeight="1">
      <c r="B137" s="327"/>
      <c r="C137" s="285" t="s">
        <v>850</v>
      </c>
      <c r="D137" s="285"/>
      <c r="E137" s="285"/>
      <c r="F137" s="307" t="s">
        <v>828</v>
      </c>
      <c r="G137" s="285"/>
      <c r="H137" s="285" t="s">
        <v>875</v>
      </c>
      <c r="I137" s="285" t="s">
        <v>824</v>
      </c>
      <c r="J137" s="285">
        <v>255</v>
      </c>
      <c r="K137" s="329"/>
    </row>
    <row r="138" spans="2:11" s="1" customFormat="1" ht="15" customHeight="1">
      <c r="B138" s="327"/>
      <c r="C138" s="285" t="s">
        <v>852</v>
      </c>
      <c r="D138" s="285"/>
      <c r="E138" s="285"/>
      <c r="F138" s="307" t="s">
        <v>822</v>
      </c>
      <c r="G138" s="285"/>
      <c r="H138" s="285" t="s">
        <v>876</v>
      </c>
      <c r="I138" s="285" t="s">
        <v>854</v>
      </c>
      <c r="J138" s="285"/>
      <c r="K138" s="329"/>
    </row>
    <row r="139" spans="2:11" s="1" customFormat="1" ht="15" customHeight="1">
      <c r="B139" s="327"/>
      <c r="C139" s="285" t="s">
        <v>855</v>
      </c>
      <c r="D139" s="285"/>
      <c r="E139" s="285"/>
      <c r="F139" s="307" t="s">
        <v>822</v>
      </c>
      <c r="G139" s="285"/>
      <c r="H139" s="285" t="s">
        <v>877</v>
      </c>
      <c r="I139" s="285" t="s">
        <v>857</v>
      </c>
      <c r="J139" s="285"/>
      <c r="K139" s="329"/>
    </row>
    <row r="140" spans="2:11" s="1" customFormat="1" ht="15" customHeight="1">
      <c r="B140" s="327"/>
      <c r="C140" s="285" t="s">
        <v>858</v>
      </c>
      <c r="D140" s="285"/>
      <c r="E140" s="285"/>
      <c r="F140" s="307" t="s">
        <v>822</v>
      </c>
      <c r="G140" s="285"/>
      <c r="H140" s="285" t="s">
        <v>858</v>
      </c>
      <c r="I140" s="285" t="s">
        <v>857</v>
      </c>
      <c r="J140" s="285"/>
      <c r="K140" s="329"/>
    </row>
    <row r="141" spans="2:11" s="1" customFormat="1" ht="15" customHeight="1">
      <c r="B141" s="327"/>
      <c r="C141" s="285" t="s">
        <v>38</v>
      </c>
      <c r="D141" s="285"/>
      <c r="E141" s="285"/>
      <c r="F141" s="307" t="s">
        <v>822</v>
      </c>
      <c r="G141" s="285"/>
      <c r="H141" s="285" t="s">
        <v>878</v>
      </c>
      <c r="I141" s="285" t="s">
        <v>857</v>
      </c>
      <c r="J141" s="285"/>
      <c r="K141" s="329"/>
    </row>
    <row r="142" spans="2:11" s="1" customFormat="1" ht="15" customHeight="1">
      <c r="B142" s="327"/>
      <c r="C142" s="285" t="s">
        <v>879</v>
      </c>
      <c r="D142" s="285"/>
      <c r="E142" s="285"/>
      <c r="F142" s="307" t="s">
        <v>822</v>
      </c>
      <c r="G142" s="285"/>
      <c r="H142" s="285" t="s">
        <v>880</v>
      </c>
      <c r="I142" s="285" t="s">
        <v>857</v>
      </c>
      <c r="J142" s="285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282"/>
      <c r="C144" s="282"/>
      <c r="D144" s="282"/>
      <c r="E144" s="282"/>
      <c r="F144" s="319"/>
      <c r="G144" s="282"/>
      <c r="H144" s="282"/>
      <c r="I144" s="282"/>
      <c r="J144" s="282"/>
      <c r="K144" s="282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881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816</v>
      </c>
      <c r="D148" s="300"/>
      <c r="E148" s="300"/>
      <c r="F148" s="300" t="s">
        <v>817</v>
      </c>
      <c r="G148" s="301"/>
      <c r="H148" s="300" t="s">
        <v>54</v>
      </c>
      <c r="I148" s="300" t="s">
        <v>57</v>
      </c>
      <c r="J148" s="300" t="s">
        <v>818</v>
      </c>
      <c r="K148" s="299"/>
    </row>
    <row r="149" spans="2:11" s="1" customFormat="1" ht="17.25" customHeight="1">
      <c r="B149" s="297"/>
      <c r="C149" s="302" t="s">
        <v>819</v>
      </c>
      <c r="D149" s="302"/>
      <c r="E149" s="302"/>
      <c r="F149" s="303" t="s">
        <v>820</v>
      </c>
      <c r="G149" s="304"/>
      <c r="H149" s="302"/>
      <c r="I149" s="302"/>
      <c r="J149" s="302" t="s">
        <v>821</v>
      </c>
      <c r="K149" s="299"/>
    </row>
    <row r="150" spans="2:11" s="1" customFormat="1" ht="5.25" customHeight="1">
      <c r="B150" s="308"/>
      <c r="C150" s="305"/>
      <c r="D150" s="305"/>
      <c r="E150" s="305"/>
      <c r="F150" s="305"/>
      <c r="G150" s="306"/>
      <c r="H150" s="305"/>
      <c r="I150" s="305"/>
      <c r="J150" s="305"/>
      <c r="K150" s="329"/>
    </row>
    <row r="151" spans="2:11" s="1" customFormat="1" ht="15" customHeight="1">
      <c r="B151" s="308"/>
      <c r="C151" s="333" t="s">
        <v>825</v>
      </c>
      <c r="D151" s="285"/>
      <c r="E151" s="285"/>
      <c r="F151" s="334" t="s">
        <v>822</v>
      </c>
      <c r="G151" s="285"/>
      <c r="H151" s="333" t="s">
        <v>862</v>
      </c>
      <c r="I151" s="333" t="s">
        <v>824</v>
      </c>
      <c r="J151" s="333">
        <v>120</v>
      </c>
      <c r="K151" s="329"/>
    </row>
    <row r="152" spans="2:11" s="1" customFormat="1" ht="15" customHeight="1">
      <c r="B152" s="308"/>
      <c r="C152" s="333" t="s">
        <v>871</v>
      </c>
      <c r="D152" s="285"/>
      <c r="E152" s="285"/>
      <c r="F152" s="334" t="s">
        <v>822</v>
      </c>
      <c r="G152" s="285"/>
      <c r="H152" s="333" t="s">
        <v>882</v>
      </c>
      <c r="I152" s="333" t="s">
        <v>824</v>
      </c>
      <c r="J152" s="333" t="s">
        <v>873</v>
      </c>
      <c r="K152" s="329"/>
    </row>
    <row r="153" spans="2:11" s="1" customFormat="1" ht="15" customHeight="1">
      <c r="B153" s="308"/>
      <c r="C153" s="333" t="s">
        <v>770</v>
      </c>
      <c r="D153" s="285"/>
      <c r="E153" s="285"/>
      <c r="F153" s="334" t="s">
        <v>822</v>
      </c>
      <c r="G153" s="285"/>
      <c r="H153" s="333" t="s">
        <v>883</v>
      </c>
      <c r="I153" s="333" t="s">
        <v>824</v>
      </c>
      <c r="J153" s="333" t="s">
        <v>873</v>
      </c>
      <c r="K153" s="329"/>
    </row>
    <row r="154" spans="2:11" s="1" customFormat="1" ht="15" customHeight="1">
      <c r="B154" s="308"/>
      <c r="C154" s="333" t="s">
        <v>827</v>
      </c>
      <c r="D154" s="285"/>
      <c r="E154" s="285"/>
      <c r="F154" s="334" t="s">
        <v>828</v>
      </c>
      <c r="G154" s="285"/>
      <c r="H154" s="333" t="s">
        <v>862</v>
      </c>
      <c r="I154" s="333" t="s">
        <v>824</v>
      </c>
      <c r="J154" s="333">
        <v>50</v>
      </c>
      <c r="K154" s="329"/>
    </row>
    <row r="155" spans="2:11" s="1" customFormat="1" ht="15" customHeight="1">
      <c r="B155" s="308"/>
      <c r="C155" s="333" t="s">
        <v>830</v>
      </c>
      <c r="D155" s="285"/>
      <c r="E155" s="285"/>
      <c r="F155" s="334" t="s">
        <v>822</v>
      </c>
      <c r="G155" s="285"/>
      <c r="H155" s="333" t="s">
        <v>862</v>
      </c>
      <c r="I155" s="333" t="s">
        <v>832</v>
      </c>
      <c r="J155" s="333"/>
      <c r="K155" s="329"/>
    </row>
    <row r="156" spans="2:11" s="1" customFormat="1" ht="15" customHeight="1">
      <c r="B156" s="308"/>
      <c r="C156" s="333" t="s">
        <v>841</v>
      </c>
      <c r="D156" s="285"/>
      <c r="E156" s="285"/>
      <c r="F156" s="334" t="s">
        <v>828</v>
      </c>
      <c r="G156" s="285"/>
      <c r="H156" s="333" t="s">
        <v>862</v>
      </c>
      <c r="I156" s="333" t="s">
        <v>824</v>
      </c>
      <c r="J156" s="333">
        <v>50</v>
      </c>
      <c r="K156" s="329"/>
    </row>
    <row r="157" spans="2:11" s="1" customFormat="1" ht="15" customHeight="1">
      <c r="B157" s="308"/>
      <c r="C157" s="333" t="s">
        <v>849</v>
      </c>
      <c r="D157" s="285"/>
      <c r="E157" s="285"/>
      <c r="F157" s="334" t="s">
        <v>828</v>
      </c>
      <c r="G157" s="285"/>
      <c r="H157" s="333" t="s">
        <v>862</v>
      </c>
      <c r="I157" s="333" t="s">
        <v>824</v>
      </c>
      <c r="J157" s="333">
        <v>50</v>
      </c>
      <c r="K157" s="329"/>
    </row>
    <row r="158" spans="2:11" s="1" customFormat="1" ht="15" customHeight="1">
      <c r="B158" s="308"/>
      <c r="C158" s="333" t="s">
        <v>847</v>
      </c>
      <c r="D158" s="285"/>
      <c r="E158" s="285"/>
      <c r="F158" s="334" t="s">
        <v>828</v>
      </c>
      <c r="G158" s="285"/>
      <c r="H158" s="333" t="s">
        <v>862</v>
      </c>
      <c r="I158" s="333" t="s">
        <v>824</v>
      </c>
      <c r="J158" s="333">
        <v>50</v>
      </c>
      <c r="K158" s="329"/>
    </row>
    <row r="159" spans="2:11" s="1" customFormat="1" ht="15" customHeight="1">
      <c r="B159" s="308"/>
      <c r="C159" s="333" t="s">
        <v>93</v>
      </c>
      <c r="D159" s="285"/>
      <c r="E159" s="285"/>
      <c r="F159" s="334" t="s">
        <v>822</v>
      </c>
      <c r="G159" s="285"/>
      <c r="H159" s="333" t="s">
        <v>884</v>
      </c>
      <c r="I159" s="333" t="s">
        <v>824</v>
      </c>
      <c r="J159" s="333" t="s">
        <v>885</v>
      </c>
      <c r="K159" s="329"/>
    </row>
    <row r="160" spans="2:11" s="1" customFormat="1" ht="15" customHeight="1">
      <c r="B160" s="308"/>
      <c r="C160" s="333" t="s">
        <v>886</v>
      </c>
      <c r="D160" s="285"/>
      <c r="E160" s="285"/>
      <c r="F160" s="334" t="s">
        <v>822</v>
      </c>
      <c r="G160" s="285"/>
      <c r="H160" s="333" t="s">
        <v>887</v>
      </c>
      <c r="I160" s="333" t="s">
        <v>857</v>
      </c>
      <c r="J160" s="333"/>
      <c r="K160" s="329"/>
    </row>
    <row r="161" spans="2:11" s="1" customFormat="1" ht="15" customHeight="1">
      <c r="B161" s="335"/>
      <c r="C161" s="317"/>
      <c r="D161" s="317"/>
      <c r="E161" s="317"/>
      <c r="F161" s="317"/>
      <c r="G161" s="317"/>
      <c r="H161" s="317"/>
      <c r="I161" s="317"/>
      <c r="J161" s="317"/>
      <c r="K161" s="336"/>
    </row>
    <row r="162" spans="2:11" s="1" customFormat="1" ht="18.75" customHeight="1">
      <c r="B162" s="282"/>
      <c r="C162" s="285"/>
      <c r="D162" s="285"/>
      <c r="E162" s="285"/>
      <c r="F162" s="307"/>
      <c r="G162" s="285"/>
      <c r="H162" s="285"/>
      <c r="I162" s="285"/>
      <c r="J162" s="285"/>
      <c r="K162" s="282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888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816</v>
      </c>
      <c r="D166" s="300"/>
      <c r="E166" s="300"/>
      <c r="F166" s="300" t="s">
        <v>817</v>
      </c>
      <c r="G166" s="337"/>
      <c r="H166" s="338" t="s">
        <v>54</v>
      </c>
      <c r="I166" s="338" t="s">
        <v>57</v>
      </c>
      <c r="J166" s="300" t="s">
        <v>818</v>
      </c>
      <c r="K166" s="277"/>
    </row>
    <row r="167" spans="2:11" s="1" customFormat="1" ht="17.25" customHeight="1">
      <c r="B167" s="278"/>
      <c r="C167" s="302" t="s">
        <v>819</v>
      </c>
      <c r="D167" s="302"/>
      <c r="E167" s="302"/>
      <c r="F167" s="303" t="s">
        <v>820</v>
      </c>
      <c r="G167" s="339"/>
      <c r="H167" s="340"/>
      <c r="I167" s="340"/>
      <c r="J167" s="302" t="s">
        <v>821</v>
      </c>
      <c r="K167" s="280"/>
    </row>
    <row r="168" spans="2:11" s="1" customFormat="1" ht="5.25" customHeight="1">
      <c r="B168" s="308"/>
      <c r="C168" s="305"/>
      <c r="D168" s="305"/>
      <c r="E168" s="305"/>
      <c r="F168" s="305"/>
      <c r="G168" s="306"/>
      <c r="H168" s="305"/>
      <c r="I168" s="305"/>
      <c r="J168" s="305"/>
      <c r="K168" s="329"/>
    </row>
    <row r="169" spans="2:11" s="1" customFormat="1" ht="15" customHeight="1">
      <c r="B169" s="308"/>
      <c r="C169" s="285" t="s">
        <v>825</v>
      </c>
      <c r="D169" s="285"/>
      <c r="E169" s="285"/>
      <c r="F169" s="307" t="s">
        <v>822</v>
      </c>
      <c r="G169" s="285"/>
      <c r="H169" s="285" t="s">
        <v>862</v>
      </c>
      <c r="I169" s="285" t="s">
        <v>824</v>
      </c>
      <c r="J169" s="285">
        <v>120</v>
      </c>
      <c r="K169" s="329"/>
    </row>
    <row r="170" spans="2:11" s="1" customFormat="1" ht="15" customHeight="1">
      <c r="B170" s="308"/>
      <c r="C170" s="285" t="s">
        <v>871</v>
      </c>
      <c r="D170" s="285"/>
      <c r="E170" s="285"/>
      <c r="F170" s="307" t="s">
        <v>822</v>
      </c>
      <c r="G170" s="285"/>
      <c r="H170" s="285" t="s">
        <v>872</v>
      </c>
      <c r="I170" s="285" t="s">
        <v>824</v>
      </c>
      <c r="J170" s="285" t="s">
        <v>873</v>
      </c>
      <c r="K170" s="329"/>
    </row>
    <row r="171" spans="2:11" s="1" customFormat="1" ht="15" customHeight="1">
      <c r="B171" s="308"/>
      <c r="C171" s="285" t="s">
        <v>770</v>
      </c>
      <c r="D171" s="285"/>
      <c r="E171" s="285"/>
      <c r="F171" s="307" t="s">
        <v>822</v>
      </c>
      <c r="G171" s="285"/>
      <c r="H171" s="285" t="s">
        <v>889</v>
      </c>
      <c r="I171" s="285" t="s">
        <v>824</v>
      </c>
      <c r="J171" s="285" t="s">
        <v>873</v>
      </c>
      <c r="K171" s="329"/>
    </row>
    <row r="172" spans="2:11" s="1" customFormat="1" ht="15" customHeight="1">
      <c r="B172" s="308"/>
      <c r="C172" s="285" t="s">
        <v>827</v>
      </c>
      <c r="D172" s="285"/>
      <c r="E172" s="285"/>
      <c r="F172" s="307" t="s">
        <v>828</v>
      </c>
      <c r="G172" s="285"/>
      <c r="H172" s="285" t="s">
        <v>889</v>
      </c>
      <c r="I172" s="285" t="s">
        <v>824</v>
      </c>
      <c r="J172" s="285">
        <v>50</v>
      </c>
      <c r="K172" s="329"/>
    </row>
    <row r="173" spans="2:11" s="1" customFormat="1" ht="15" customHeight="1">
      <c r="B173" s="308"/>
      <c r="C173" s="285" t="s">
        <v>830</v>
      </c>
      <c r="D173" s="285"/>
      <c r="E173" s="285"/>
      <c r="F173" s="307" t="s">
        <v>822</v>
      </c>
      <c r="G173" s="285"/>
      <c r="H173" s="285" t="s">
        <v>889</v>
      </c>
      <c r="I173" s="285" t="s">
        <v>832</v>
      </c>
      <c r="J173" s="285"/>
      <c r="K173" s="329"/>
    </row>
    <row r="174" spans="2:11" s="1" customFormat="1" ht="15" customHeight="1">
      <c r="B174" s="308"/>
      <c r="C174" s="285" t="s">
        <v>841</v>
      </c>
      <c r="D174" s="285"/>
      <c r="E174" s="285"/>
      <c r="F174" s="307" t="s">
        <v>828</v>
      </c>
      <c r="G174" s="285"/>
      <c r="H174" s="285" t="s">
        <v>889</v>
      </c>
      <c r="I174" s="285" t="s">
        <v>824</v>
      </c>
      <c r="J174" s="285">
        <v>50</v>
      </c>
      <c r="K174" s="329"/>
    </row>
    <row r="175" spans="2:11" s="1" customFormat="1" ht="15" customHeight="1">
      <c r="B175" s="308"/>
      <c r="C175" s="285" t="s">
        <v>849</v>
      </c>
      <c r="D175" s="285"/>
      <c r="E175" s="285"/>
      <c r="F175" s="307" t="s">
        <v>828</v>
      </c>
      <c r="G175" s="285"/>
      <c r="H175" s="285" t="s">
        <v>889</v>
      </c>
      <c r="I175" s="285" t="s">
        <v>824</v>
      </c>
      <c r="J175" s="285">
        <v>50</v>
      </c>
      <c r="K175" s="329"/>
    </row>
    <row r="176" spans="2:11" s="1" customFormat="1" ht="15" customHeight="1">
      <c r="B176" s="308"/>
      <c r="C176" s="285" t="s">
        <v>847</v>
      </c>
      <c r="D176" s="285"/>
      <c r="E176" s="285"/>
      <c r="F176" s="307" t="s">
        <v>828</v>
      </c>
      <c r="G176" s="285"/>
      <c r="H176" s="285" t="s">
        <v>889</v>
      </c>
      <c r="I176" s="285" t="s">
        <v>824</v>
      </c>
      <c r="J176" s="285">
        <v>50</v>
      </c>
      <c r="K176" s="329"/>
    </row>
    <row r="177" spans="2:11" s="1" customFormat="1" ht="15" customHeight="1">
      <c r="B177" s="308"/>
      <c r="C177" s="285" t="s">
        <v>112</v>
      </c>
      <c r="D177" s="285"/>
      <c r="E177" s="285"/>
      <c r="F177" s="307" t="s">
        <v>822</v>
      </c>
      <c r="G177" s="285"/>
      <c r="H177" s="285" t="s">
        <v>890</v>
      </c>
      <c r="I177" s="285" t="s">
        <v>891</v>
      </c>
      <c r="J177" s="285"/>
      <c r="K177" s="329"/>
    </row>
    <row r="178" spans="2:11" s="1" customFormat="1" ht="15" customHeight="1">
      <c r="B178" s="308"/>
      <c r="C178" s="285" t="s">
        <v>57</v>
      </c>
      <c r="D178" s="285"/>
      <c r="E178" s="285"/>
      <c r="F178" s="307" t="s">
        <v>822</v>
      </c>
      <c r="G178" s="285"/>
      <c r="H178" s="285" t="s">
        <v>892</v>
      </c>
      <c r="I178" s="285" t="s">
        <v>893</v>
      </c>
      <c r="J178" s="285">
        <v>1</v>
      </c>
      <c r="K178" s="329"/>
    </row>
    <row r="179" spans="2:11" s="1" customFormat="1" ht="15" customHeight="1">
      <c r="B179" s="308"/>
      <c r="C179" s="285" t="s">
        <v>53</v>
      </c>
      <c r="D179" s="285"/>
      <c r="E179" s="285"/>
      <c r="F179" s="307" t="s">
        <v>822</v>
      </c>
      <c r="G179" s="285"/>
      <c r="H179" s="285" t="s">
        <v>894</v>
      </c>
      <c r="I179" s="285" t="s">
        <v>824</v>
      </c>
      <c r="J179" s="285">
        <v>20</v>
      </c>
      <c r="K179" s="329"/>
    </row>
    <row r="180" spans="2:11" s="1" customFormat="1" ht="15" customHeight="1">
      <c r="B180" s="308"/>
      <c r="C180" s="285" t="s">
        <v>54</v>
      </c>
      <c r="D180" s="285"/>
      <c r="E180" s="285"/>
      <c r="F180" s="307" t="s">
        <v>822</v>
      </c>
      <c r="G180" s="285"/>
      <c r="H180" s="285" t="s">
        <v>895</v>
      </c>
      <c r="I180" s="285" t="s">
        <v>824</v>
      </c>
      <c r="J180" s="285">
        <v>255</v>
      </c>
      <c r="K180" s="329"/>
    </row>
    <row r="181" spans="2:11" s="1" customFormat="1" ht="15" customHeight="1">
      <c r="B181" s="308"/>
      <c r="C181" s="285" t="s">
        <v>113</v>
      </c>
      <c r="D181" s="285"/>
      <c r="E181" s="285"/>
      <c r="F181" s="307" t="s">
        <v>822</v>
      </c>
      <c r="G181" s="285"/>
      <c r="H181" s="285" t="s">
        <v>786</v>
      </c>
      <c r="I181" s="285" t="s">
        <v>824</v>
      </c>
      <c r="J181" s="285">
        <v>10</v>
      </c>
      <c r="K181" s="329"/>
    </row>
    <row r="182" spans="2:11" s="1" customFormat="1" ht="15" customHeight="1">
      <c r="B182" s="308"/>
      <c r="C182" s="285" t="s">
        <v>114</v>
      </c>
      <c r="D182" s="285"/>
      <c r="E182" s="285"/>
      <c r="F182" s="307" t="s">
        <v>822</v>
      </c>
      <c r="G182" s="285"/>
      <c r="H182" s="285" t="s">
        <v>896</v>
      </c>
      <c r="I182" s="285" t="s">
        <v>857</v>
      </c>
      <c r="J182" s="285"/>
      <c r="K182" s="329"/>
    </row>
    <row r="183" spans="2:11" s="1" customFormat="1" ht="15" customHeight="1">
      <c r="B183" s="308"/>
      <c r="C183" s="285" t="s">
        <v>897</v>
      </c>
      <c r="D183" s="285"/>
      <c r="E183" s="285"/>
      <c r="F183" s="307" t="s">
        <v>822</v>
      </c>
      <c r="G183" s="285"/>
      <c r="H183" s="285" t="s">
        <v>898</v>
      </c>
      <c r="I183" s="285" t="s">
        <v>857</v>
      </c>
      <c r="J183" s="285"/>
      <c r="K183" s="329"/>
    </row>
    <row r="184" spans="2:11" s="1" customFormat="1" ht="15" customHeight="1">
      <c r="B184" s="308"/>
      <c r="C184" s="285" t="s">
        <v>886</v>
      </c>
      <c r="D184" s="285"/>
      <c r="E184" s="285"/>
      <c r="F184" s="307" t="s">
        <v>822</v>
      </c>
      <c r="G184" s="285"/>
      <c r="H184" s="285" t="s">
        <v>899</v>
      </c>
      <c r="I184" s="285" t="s">
        <v>857</v>
      </c>
      <c r="J184" s="285"/>
      <c r="K184" s="329"/>
    </row>
    <row r="185" spans="2:11" s="1" customFormat="1" ht="15" customHeight="1">
      <c r="B185" s="308"/>
      <c r="C185" s="285" t="s">
        <v>116</v>
      </c>
      <c r="D185" s="285"/>
      <c r="E185" s="285"/>
      <c r="F185" s="307" t="s">
        <v>828</v>
      </c>
      <c r="G185" s="285"/>
      <c r="H185" s="285" t="s">
        <v>900</v>
      </c>
      <c r="I185" s="285" t="s">
        <v>824</v>
      </c>
      <c r="J185" s="285">
        <v>50</v>
      </c>
      <c r="K185" s="329"/>
    </row>
    <row r="186" spans="2:11" s="1" customFormat="1" ht="15" customHeight="1">
      <c r="B186" s="308"/>
      <c r="C186" s="285" t="s">
        <v>901</v>
      </c>
      <c r="D186" s="285"/>
      <c r="E186" s="285"/>
      <c r="F186" s="307" t="s">
        <v>828</v>
      </c>
      <c r="G186" s="285"/>
      <c r="H186" s="285" t="s">
        <v>902</v>
      </c>
      <c r="I186" s="285" t="s">
        <v>903</v>
      </c>
      <c r="J186" s="285"/>
      <c r="K186" s="329"/>
    </row>
    <row r="187" spans="2:11" s="1" customFormat="1" ht="15" customHeight="1">
      <c r="B187" s="308"/>
      <c r="C187" s="285" t="s">
        <v>904</v>
      </c>
      <c r="D187" s="285"/>
      <c r="E187" s="285"/>
      <c r="F187" s="307" t="s">
        <v>828</v>
      </c>
      <c r="G187" s="285"/>
      <c r="H187" s="285" t="s">
        <v>905</v>
      </c>
      <c r="I187" s="285" t="s">
        <v>903</v>
      </c>
      <c r="J187" s="285"/>
      <c r="K187" s="329"/>
    </row>
    <row r="188" spans="2:11" s="1" customFormat="1" ht="15" customHeight="1">
      <c r="B188" s="308"/>
      <c r="C188" s="285" t="s">
        <v>906</v>
      </c>
      <c r="D188" s="285"/>
      <c r="E188" s="285"/>
      <c r="F188" s="307" t="s">
        <v>828</v>
      </c>
      <c r="G188" s="285"/>
      <c r="H188" s="285" t="s">
        <v>907</v>
      </c>
      <c r="I188" s="285" t="s">
        <v>903</v>
      </c>
      <c r="J188" s="285"/>
      <c r="K188" s="329"/>
    </row>
    <row r="189" spans="2:11" s="1" customFormat="1" ht="15" customHeight="1">
      <c r="B189" s="308"/>
      <c r="C189" s="341" t="s">
        <v>908</v>
      </c>
      <c r="D189" s="285"/>
      <c r="E189" s="285"/>
      <c r="F189" s="307" t="s">
        <v>828</v>
      </c>
      <c r="G189" s="285"/>
      <c r="H189" s="285" t="s">
        <v>909</v>
      </c>
      <c r="I189" s="285" t="s">
        <v>910</v>
      </c>
      <c r="J189" s="342" t="s">
        <v>911</v>
      </c>
      <c r="K189" s="329"/>
    </row>
    <row r="190" spans="2:11" s="1" customFormat="1" ht="15" customHeight="1">
      <c r="B190" s="308"/>
      <c r="C190" s="292" t="s">
        <v>42</v>
      </c>
      <c r="D190" s="285"/>
      <c r="E190" s="285"/>
      <c r="F190" s="307" t="s">
        <v>822</v>
      </c>
      <c r="G190" s="285"/>
      <c r="H190" s="282" t="s">
        <v>912</v>
      </c>
      <c r="I190" s="285" t="s">
        <v>913</v>
      </c>
      <c r="J190" s="285"/>
      <c r="K190" s="329"/>
    </row>
    <row r="191" spans="2:11" s="1" customFormat="1" ht="15" customHeight="1">
      <c r="B191" s="308"/>
      <c r="C191" s="292" t="s">
        <v>914</v>
      </c>
      <c r="D191" s="285"/>
      <c r="E191" s="285"/>
      <c r="F191" s="307" t="s">
        <v>822</v>
      </c>
      <c r="G191" s="285"/>
      <c r="H191" s="285" t="s">
        <v>915</v>
      </c>
      <c r="I191" s="285" t="s">
        <v>857</v>
      </c>
      <c r="J191" s="285"/>
      <c r="K191" s="329"/>
    </row>
    <row r="192" spans="2:11" s="1" customFormat="1" ht="15" customHeight="1">
      <c r="B192" s="308"/>
      <c r="C192" s="292" t="s">
        <v>916</v>
      </c>
      <c r="D192" s="285"/>
      <c r="E192" s="285"/>
      <c r="F192" s="307" t="s">
        <v>822</v>
      </c>
      <c r="G192" s="285"/>
      <c r="H192" s="285" t="s">
        <v>917</v>
      </c>
      <c r="I192" s="285" t="s">
        <v>857</v>
      </c>
      <c r="J192" s="285"/>
      <c r="K192" s="329"/>
    </row>
    <row r="193" spans="2:11" s="1" customFormat="1" ht="15" customHeight="1">
      <c r="B193" s="308"/>
      <c r="C193" s="292" t="s">
        <v>918</v>
      </c>
      <c r="D193" s="285"/>
      <c r="E193" s="285"/>
      <c r="F193" s="307" t="s">
        <v>828</v>
      </c>
      <c r="G193" s="285"/>
      <c r="H193" s="285" t="s">
        <v>919</v>
      </c>
      <c r="I193" s="285" t="s">
        <v>857</v>
      </c>
      <c r="J193" s="285"/>
      <c r="K193" s="329"/>
    </row>
    <row r="194" spans="2:11" s="1" customFormat="1" ht="15" customHeight="1">
      <c r="B194" s="335"/>
      <c r="C194" s="343"/>
      <c r="D194" s="317"/>
      <c r="E194" s="317"/>
      <c r="F194" s="317"/>
      <c r="G194" s="317"/>
      <c r="H194" s="317"/>
      <c r="I194" s="317"/>
      <c r="J194" s="317"/>
      <c r="K194" s="336"/>
    </row>
    <row r="195" spans="2:11" s="1" customFormat="1" ht="18.75" customHeight="1">
      <c r="B195" s="282"/>
      <c r="C195" s="285"/>
      <c r="D195" s="285"/>
      <c r="E195" s="285"/>
      <c r="F195" s="307"/>
      <c r="G195" s="285"/>
      <c r="H195" s="285"/>
      <c r="I195" s="285"/>
      <c r="J195" s="285"/>
      <c r="K195" s="282"/>
    </row>
    <row r="196" spans="2:11" s="1" customFormat="1" ht="18.75" customHeight="1">
      <c r="B196" s="282"/>
      <c r="C196" s="285"/>
      <c r="D196" s="285"/>
      <c r="E196" s="285"/>
      <c r="F196" s="307"/>
      <c r="G196" s="285"/>
      <c r="H196" s="285"/>
      <c r="I196" s="285"/>
      <c r="J196" s="285"/>
      <c r="K196" s="282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920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4" t="s">
        <v>921</v>
      </c>
      <c r="D200" s="344"/>
      <c r="E200" s="344"/>
      <c r="F200" s="344" t="s">
        <v>922</v>
      </c>
      <c r="G200" s="345"/>
      <c r="H200" s="344" t="s">
        <v>923</v>
      </c>
      <c r="I200" s="344"/>
      <c r="J200" s="344"/>
      <c r="K200" s="277"/>
    </row>
    <row r="201" spans="2:11" s="1" customFormat="1" ht="5.25" customHeight="1">
      <c r="B201" s="308"/>
      <c r="C201" s="305"/>
      <c r="D201" s="305"/>
      <c r="E201" s="305"/>
      <c r="F201" s="305"/>
      <c r="G201" s="285"/>
      <c r="H201" s="305"/>
      <c r="I201" s="305"/>
      <c r="J201" s="305"/>
      <c r="K201" s="329"/>
    </row>
    <row r="202" spans="2:11" s="1" customFormat="1" ht="15" customHeight="1">
      <c r="B202" s="308"/>
      <c r="C202" s="285" t="s">
        <v>913</v>
      </c>
      <c r="D202" s="285"/>
      <c r="E202" s="285"/>
      <c r="F202" s="307" t="s">
        <v>43</v>
      </c>
      <c r="G202" s="285"/>
      <c r="H202" s="285" t="s">
        <v>924</v>
      </c>
      <c r="I202" s="285"/>
      <c r="J202" s="285"/>
      <c r="K202" s="329"/>
    </row>
    <row r="203" spans="2:11" s="1" customFormat="1" ht="15" customHeight="1">
      <c r="B203" s="308"/>
      <c r="C203" s="314"/>
      <c r="D203" s="285"/>
      <c r="E203" s="285"/>
      <c r="F203" s="307" t="s">
        <v>44</v>
      </c>
      <c r="G203" s="285"/>
      <c r="H203" s="285" t="s">
        <v>925</v>
      </c>
      <c r="I203" s="285"/>
      <c r="J203" s="285"/>
      <c r="K203" s="329"/>
    </row>
    <row r="204" spans="2:11" s="1" customFormat="1" ht="15" customHeight="1">
      <c r="B204" s="308"/>
      <c r="C204" s="314"/>
      <c r="D204" s="285"/>
      <c r="E204" s="285"/>
      <c r="F204" s="307" t="s">
        <v>47</v>
      </c>
      <c r="G204" s="285"/>
      <c r="H204" s="285" t="s">
        <v>926</v>
      </c>
      <c r="I204" s="285"/>
      <c r="J204" s="285"/>
      <c r="K204" s="329"/>
    </row>
    <row r="205" spans="2:11" s="1" customFormat="1" ht="15" customHeight="1">
      <c r="B205" s="308"/>
      <c r="C205" s="285"/>
      <c r="D205" s="285"/>
      <c r="E205" s="285"/>
      <c r="F205" s="307" t="s">
        <v>45</v>
      </c>
      <c r="G205" s="285"/>
      <c r="H205" s="285" t="s">
        <v>927</v>
      </c>
      <c r="I205" s="285"/>
      <c r="J205" s="285"/>
      <c r="K205" s="329"/>
    </row>
    <row r="206" spans="2:11" s="1" customFormat="1" ht="15" customHeight="1">
      <c r="B206" s="308"/>
      <c r="C206" s="285"/>
      <c r="D206" s="285"/>
      <c r="E206" s="285"/>
      <c r="F206" s="307" t="s">
        <v>46</v>
      </c>
      <c r="G206" s="285"/>
      <c r="H206" s="285" t="s">
        <v>928</v>
      </c>
      <c r="I206" s="285"/>
      <c r="J206" s="285"/>
      <c r="K206" s="329"/>
    </row>
    <row r="207" spans="2:11" s="1" customFormat="1" ht="15" customHeight="1">
      <c r="B207" s="308"/>
      <c r="C207" s="285"/>
      <c r="D207" s="285"/>
      <c r="E207" s="285"/>
      <c r="F207" s="307"/>
      <c r="G207" s="285"/>
      <c r="H207" s="285"/>
      <c r="I207" s="285"/>
      <c r="J207" s="285"/>
      <c r="K207" s="329"/>
    </row>
    <row r="208" spans="2:11" s="1" customFormat="1" ht="15" customHeight="1">
      <c r="B208" s="308"/>
      <c r="C208" s="285" t="s">
        <v>869</v>
      </c>
      <c r="D208" s="285"/>
      <c r="E208" s="285"/>
      <c r="F208" s="307" t="s">
        <v>79</v>
      </c>
      <c r="G208" s="285"/>
      <c r="H208" s="285" t="s">
        <v>929</v>
      </c>
      <c r="I208" s="285"/>
      <c r="J208" s="285"/>
      <c r="K208" s="329"/>
    </row>
    <row r="209" spans="2:11" s="1" customFormat="1" ht="15" customHeight="1">
      <c r="B209" s="308"/>
      <c r="C209" s="314"/>
      <c r="D209" s="285"/>
      <c r="E209" s="285"/>
      <c r="F209" s="307" t="s">
        <v>764</v>
      </c>
      <c r="G209" s="285"/>
      <c r="H209" s="285" t="s">
        <v>765</v>
      </c>
      <c r="I209" s="285"/>
      <c r="J209" s="285"/>
      <c r="K209" s="329"/>
    </row>
    <row r="210" spans="2:11" s="1" customFormat="1" ht="15" customHeight="1">
      <c r="B210" s="308"/>
      <c r="C210" s="285"/>
      <c r="D210" s="285"/>
      <c r="E210" s="285"/>
      <c r="F210" s="307" t="s">
        <v>762</v>
      </c>
      <c r="G210" s="285"/>
      <c r="H210" s="285" t="s">
        <v>930</v>
      </c>
      <c r="I210" s="285"/>
      <c r="J210" s="285"/>
      <c r="K210" s="329"/>
    </row>
    <row r="211" spans="2:11" s="1" customFormat="1" ht="15" customHeight="1">
      <c r="B211" s="346"/>
      <c r="C211" s="314"/>
      <c r="D211" s="314"/>
      <c r="E211" s="314"/>
      <c r="F211" s="307" t="s">
        <v>766</v>
      </c>
      <c r="G211" s="292"/>
      <c r="H211" s="333" t="s">
        <v>767</v>
      </c>
      <c r="I211" s="333"/>
      <c r="J211" s="333"/>
      <c r="K211" s="347"/>
    </row>
    <row r="212" spans="2:11" s="1" customFormat="1" ht="15" customHeight="1">
      <c r="B212" s="346"/>
      <c r="C212" s="314"/>
      <c r="D212" s="314"/>
      <c r="E212" s="314"/>
      <c r="F212" s="307" t="s">
        <v>768</v>
      </c>
      <c r="G212" s="292"/>
      <c r="H212" s="333" t="s">
        <v>931</v>
      </c>
      <c r="I212" s="333"/>
      <c r="J212" s="333"/>
      <c r="K212" s="347"/>
    </row>
    <row r="213" spans="2:11" s="1" customFormat="1" ht="15" customHeight="1">
      <c r="B213" s="346"/>
      <c r="C213" s="314"/>
      <c r="D213" s="314"/>
      <c r="E213" s="314"/>
      <c r="F213" s="348"/>
      <c r="G213" s="292"/>
      <c r="H213" s="349"/>
      <c r="I213" s="349"/>
      <c r="J213" s="349"/>
      <c r="K213" s="347"/>
    </row>
    <row r="214" spans="2:11" s="1" customFormat="1" ht="15" customHeight="1">
      <c r="B214" s="346"/>
      <c r="C214" s="285" t="s">
        <v>893</v>
      </c>
      <c r="D214" s="314"/>
      <c r="E214" s="314"/>
      <c r="F214" s="307">
        <v>1</v>
      </c>
      <c r="G214" s="292"/>
      <c r="H214" s="333" t="s">
        <v>932</v>
      </c>
      <c r="I214" s="333"/>
      <c r="J214" s="333"/>
      <c r="K214" s="347"/>
    </row>
    <row r="215" spans="2:11" s="1" customFormat="1" ht="15" customHeight="1">
      <c r="B215" s="346"/>
      <c r="C215" s="314"/>
      <c r="D215" s="314"/>
      <c r="E215" s="314"/>
      <c r="F215" s="307">
        <v>2</v>
      </c>
      <c r="G215" s="292"/>
      <c r="H215" s="333" t="s">
        <v>933</v>
      </c>
      <c r="I215" s="333"/>
      <c r="J215" s="333"/>
      <c r="K215" s="347"/>
    </row>
    <row r="216" spans="2:11" s="1" customFormat="1" ht="15" customHeight="1">
      <c r="B216" s="346"/>
      <c r="C216" s="314"/>
      <c r="D216" s="314"/>
      <c r="E216" s="314"/>
      <c r="F216" s="307">
        <v>3</v>
      </c>
      <c r="G216" s="292"/>
      <c r="H216" s="333" t="s">
        <v>934</v>
      </c>
      <c r="I216" s="333"/>
      <c r="J216" s="333"/>
      <c r="K216" s="347"/>
    </row>
    <row r="217" spans="2:11" s="1" customFormat="1" ht="15" customHeight="1">
      <c r="B217" s="346"/>
      <c r="C217" s="314"/>
      <c r="D217" s="314"/>
      <c r="E217" s="314"/>
      <c r="F217" s="307">
        <v>4</v>
      </c>
      <c r="G217" s="292"/>
      <c r="H217" s="333" t="s">
        <v>935</v>
      </c>
      <c r="I217" s="333"/>
      <c r="J217" s="333"/>
      <c r="K217" s="347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Jan</dc:creator>
  <cp:keywords/>
  <dc:description/>
  <cp:lastModifiedBy>Toms Jan</cp:lastModifiedBy>
  <dcterms:created xsi:type="dcterms:W3CDTF">2020-03-04T09:35:37Z</dcterms:created>
  <dcterms:modified xsi:type="dcterms:W3CDTF">2020-03-04T09:35:47Z</dcterms:modified>
  <cp:category/>
  <cp:version/>
  <cp:contentType/>
  <cp:contentStatus/>
</cp:coreProperties>
</file>