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Pokorny\Desktop\"/>
    </mc:Choice>
  </mc:AlternateContent>
  <bookViews>
    <workbookView xWindow="0" yWindow="0" windowWidth="0" windowHeight="0"/>
  </bookViews>
  <sheets>
    <sheet name="Rekapitulace stavby" sheetId="1" r:id="rId1"/>
    <sheet name="2019-10 - Údržba a opravy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'2019-10 - Údržba a opravy...'!$C$82:$K$405</definedName>
    <definedName name="_xlnm.Print_Area" localSheetId="1">'2019-10 - Údržba a opravy...'!$C$4:$J$37,'2019-10 - Údržba a opravy...'!$C$43:$J$66,'2019-10 - Údržba a opravy...'!$C$72:$K$405</definedName>
    <definedName name="_xlnm.Print_Titles" localSheetId="1">'2019-10 - Údržba a opravy...'!$82:$82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85"/>
  <c r="J35"/>
  <c r="J34"/>
  <c i="1" r="AY55"/>
  <c i="2" r="J33"/>
  <c i="1" r="AX55"/>
  <c i="2"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57"/>
  <c r="F77"/>
  <c r="E75"/>
  <c r="F48"/>
  <c r="E46"/>
  <c r="J22"/>
  <c r="E22"/>
  <c r="J80"/>
  <c r="J21"/>
  <c r="J19"/>
  <c r="E19"/>
  <c r="J79"/>
  <c r="J18"/>
  <c r="J16"/>
  <c r="E16"/>
  <c r="F80"/>
  <c r="J15"/>
  <c r="J13"/>
  <c r="E13"/>
  <c r="F50"/>
  <c r="J12"/>
  <c r="J10"/>
  <c r="J77"/>
  <c i="1" r="L50"/>
  <c r="AM50"/>
  <c r="AM49"/>
  <c r="L49"/>
  <c r="AM47"/>
  <c r="L47"/>
  <c r="L45"/>
  <c r="L44"/>
  <c i="2" r="BK404"/>
  <c r="J402"/>
  <c r="J398"/>
  <c r="J393"/>
  <c r="J389"/>
  <c r="BK385"/>
  <c r="J383"/>
  <c r="J379"/>
  <c r="J376"/>
  <c r="J373"/>
  <c r="J371"/>
  <c r="J369"/>
  <c r="BK367"/>
  <c r="BK365"/>
  <c r="J363"/>
  <c r="J361"/>
  <c r="J359"/>
  <c r="BK357"/>
  <c r="J355"/>
  <c r="BK351"/>
  <c r="BK350"/>
  <c r="BK348"/>
  <c r="BK344"/>
  <c r="J340"/>
  <c r="BK336"/>
  <c r="J334"/>
  <c r="J332"/>
  <c r="J329"/>
  <c r="BK326"/>
  <c r="BK323"/>
  <c r="J319"/>
  <c r="J316"/>
  <c r="J312"/>
  <c r="BK307"/>
  <c r="BK304"/>
  <c r="J302"/>
  <c r="J300"/>
  <c r="J296"/>
  <c r="J292"/>
  <c r="BK288"/>
  <c r="BK286"/>
  <c r="BK284"/>
  <c r="J282"/>
  <c r="BK278"/>
  <c r="J274"/>
  <c r="BK271"/>
  <c r="J265"/>
  <c r="BK261"/>
  <c r="J257"/>
  <c r="BK253"/>
  <c r="J249"/>
  <c r="BK247"/>
  <c r="J244"/>
  <c r="BK242"/>
  <c r="J240"/>
  <c r="BK238"/>
  <c r="BK235"/>
  <c r="J233"/>
  <c r="BK229"/>
  <c r="J226"/>
  <c r="J222"/>
  <c r="BK218"/>
  <c r="BK214"/>
  <c r="J210"/>
  <c r="J207"/>
  <c r="J203"/>
  <c r="J199"/>
  <c r="J196"/>
  <c r="BK191"/>
  <c r="BK188"/>
  <c r="J184"/>
  <c r="BK180"/>
  <c r="J174"/>
  <c r="BK171"/>
  <c r="J169"/>
  <c r="J165"/>
  <c r="BK162"/>
  <c r="J158"/>
  <c r="BK154"/>
  <c r="J150"/>
  <c r="BK146"/>
  <c r="BK142"/>
  <c r="BK138"/>
  <c r="BK134"/>
  <c r="J129"/>
  <c r="BK126"/>
  <c r="BK122"/>
  <c r="J119"/>
  <c r="J115"/>
  <c r="BK111"/>
  <c r="BK107"/>
  <c r="BK103"/>
  <c r="BK99"/>
  <c r="BK95"/>
  <c r="J90"/>
  <c i="1" r="AS54"/>
  <c i="2" r="BK398"/>
  <c r="BK393"/>
  <c r="BK391"/>
  <c r="BK387"/>
  <c r="BK383"/>
  <c r="BK379"/>
  <c r="BK376"/>
  <c r="J374"/>
  <c r="J372"/>
  <c r="BK370"/>
  <c r="BK368"/>
  <c r="J366"/>
  <c r="BK364"/>
  <c r="BK362"/>
  <c r="J360"/>
  <c r="BK358"/>
  <c r="BK356"/>
  <c r="BK355"/>
  <c r="J353"/>
  <c r="J351"/>
  <c r="J349"/>
  <c r="BK346"/>
  <c r="BK342"/>
  <c r="BK338"/>
  <c r="J335"/>
  <c r="BK333"/>
  <c r="BK330"/>
  <c r="J328"/>
  <c r="BK324"/>
  <c r="BK321"/>
  <c r="BK318"/>
  <c r="BK314"/>
  <c r="J310"/>
  <c r="J307"/>
  <c r="J304"/>
  <c r="BK302"/>
  <c r="BK298"/>
  <c r="BK296"/>
  <c r="BK292"/>
  <c r="J288"/>
  <c r="J286"/>
  <c r="J284"/>
  <c r="BK282"/>
  <c r="J278"/>
  <c r="BK276"/>
  <c r="J271"/>
  <c r="BK267"/>
  <c r="BK263"/>
  <c r="J259"/>
  <c r="BK255"/>
  <c r="J251"/>
  <c r="J247"/>
  <c r="BK244"/>
  <c r="J242"/>
  <c r="BK240"/>
  <c r="J238"/>
  <c r="J235"/>
  <c r="BK233"/>
  <c r="BK230"/>
  <c r="J229"/>
  <c r="BK226"/>
  <c r="BK222"/>
  <c r="J218"/>
  <c r="J214"/>
  <c r="BK210"/>
  <c r="BK207"/>
  <c r="BK203"/>
  <c r="BK199"/>
  <c r="BK196"/>
  <c r="J191"/>
  <c r="J188"/>
  <c r="BK184"/>
  <c r="J180"/>
  <c r="BK176"/>
  <c r="J173"/>
  <c r="BK169"/>
  <c r="BK165"/>
  <c r="BK160"/>
  <c r="BK156"/>
  <c r="BK152"/>
  <c r="BK148"/>
  <c r="BK144"/>
  <c r="J142"/>
  <c r="J138"/>
  <c r="J134"/>
  <c r="BK129"/>
  <c r="BK124"/>
  <c r="BK121"/>
  <c r="J117"/>
  <c r="BK115"/>
  <c r="J111"/>
  <c r="J105"/>
  <c r="J101"/>
  <c r="BK97"/>
  <c r="BK93"/>
  <c r="BK88"/>
  <c r="J404"/>
  <c r="BK402"/>
  <c r="BK400"/>
  <c r="BK396"/>
  <c r="J391"/>
  <c r="J387"/>
  <c r="BK381"/>
  <c r="J377"/>
  <c r="J375"/>
  <c r="BK374"/>
  <c r="BK372"/>
  <c r="J370"/>
  <c r="J368"/>
  <c r="BK366"/>
  <c r="J364"/>
  <c r="J362"/>
  <c r="BK360"/>
  <c r="J358"/>
  <c r="J356"/>
  <c r="BK354"/>
  <c r="BK353"/>
  <c r="J352"/>
  <c r="BK349"/>
  <c r="J346"/>
  <c r="J342"/>
  <c r="J338"/>
  <c r="BK335"/>
  <c r="J333"/>
  <c r="J330"/>
  <c r="BK328"/>
  <c r="J324"/>
  <c r="J321"/>
  <c r="J318"/>
  <c r="J314"/>
  <c r="BK310"/>
  <c r="BK309"/>
  <c r="BK305"/>
  <c r="BK303"/>
  <c r="J298"/>
  <c r="BK294"/>
  <c r="BK290"/>
  <c r="J287"/>
  <c r="J285"/>
  <c r="J283"/>
  <c r="BK280"/>
  <c r="J276"/>
  <c r="J273"/>
  <c r="J269"/>
  <c r="J267"/>
  <c r="J263"/>
  <c r="BK259"/>
  <c r="J255"/>
  <c r="BK251"/>
  <c r="J245"/>
  <c r="J243"/>
  <c r="J241"/>
  <c r="BK239"/>
  <c r="J236"/>
  <c r="J234"/>
  <c r="BK231"/>
  <c r="J228"/>
  <c r="J224"/>
  <c r="J220"/>
  <c r="BK216"/>
  <c r="BK212"/>
  <c r="J209"/>
  <c r="J205"/>
  <c r="J201"/>
  <c r="J198"/>
  <c r="BK194"/>
  <c r="BK190"/>
  <c r="J186"/>
  <c r="BK182"/>
  <c r="J178"/>
  <c r="J176"/>
  <c r="BK173"/>
  <c r="BK167"/>
  <c r="J164"/>
  <c r="J160"/>
  <c r="J156"/>
  <c r="J152"/>
  <c r="J148"/>
  <c r="J144"/>
  <c r="BK140"/>
  <c r="J136"/>
  <c r="J132"/>
  <c r="BK128"/>
  <c r="J124"/>
  <c r="J121"/>
  <c r="BK117"/>
  <c r="BK113"/>
  <c r="BK109"/>
  <c r="BK105"/>
  <c r="BK101"/>
  <c r="J97"/>
  <c r="J93"/>
  <c r="J88"/>
  <c r="J400"/>
  <c r="J396"/>
  <c r="BK389"/>
  <c r="J385"/>
  <c r="J381"/>
  <c r="BK377"/>
  <c r="BK375"/>
  <c r="BK373"/>
  <c r="BK371"/>
  <c r="BK369"/>
  <c r="J367"/>
  <c r="J365"/>
  <c r="BK363"/>
  <c r="BK361"/>
  <c r="BK359"/>
  <c r="J357"/>
  <c r="J354"/>
  <c r="BK352"/>
  <c r="J350"/>
  <c r="J348"/>
  <c r="J344"/>
  <c r="BK340"/>
  <c r="J336"/>
  <c r="BK334"/>
  <c r="BK332"/>
  <c r="BK329"/>
  <c r="J326"/>
  <c r="J323"/>
  <c r="BK319"/>
  <c r="BK316"/>
  <c r="BK312"/>
  <c r="J309"/>
  <c r="J305"/>
  <c r="J303"/>
  <c r="BK300"/>
  <c r="J294"/>
  <c r="J290"/>
  <c r="BK287"/>
  <c r="BK285"/>
  <c r="BK283"/>
  <c r="J280"/>
  <c r="BK274"/>
  <c r="BK273"/>
  <c r="BK269"/>
  <c r="BK265"/>
  <c r="J261"/>
  <c r="BK257"/>
  <c r="J253"/>
  <c r="BK249"/>
  <c r="BK245"/>
  <c r="BK243"/>
  <c r="BK241"/>
  <c r="J239"/>
  <c r="BK236"/>
  <c r="BK234"/>
  <c r="J231"/>
  <c r="J230"/>
  <c r="BK228"/>
  <c r="BK224"/>
  <c r="BK220"/>
  <c r="J216"/>
  <c r="J212"/>
  <c r="BK209"/>
  <c r="BK205"/>
  <c r="BK201"/>
  <c r="BK198"/>
  <c r="J194"/>
  <c r="J190"/>
  <c r="BK186"/>
  <c r="J182"/>
  <c r="BK178"/>
  <c r="BK174"/>
  <c r="J171"/>
  <c r="J167"/>
  <c r="BK164"/>
  <c r="J162"/>
  <c r="BK158"/>
  <c r="J154"/>
  <c r="BK150"/>
  <c r="J146"/>
  <c r="J140"/>
  <c r="BK136"/>
  <c r="BK132"/>
  <c r="J128"/>
  <c r="J126"/>
  <c r="J122"/>
  <c r="BK119"/>
  <c r="J113"/>
  <c r="J109"/>
  <c r="J107"/>
  <c r="J103"/>
  <c r="J99"/>
  <c r="J95"/>
  <c r="BK90"/>
  <c l="1" r="BK87"/>
  <c r="J87"/>
  <c r="J59"/>
  <c r="R87"/>
  <c r="T87"/>
  <c r="P92"/>
  <c r="BK131"/>
  <c r="J131"/>
  <c r="J61"/>
  <c r="R131"/>
  <c r="BK193"/>
  <c r="J193"/>
  <c r="J62"/>
  <c r="R193"/>
  <c r="BK246"/>
  <c r="J246"/>
  <c r="J63"/>
  <c r="R246"/>
  <c r="BK337"/>
  <c r="J337"/>
  <c r="J64"/>
  <c r="R337"/>
  <c r="BK395"/>
  <c r="J395"/>
  <c r="J65"/>
  <c r="R395"/>
  <c r="P87"/>
  <c r="BK92"/>
  <c r="J92"/>
  <c r="J60"/>
  <c r="R92"/>
  <c r="T92"/>
  <c r="P131"/>
  <c r="T131"/>
  <c r="P193"/>
  <c r="T193"/>
  <c r="P246"/>
  <c r="T246"/>
  <c r="P337"/>
  <c r="T337"/>
  <c r="P395"/>
  <c r="T395"/>
  <c r="J48"/>
  <c r="J50"/>
  <c r="J51"/>
  <c r="F79"/>
  <c r="BE88"/>
  <c r="BE95"/>
  <c r="BE103"/>
  <c r="BE115"/>
  <c r="BE119"/>
  <c r="BE122"/>
  <c r="BE128"/>
  <c r="BE134"/>
  <c r="BE142"/>
  <c r="BE146"/>
  <c r="BE148"/>
  <c r="BE154"/>
  <c r="BE158"/>
  <c r="BE162"/>
  <c r="BE164"/>
  <c r="BE167"/>
  <c r="BE173"/>
  <c r="BE174"/>
  <c r="BE176"/>
  <c r="BE180"/>
  <c r="BE184"/>
  <c r="BE186"/>
  <c r="BE191"/>
  <c r="BE196"/>
  <c r="BE199"/>
  <c r="BE201"/>
  <c r="BE203"/>
  <c r="BE205"/>
  <c r="BE207"/>
  <c r="BE209"/>
  <c r="BE218"/>
  <c r="BE222"/>
  <c r="BE224"/>
  <c r="BE228"/>
  <c r="BE233"/>
  <c r="BE235"/>
  <c r="BE236"/>
  <c r="BE239"/>
  <c r="BE240"/>
  <c r="BE242"/>
  <c r="BE243"/>
  <c r="BE244"/>
  <c r="BE245"/>
  <c r="BE247"/>
  <c r="BE255"/>
  <c r="BE257"/>
  <c r="BE263"/>
  <c r="BE267"/>
  <c r="BE273"/>
  <c r="BE274"/>
  <c r="BE280"/>
  <c r="BE282"/>
  <c r="BE283"/>
  <c r="BE284"/>
  <c r="BE286"/>
  <c r="BE290"/>
  <c r="BE294"/>
  <c r="BE296"/>
  <c r="BE298"/>
  <c r="BE300"/>
  <c r="BE302"/>
  <c r="BE305"/>
  <c r="BE310"/>
  <c r="BE312"/>
  <c r="BE318"/>
  <c r="BE319"/>
  <c r="BE324"/>
  <c r="BE328"/>
  <c r="BE329"/>
  <c r="BE330"/>
  <c r="BE333"/>
  <c r="BE334"/>
  <c r="BE336"/>
  <c r="BE338"/>
  <c r="BE340"/>
  <c r="BE344"/>
  <c r="BE351"/>
  <c r="BE354"/>
  <c r="BE355"/>
  <c r="BE357"/>
  <c r="BE358"/>
  <c r="BE360"/>
  <c r="BE361"/>
  <c r="BE363"/>
  <c r="BE364"/>
  <c r="BE367"/>
  <c r="BE369"/>
  <c r="BE370"/>
  <c r="BE372"/>
  <c r="BE373"/>
  <c r="BE376"/>
  <c r="BE377"/>
  <c r="BE381"/>
  <c r="BE387"/>
  <c r="BE389"/>
  <c r="BE391"/>
  <c r="BE393"/>
  <c r="BE396"/>
  <c r="F51"/>
  <c r="BE90"/>
  <c r="BE93"/>
  <c r="BE97"/>
  <c r="BE99"/>
  <c r="BE101"/>
  <c r="BE105"/>
  <c r="BE107"/>
  <c r="BE109"/>
  <c r="BE111"/>
  <c r="BE113"/>
  <c r="BE117"/>
  <c r="BE121"/>
  <c r="BE124"/>
  <c r="BE126"/>
  <c r="BE129"/>
  <c r="BE132"/>
  <c r="BE136"/>
  <c r="BE138"/>
  <c r="BE140"/>
  <c r="BE144"/>
  <c r="BE150"/>
  <c r="BE152"/>
  <c r="BE156"/>
  <c r="BE160"/>
  <c r="BE165"/>
  <c r="BE169"/>
  <c r="BE171"/>
  <c r="BE178"/>
  <c r="BE182"/>
  <c r="BE188"/>
  <c r="BE190"/>
  <c r="BE194"/>
  <c r="BE198"/>
  <c r="BE210"/>
  <c r="BE212"/>
  <c r="BE214"/>
  <c r="BE216"/>
  <c r="BE220"/>
  <c r="BE226"/>
  <c r="BE229"/>
  <c r="BE230"/>
  <c r="BE231"/>
  <c r="BE234"/>
  <c r="BE238"/>
  <c r="BE241"/>
  <c r="BE249"/>
  <c r="BE251"/>
  <c r="BE253"/>
  <c r="BE259"/>
  <c r="BE261"/>
  <c r="BE265"/>
  <c r="BE269"/>
  <c r="BE271"/>
  <c r="BE276"/>
  <c r="BE278"/>
  <c r="BE285"/>
  <c r="BE287"/>
  <c r="BE288"/>
  <c r="BE292"/>
  <c r="BE303"/>
  <c r="BE304"/>
  <c r="BE307"/>
  <c r="BE309"/>
  <c r="BE314"/>
  <c r="BE316"/>
  <c r="BE321"/>
  <c r="BE323"/>
  <c r="BE326"/>
  <c r="BE332"/>
  <c r="BE335"/>
  <c r="BE342"/>
  <c r="BE346"/>
  <c r="BE348"/>
  <c r="BE349"/>
  <c r="BE350"/>
  <c r="BE352"/>
  <c r="BE353"/>
  <c r="BE356"/>
  <c r="BE359"/>
  <c r="BE362"/>
  <c r="BE365"/>
  <c r="BE366"/>
  <c r="BE368"/>
  <c r="BE371"/>
  <c r="BE374"/>
  <c r="BE375"/>
  <c r="BE379"/>
  <c r="BE383"/>
  <c r="BE385"/>
  <c r="BE398"/>
  <c r="BE400"/>
  <c r="BE402"/>
  <c r="BE404"/>
  <c r="F32"/>
  <c i="1" r="BA55"/>
  <c r="BA54"/>
  <c r="W30"/>
  <c i="2" r="F35"/>
  <c i="1" r="BD55"/>
  <c r="BD54"/>
  <c r="W33"/>
  <c i="2" r="F34"/>
  <c i="1" r="BC55"/>
  <c r="BC54"/>
  <c r="W32"/>
  <c i="2" r="J32"/>
  <c i="1" r="AW55"/>
  <c i="2" r="F33"/>
  <c i="1" r="BB55"/>
  <c r="BB54"/>
  <c r="W31"/>
  <c i="2" l="1" r="T86"/>
  <c r="T84"/>
  <c r="T83"/>
  <c r="R86"/>
  <c r="R84"/>
  <c r="R83"/>
  <c r="P86"/>
  <c r="P84"/>
  <c r="P83"/>
  <c i="1" r="AU55"/>
  <c i="2" r="BK86"/>
  <c r="J86"/>
  <c r="J58"/>
  <c i="1" r="AY54"/>
  <c r="AW54"/>
  <c r="AK30"/>
  <c i="2" r="F31"/>
  <c i="1" r="AZ55"/>
  <c r="AZ54"/>
  <c r="W29"/>
  <c r="AU54"/>
  <c r="AX54"/>
  <c i="2" r="J31"/>
  <c i="1" r="AV55"/>
  <c r="AT55"/>
  <c i="2" l="1" r="BK84"/>
  <c r="J84"/>
  <c r="J56"/>
  <c i="1" r="AV54"/>
  <c r="AK29"/>
  <c i="2" l="1" r="BK83"/>
  <c r="J83"/>
  <c r="J55"/>
  <c i="1" r="AT54"/>
  <c i="2" l="1" r="J28"/>
  <c i="1" r="AG55"/>
  <c r="AG54"/>
  <c r="AN54"/>
  <c l="1" r="AN5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<sst xmlns="http://schemas.openxmlformats.org/spreadsheetml/2006/main">
  <si>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</si>
  <si>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</si>
  <si>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</si>
  <si>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</si>
  <si>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</si>
  <si>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{bcd327bd-893d-4bf8-a9ee-526a61ad0c06}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</si>
  <si>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</si>
  <si>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</si>
  <si>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</si>
  <si>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</si>
  <si>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</si>
  <si>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</si>
  <si>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</si>
  <si>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</si>
  <si>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</si>
  <si>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</si>
  <si>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</si>
  <si>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a opravy MK - rámcová smlouva</t>
  </si>
  <si>
    <t>0,1</t>
  </si>
  <si>
    <t>KSO:</t>
  </si>
  <si>
    <t/>
  </si>
  <si>
    <t>CC-CZ:</t>
  </si>
  <si>
    <t>1</t>
  </si>
  <si>
    <t>Místo:</t>
  </si>
  <si>
    <t>Nový Bor</t>
  </si>
  <si>
    <t>Datum:</t>
  </si>
  <si>
    <t>30. 10. 2019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</si>
  <si>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</si>
  <si>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</si>
  <si>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</si>
  <si>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</si>
  <si>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</si>
  <si>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</si>
  <si>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</si>
  <si>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</si>
  <si>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</si>
  <si>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</si>
  <si>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</si>
  <si>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</si>
  <si>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</si>
  <si>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</si>
  <si>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</si>
  <si>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</si>
  <si>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</si>
  <si>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</si>
  <si>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</si>
  <si>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</si>
  <si>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</si>
  <si>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</si>
  <si>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</si>
  <si>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</si>
  <si>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</si>
  <si>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</si>
  <si>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</si>
  <si>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</si>
  <si>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</si>
  <si>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</si>
  <si>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</si>
  <si>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</si>
  <si>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</si>
  <si>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</si>
  <si>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</si>
  <si>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</si>
  <si>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</si>
  <si>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</si>
  <si>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</si>
  <si>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</si>
  <si>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</si>
  <si>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</si>
  <si>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</si>
  <si>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</si>
  <si>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</si>
  <si>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</si>
  <si>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</si>
  <si>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</si>
  <si>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</si>
  <si>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</si>
  <si>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</si>
  <si>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</si>
  <si>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</si>
  <si>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</si>
  <si>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</si>
  <si>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</si>
  <si>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</si>
  <si>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</si>
  <si>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</si>
  <si>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</si>
  <si>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</si>
  <si>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50 - Letmá výsprava</t>
  </si>
  <si>
    <t xml:space="preserve">      50_1 - Bodová výsprava</t>
  </si>
  <si>
    <t xml:space="preserve">      50_2 - Celoplošná výsprava</t>
  </si>
  <si>
    <t xml:space="preserve">      50_3 - Oprava a výměna uličních vpustí</t>
  </si>
  <si>
    <t xml:space="preserve">      50_4 - Oprava chodníků</t>
  </si>
  <si>
    <t xml:space="preserve">      50_5 - Dopravní značení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</si>
  <si>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</si>
  <si>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</si>
  <si>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</si>
  <si>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</si>
  <si>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</si>
  <si>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</si>
  <si>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</si>
  <si>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</si>
  <si>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</si>
  <si>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</si>
  <si>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</si>
  <si>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</si>
  <si>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</si>
  <si>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</si>
  <si>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</si>
  <si>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</si>
  <si>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</si>
  <si>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</si>
  <si>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</si>
  <si>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Komunikace pozemní</t>
  </si>
  <si>
    <t>50</t>
  </si>
  <si>
    <t>Letmá výsprava</t>
  </si>
  <si>
    <t>K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</si>
  <si>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</si>
  <si>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</si>
  <si>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m2</t>
  </si>
  <si>
    <t>CS ÚRS 2019 01</t>
  </si>
  <si>
    <t>4</t>
  </si>
  <si>
    <t>3</t>
  </si>
  <si>
    <t>1158992002</t>
  </si>
  <si>
    <t>PSC</t>
  </si>
  <si>
    <t xml:space="preserve">Poznámka k souboru cen:_x000d_
1. Ceny jsou určeny pouze pro jednotlivě prováděné vyspravení výtluků._x000d_
2. Ceny jsou určeny pro ocenění jedné vrstvy pokládané směsi. Oprava výtluků větších tlouštěk se provádí ve více vrstvách._x000d_
3. Ceny nelze použít pro vyspravení výtluků dosavadního krytu prováděné jako souvislá úprava krytu v rámci rekonstrukcí nebo obnov, které se oceňuje cenami souboru cen 572 1 . - Vyrovnání povrchu dosavadních krytů nebo podkladů._x000d_
4. V cenách jsou započteny i náklady na:_x000d_
a) řezání a vysekání konstrukce vozovky kolem výtluků,_x000d_
b) odstranění zbylého materiálu._x000d_
5. V cenách 575 24- je započteny i náklady na spojovací postřik styčných ploch výtluků a ošetření hran výtluků tmelící hmotou._x000d_
6. V cenách 572 25- jsou započteny i náklady na natření styčných ploch asfaltem, ošetření hran výtluků asfaltovými pásy a zdrsňovací posyp._x000d_
7. V cenách 572 26-2 nejsou započteny náklady na případný spojovací postřik._x000d_
</t>
  </si>
  <si>
    <t>572261113</t>
  </si>
  <si>
    <t>Vyspravení výtluků materiálem na bázi asfaltu s řezáním, vysekáním, očištěním, zaplněním směsí a zhutněním asfaltovou směsí aplikovanou za studena při vyspravované ploše na 1 km komunikace do 10 % tl. přes 40 do 50 mm</t>
  </si>
  <si>
    <t>1482877952</t>
  </si>
  <si>
    <t>50_1</t>
  </si>
  <si>
    <t>Bodová výsprava</t>
  </si>
  <si>
    <t>919735111</t>
  </si>
  <si>
    <t>Řezání stávajícího živičného krytu nebo podkladu hloubky do 50 mm</t>
  </si>
  <si>
    <t>m</t>
  </si>
  <si>
    <t>-1567826804</t>
  </si>
  <si>
    <t xml:space="preserve">Poznámka k souboru cen:_x000d_
1. V cenách jsou započteny i náklady na spotřebu vody._x000d_
</t>
  </si>
  <si>
    <t>919735112</t>
  </si>
  <si>
    <t>Řezání stávajícího živičného krytu nebo podkladu hloubky přes 50 do 100 mm</t>
  </si>
  <si>
    <t>827358673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</si>
  <si>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</si>
  <si>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</si>
  <si>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-535360110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</si>
  <si>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</si>
  <si>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6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</si>
  <si>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</si>
  <si>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</si>
  <si>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-767796902</t>
  </si>
  <si>
    <t>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</si>
  <si>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</si>
  <si>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</si>
  <si>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2023571461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</si>
  <si>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</si>
  <si>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8</t>
  </si>
  <si>
    <t>113107141</t>
  </si>
  <si>
    <t>Odstranění podkladů nebo krytů ručně s přemístěním hmot na skládku na vzdálenost do 3 m nebo s naložením na dopravní prostředek živičných, o tl. vrstvy do 50 mm</t>
  </si>
  <si>
    <t>314732243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</si>
  <si>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</si>
  <si>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9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</si>
  <si>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</si>
  <si>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</si>
  <si>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-1999111305</t>
  </si>
  <si>
    <t>113107130</t>
  </si>
  <si>
    <t>Odstranění podkladů nebo krytů ručně s přemístěním hmot na skládku na vzdálenost do 3 m nebo s naložením na dopravní prostředek z betonu prostého, o tl. vrstvy do 100 mm</t>
  </si>
  <si>
    <t>200227550</t>
  </si>
  <si>
    <t>11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</si>
  <si>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</si>
  <si>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</si>
  <si>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-841624070</t>
  </si>
  <si>
    <t>12</t>
  </si>
  <si>
    <t>997221571</t>
  </si>
  <si>
    <t>Vodorovná doprava vybouraných hmot bez naložení, ale se složením a s hrubým urovnáním na vzdálenost do 1 km</t>
  </si>
  <si>
    <t>t</t>
  </si>
  <si>
    <t>1329283208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</si>
  <si>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</si>
  <si>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13</t>
  </si>
  <si>
    <t>997221579</t>
  </si>
  <si>
    <t>Vodorovná doprava vybouraných hmot bez naložení, ale se složením a s hrubým urovnáním na vzdálenost Příplatek k ceně za každý další i započatý 1 km přes 1 km</t>
  </si>
  <si>
    <t>-1166384395</t>
  </si>
  <si>
    <t>14</t>
  </si>
  <si>
    <t>997221845</t>
  </si>
  <si>
    <t>Poplatek za uložení stavebního odpadu na skládce (skládkovné) asfaltového bez obsahu dehtu zatříděného do Katalogu odpadů pod kódem 170 302</t>
  </si>
  <si>
    <t>195303271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</si>
  <si>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</si>
  <si>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899431111</t>
  </si>
  <si>
    <t>Výšková úprava uličního vstupu nebo vpusti do 200 mm zvýšením krycího hrnce, šoupěte nebo hydrantu bez úpravy armatur</t>
  </si>
  <si>
    <t>kus</t>
  </si>
  <si>
    <t>953567659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</si>
  <si>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</si>
  <si>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16</t>
  </si>
  <si>
    <t>919794441</t>
  </si>
  <si>
    <t>Úprava ploch kolem hydrantů, šoupat, kanalizačních poklopů a mříží, sloupů apod. v živičných krytech jakékoliv tloušťky, jednotlivě v půdorysné ploše do 2 m2</t>
  </si>
  <si>
    <t>-992492427</t>
  </si>
  <si>
    <t xml:space="preserve">Poznámka k souboru cen:_x000d_
1. Ceny jsou určeny pro dodatečnou úpravu vozovek, a to jen v případě, že je vyvolána příčinami, které neleží na straně dodavatele._x000d_
2. Ceny nelze použít pro výškovou úpravu vstupu nebo vpusti, která se oceňuje cenami souboru 899 . 3- . . Výšková úprava uličního vstupu nebo vpusti části C 01 tohoto katalogu._x000d_
</t>
  </si>
  <si>
    <t>17</t>
  </si>
  <si>
    <t>573231111</t>
  </si>
  <si>
    <t>Postřik spojovací PS bez posypu kamenivem ze silniční emulze, v množství 0,70 kg/m2</t>
  </si>
  <si>
    <t>1622881876</t>
  </si>
  <si>
    <t>18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</si>
  <si>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</si>
  <si>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</si>
  <si>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-127799781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</si>
  <si>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</si>
  <si>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19</t>
  </si>
  <si>
    <t>572141111</t>
  </si>
  <si>
    <t>Vyrovnání povrchu dosavadních krytů s rozprostřením hmot a zhutněním asfaltovým betonem ACO (AB) tl. od 20 do 40 mm</t>
  </si>
  <si>
    <t>-1831953195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</si>
  <si>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</si>
  <si>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20</t>
  </si>
  <si>
    <t>2056643860</t>
  </si>
  <si>
    <t>577143111</t>
  </si>
  <si>
    <t>Asfaltový beton vrstva obrusná ACO 8 (ABJ) s rozprostřením a se zhutněním z nemodifikovaného asfaltu v pruhu šířky do 3 m, po zhutnění tl. 50 mm</t>
  </si>
  <si>
    <t>-1137037882</t>
  </si>
  <si>
    <t>22</t>
  </si>
  <si>
    <t>998225111</t>
  </si>
  <si>
    <t>Přesun hmot pro komunikace s krytem z kameniva, monolitickým betonovým nebo živičným dopravní vzdálenost do 200 m jakékoliv délky objektu</t>
  </si>
  <si>
    <t>-1001082164</t>
  </si>
  <si>
    <t xml:space="preserve">Poznámka k souboru cen:_x000d_
1. Ceny lze použít i pro plochy letišť s krytem monolitickým betonovým nebo živičným._x000d_
</t>
  </si>
  <si>
    <t>50_2</t>
  </si>
  <si>
    <t>Celoplošná výsprava</t>
  </si>
  <si>
    <t>23</t>
  </si>
  <si>
    <t>406442208</t>
  </si>
  <si>
    <t>24</t>
  </si>
  <si>
    <t>-276517509</t>
  </si>
  <si>
    <t>25</t>
  </si>
  <si>
    <t>-831787533</t>
  </si>
  <si>
    <t>26</t>
  </si>
  <si>
    <t>914773201</t>
  </si>
  <si>
    <t>27</t>
  </si>
  <si>
    <t>122101101</t>
  </si>
  <si>
    <t>Odkopávky a prokopávky nezapažené s přehozením výkopku na vzdálenost do 3 m nebo s naložením na dopravní prostředek v horninách tř. 1 a 2 do 100 m3</t>
  </si>
  <si>
    <t>m3</t>
  </si>
  <si>
    <t>2118706058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</si>
  <si>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</si>
  <si>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28</t>
  </si>
  <si>
    <t>122201101</t>
  </si>
  <si>
    <t>Odkopávky a prokopávky nezapažené s přehozením výkopku na vzdálenost do 3 m nebo s naložením na dopravní prostředek v hornině tř. 3 do 100 m3</t>
  </si>
  <si>
    <t>314335244</t>
  </si>
  <si>
    <t>29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</si>
  <si>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</si>
  <si>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</si>
  <si>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1630148223</t>
  </si>
  <si>
    <t>30</t>
  </si>
  <si>
    <t>122301101</t>
  </si>
  <si>
    <t>Odkopávky a prokopávky nezapažené s přehozením výkopku na vzdálenost do 3 m nebo s naložením na dopravní prostředek v hornině tř. 4 do 100 m3</t>
  </si>
  <si>
    <t>1300634988</t>
  </si>
  <si>
    <t>31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</si>
  <si>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</si>
  <si>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</si>
  <si>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361429234</t>
  </si>
  <si>
    <t>32</t>
  </si>
  <si>
    <t>-1766302178</t>
  </si>
  <si>
    <t>33</t>
  </si>
  <si>
    <t>-1991831631</t>
  </si>
  <si>
    <t>34</t>
  </si>
  <si>
    <t>-797422712</t>
  </si>
  <si>
    <t>35</t>
  </si>
  <si>
    <t>1735316292</t>
  </si>
  <si>
    <t>36</t>
  </si>
  <si>
    <t>-1443069188</t>
  </si>
  <si>
    <t>37</t>
  </si>
  <si>
    <t>956921732</t>
  </si>
  <si>
    <t>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</si>
  <si>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</si>
  <si>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</si>
  <si>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-788760633</t>
  </si>
  <si>
    <t>39</t>
  </si>
  <si>
    <t>-1129969160</t>
  </si>
  <si>
    <t>40</t>
  </si>
  <si>
    <t>572581111</t>
  </si>
  <si>
    <t>Vyspravení trhlin dosavadního krytu samolepicí asfaltovou páskou šířky pásky 30 mm tl. 3 mm</t>
  </si>
  <si>
    <t>-598599765</t>
  </si>
  <si>
    <t xml:space="preserve">Poznámka k souboru cen:_x000d_
1. Cena je určena pro trhliny šířky do 10 mm a hloubky do 20 mm._x000d_
2. V ceně jsou započteny i náklady na vyčištění trhlin._x000d_
</t>
  </si>
  <si>
    <t>41</t>
  </si>
  <si>
    <t>497975696</t>
  </si>
  <si>
    <t>42</t>
  </si>
  <si>
    <t>1726513745</t>
  </si>
  <si>
    <t>43</t>
  </si>
  <si>
    <t>565135111</t>
  </si>
  <si>
    <t>Asfaltový beton vrstva podkladní ACP 16 (obalované kamenivo střednězrnné - OKS) s rozprostřením a zhutněním v pruhu šířky do 3 m, po zhutnění tl. 50 mm</t>
  </si>
  <si>
    <t>1808479024</t>
  </si>
  <si>
    <t xml:space="preserve">Poznámka k souboru cen:_x000d_
1. ČSN EN 13108-1 připouští pro ACP 16 pouze tl. 50 až 80 mm._x000d_
</t>
  </si>
  <si>
    <t>44</t>
  </si>
  <si>
    <t>-235960097</t>
  </si>
  <si>
    <t>45</t>
  </si>
  <si>
    <t>577144111</t>
  </si>
  <si>
    <t>Asfaltový beton vrstva obrusná ACO 11 (ABS) s rozprostřením a se zhutněním z nemodifikovaného asfaltu v pruhu šířky do 3 m tř. I, po zhutnění tl. 50 mm</t>
  </si>
  <si>
    <t>41172457</t>
  </si>
  <si>
    <t xml:space="preserve">Poznámka k souboru cen:_x000d_
1. ČSN EN 13108-1 připouští pro ACO 11 pouze tl. 35 až 50 mm._x000d_
</t>
  </si>
  <si>
    <t>46</t>
  </si>
  <si>
    <t>577144131</t>
  </si>
  <si>
    <t>Asfaltový beton vrstva obrusná ACO 11 (ABS) s rozprostřením a se zhutněním z modifikovaného asfaltu v pruhu šířky do 3 m, po zhutnění tl. 50 mm</t>
  </si>
  <si>
    <t>734501059</t>
  </si>
  <si>
    <t>47</t>
  </si>
  <si>
    <t>113201112</t>
  </si>
  <si>
    <t>Vytrhání obrub s vybouráním lože, s přemístěním hmot na skládku na vzdálenost do 3 m nebo s naložením na dopravní prostředek silničních ležatých</t>
  </si>
  <si>
    <t>-2122318004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</si>
  <si>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</si>
  <si>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48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</si>
  <si>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</si>
  <si>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</si>
  <si>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-614235255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</si>
  <si>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</si>
  <si>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49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</si>
  <si>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</si>
  <si>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</si>
  <si>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463518343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</si>
  <si>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</si>
  <si>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916241112</t>
  </si>
  <si>
    <t>Osazení obrubníku kamenného se zřízením lože, s vyplněním a zatřením spár cementovou maltou ležatého bez boční opěry, do lože z betonu prostého</t>
  </si>
  <si>
    <t>1703152979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</si>
  <si>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</si>
  <si>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51</t>
  </si>
  <si>
    <t>916241113</t>
  </si>
  <si>
    <t>Osazení obrubníku kamenného se zřízením lože, s vyplněním a zatřením spár cementovou maltou ležatého s boční opěrou z betonu prostého, do lože z betonu prostého</t>
  </si>
  <si>
    <t>-1301148351</t>
  </si>
  <si>
    <t>52</t>
  </si>
  <si>
    <t>916241212</t>
  </si>
  <si>
    <t>Osazení obrubníku kamenného se zřízením lože, s vyplněním a zatřením spár cementovou maltou stojatého bez boční opěry, do lože z betonu prostého</t>
  </si>
  <si>
    <t>-995985878</t>
  </si>
  <si>
    <t>53</t>
  </si>
  <si>
    <t>M</t>
  </si>
  <si>
    <t>59217031</t>
  </si>
  <si>
    <t>obrubník betonový silniční 1000x150x250mm</t>
  </si>
  <si>
    <t>-1150685743</t>
  </si>
  <si>
    <t>54</t>
  </si>
  <si>
    <t>-1039779959</t>
  </si>
  <si>
    <t>50_3</t>
  </si>
  <si>
    <t>Oprava a výměna uličních vpustí</t>
  </si>
  <si>
    <t>55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</si>
  <si>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</si>
  <si>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</si>
  <si>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1285020496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</si>
  <si>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</si>
  <si>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56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</si>
  <si>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</si>
  <si>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</si>
  <si>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1556252019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</si>
  <si>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</si>
  <si>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57</t>
  </si>
  <si>
    <t>59227035</t>
  </si>
  <si>
    <t>žlab odvodňovací betonový 510x 650x157mm</t>
  </si>
  <si>
    <t>775010567</t>
  </si>
  <si>
    <t>58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</si>
  <si>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</si>
  <si>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</si>
  <si>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-189732209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</si>
  <si>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</si>
  <si>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59</t>
  </si>
  <si>
    <t>899231111</t>
  </si>
  <si>
    <t>Výšková úprava uličního vstupu nebo vpusti do 200 mm zvýšením mříže</t>
  </si>
  <si>
    <t>1213118608</t>
  </si>
  <si>
    <t>60</t>
  </si>
  <si>
    <t>899331111</t>
  </si>
  <si>
    <t>Výšková úprava uličního vstupu nebo vpusti do 200 mm zvýšením poklopu</t>
  </si>
  <si>
    <t>599074246</t>
  </si>
  <si>
    <t>61</t>
  </si>
  <si>
    <t>-1748226635</t>
  </si>
  <si>
    <t>62</t>
  </si>
  <si>
    <t>-1505294131</t>
  </si>
  <si>
    <t>63</t>
  </si>
  <si>
    <t>358315114</t>
  </si>
  <si>
    <t>Bourání stoky kompletní nebo vybourání otvorů průřezové plochy do 4 m2 ve stokách ze zdiva z prostého betonu</t>
  </si>
  <si>
    <t>1831281285</t>
  </si>
  <si>
    <t>64</t>
  </si>
  <si>
    <t>132101101</t>
  </si>
  <si>
    <t>Hloubení zapažených i nezapažených rýh šířky do 600 mm s urovnáním dna do předepsaného profilu a spádu v horninách tř. 1 a 2 do 100 m3</t>
  </si>
  <si>
    <t>-843536458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</si>
  <si>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</si>
  <si>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65</t>
  </si>
  <si>
    <t>132201101</t>
  </si>
  <si>
    <t>Hloubení zapažených i nezapažených rýh šířky do 600 mm s urovnáním dna do předepsaného profilu a spádu v hornině tř. 3 do 100 m3</t>
  </si>
  <si>
    <t>1388407809</t>
  </si>
  <si>
    <t>66</t>
  </si>
  <si>
    <t>132301101</t>
  </si>
  <si>
    <t>Hloubení zapažených i nezapažených rýh šířky do 600 mm s urovnáním dna do předepsaného profilu a spádu v hornině tř. 4 do 100 m3</t>
  </si>
  <si>
    <t>1177548503</t>
  </si>
  <si>
    <t>67</t>
  </si>
  <si>
    <t>132301109</t>
  </si>
  <si>
    <t>Hloubení zapažených i nezapažených rýh šířky do 600 mm s urovnáním dna do předepsaného profilu a spádu v hornině tř. 4 Příplatek k cenám za lepivost horniny tř. 4</t>
  </si>
  <si>
    <t>-1415305795</t>
  </si>
  <si>
    <t>68</t>
  </si>
  <si>
    <t>174101101</t>
  </si>
  <si>
    <t>Zásyp sypaninou z jakékoliv horniny s uložením výkopku ve vrstvách se zhutněním jam, šachet, rýh nebo kolem objektů v těchto vykopávkách</t>
  </si>
  <si>
    <t>-1592197834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</si>
  <si>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</si>
  <si>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69</t>
  </si>
  <si>
    <t>871315211</t>
  </si>
  <si>
    <t>Kanalizační potrubí z tvrdého PVC v otevřeném výkopu ve sklonu do 20 %, hladkého plnostěnného jednovrstvého, tuhost třídy SN 4 DN 160</t>
  </si>
  <si>
    <t>-1100858613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</si>
  <si>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</si>
  <si>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70</t>
  </si>
  <si>
    <t>-838361703</t>
  </si>
  <si>
    <t>71</t>
  </si>
  <si>
    <t>-2116866408</t>
  </si>
  <si>
    <t>72</t>
  </si>
  <si>
    <t>171201211</t>
  </si>
  <si>
    <t>Poplatek za uložení stavebního odpadu na skládce (skládkovné) zeminy a kameniva zatříděného do Katalogu odpadů pod kódem 170 504</t>
  </si>
  <si>
    <t>290320978</t>
  </si>
  <si>
    <t xml:space="preserve">Poznámka k souboru cen:_x000d_
1. Ceny uvedené v souboru cen lze po dohodě upravit podle místních podmínek._x000d_
</t>
  </si>
  <si>
    <t>73</t>
  </si>
  <si>
    <t>564761111</t>
  </si>
  <si>
    <t>Podklad nebo kryt z kameniva hrubého drceného vel. 32-63 mm s rozprostřením a zhutněním, po zhutnění tl. 200 mm</t>
  </si>
  <si>
    <t>-249055776</t>
  </si>
  <si>
    <t>74</t>
  </si>
  <si>
    <t>564661111</t>
  </si>
  <si>
    <t>Podklad z kameniva hrubého drceného vel. 63-125 mm, s rozprostřením a zhutněním, po zhutnění tl. 200 mm</t>
  </si>
  <si>
    <t>1950991763</t>
  </si>
  <si>
    <t>75</t>
  </si>
  <si>
    <t>564752111</t>
  </si>
  <si>
    <t>Podklad nebo kryt z vibrovaného štěrku VŠ s rozprostřením, vlhčením a zhutněním, po zhutnění tl. 150 mm</t>
  </si>
  <si>
    <t>24171818</t>
  </si>
  <si>
    <t>76</t>
  </si>
  <si>
    <t>1330215942</t>
  </si>
  <si>
    <t>77</t>
  </si>
  <si>
    <t>59223820</t>
  </si>
  <si>
    <t>vpusť uliční skruž betonová 290x500x50mm s osazením na kalový koš pro těžké naplaveniny</t>
  </si>
  <si>
    <t>-1618885779</t>
  </si>
  <si>
    <t>78</t>
  </si>
  <si>
    <t>59223824</t>
  </si>
  <si>
    <t>vpusť uliční skruž betonová 590x500x50mm s výtokem (bez vložky)</t>
  </si>
  <si>
    <t>804387119</t>
  </si>
  <si>
    <t>79</t>
  </si>
  <si>
    <t>-940691653</t>
  </si>
  <si>
    <t>80</t>
  </si>
  <si>
    <t>895941111</t>
  </si>
  <si>
    <t>Zřízení vpusti kanalizační uliční z betonových dílců typ UV-50 normální</t>
  </si>
  <si>
    <t>1882238132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</si>
  <si>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</si>
  <si>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81</t>
  </si>
  <si>
    <t>59223826</t>
  </si>
  <si>
    <t>vpusť uliční skruž betonová 590x500x50mm</t>
  </si>
  <si>
    <t>466990777</t>
  </si>
  <si>
    <t>82</t>
  </si>
  <si>
    <t>59223864</t>
  </si>
  <si>
    <t>prstenec pro uliční vpusť vyrovnávací betonový 390x60x130mm</t>
  </si>
  <si>
    <t>-966940664</t>
  </si>
  <si>
    <t>83</t>
  </si>
  <si>
    <t>59223821</t>
  </si>
  <si>
    <t>vpusť uliční prstenec betonový 180x660x100mm</t>
  </si>
  <si>
    <t>-1488665675</t>
  </si>
  <si>
    <t>84</t>
  </si>
  <si>
    <t>59223822</t>
  </si>
  <si>
    <t>vpusť uliční dno s výtokem betonové 626x495x50mm</t>
  </si>
  <si>
    <t>670328139</t>
  </si>
  <si>
    <t>85</t>
  </si>
  <si>
    <t>59223850</t>
  </si>
  <si>
    <t>dno pro uliční vpusť s výtokovým otvorem betonové 450x330x50mm</t>
  </si>
  <si>
    <t>586396454</t>
  </si>
  <si>
    <t>86</t>
  </si>
  <si>
    <t>59223852</t>
  </si>
  <si>
    <t>dno pro uliční vpusť s kalovou prohlubní betonové 450x300x50mm</t>
  </si>
  <si>
    <t>-504433725</t>
  </si>
  <si>
    <t>87</t>
  </si>
  <si>
    <t>59223874</t>
  </si>
  <si>
    <t>koš vysoký pro uliční vpusti žárově Pz plech pro rám 500/300mm</t>
  </si>
  <si>
    <t>1677897330</t>
  </si>
  <si>
    <t>88</t>
  </si>
  <si>
    <t>59223870</t>
  </si>
  <si>
    <t>koš nízký pro uliční vpusti žárově Pz plech pro rám 500/300mm</t>
  </si>
  <si>
    <t>-1509576285</t>
  </si>
  <si>
    <t>50_4</t>
  </si>
  <si>
    <t>Oprava chodníků</t>
  </si>
  <si>
    <t>89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</si>
  <si>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</si>
  <si>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</si>
  <si>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656457998</t>
  </si>
  <si>
    <t>90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</si>
  <si>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</si>
  <si>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</si>
  <si>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-1866044161</t>
  </si>
  <si>
    <t>91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</si>
  <si>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</si>
  <si>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</si>
  <si>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154730587</t>
  </si>
  <si>
    <t>92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</si>
  <si>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</si>
  <si>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</si>
  <si>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-324137241</t>
  </si>
  <si>
    <t>93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</si>
  <si>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</si>
  <si>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</si>
  <si>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-1040801985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</si>
  <si>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</si>
  <si>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94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</si>
  <si>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</si>
  <si>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</si>
  <si>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-415683125</t>
  </si>
  <si>
    <t>95</t>
  </si>
  <si>
    <t>113201111</t>
  </si>
  <si>
    <t>Vytrhání obrub s vybouráním lože, s přemístěním hmot na skládku na vzdálenost do 3 m nebo s naložením na dopravní prostředek chodníkových ležatých</t>
  </si>
  <si>
    <t>-1573659921</t>
  </si>
  <si>
    <t>96</t>
  </si>
  <si>
    <t>141039068</t>
  </si>
  <si>
    <t>97</t>
  </si>
  <si>
    <t>113204111</t>
  </si>
  <si>
    <t>Vytrhání obrub s vybouráním lože, s přemístěním hmot na skládku na vzdálenost do 3 m nebo s naložením na dopravní prostředek záhonových</t>
  </si>
  <si>
    <t>-1969576938</t>
  </si>
  <si>
    <t>98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</si>
  <si>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</si>
  <si>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</si>
  <si>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519395610</t>
  </si>
  <si>
    <t>99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</si>
  <si>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</si>
  <si>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</si>
  <si>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-2039064494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</si>
  <si>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</si>
  <si>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</si>
  <si>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360247510</t>
  </si>
  <si>
    <t>101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</si>
  <si>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</si>
  <si>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</si>
  <si>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803671181</t>
  </si>
  <si>
    <t>102</t>
  </si>
  <si>
    <t>121112111</t>
  </si>
  <si>
    <t>Sejmutí ornice ručně s vodorovným přemístěním do 50 m na dočasné či trvalé skládky nebo na hromady v místě upotřebení tloušťky vrstvy do 150 mm</t>
  </si>
  <si>
    <t>-935518299</t>
  </si>
  <si>
    <t>103</t>
  </si>
  <si>
    <t>181951102</t>
  </si>
  <si>
    <t>Úprava pláně vyrovnáním výškových rozdílů v hornině tř. 1 až 4 se zhutněním</t>
  </si>
  <si>
    <t>-244244304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</si>
  <si>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</si>
  <si>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104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</si>
  <si>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</si>
  <si>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</si>
  <si>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-1914057947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</si>
  <si>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</si>
  <si>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105</t>
  </si>
  <si>
    <t>181301102</t>
  </si>
  <si>
    <t>Rozprostření a urovnání ornice v rovině nebo ve svahu sklonu do 1:5 při souvislé ploše do 500 m2, tl. vrstvy přes 100 do 150 mm</t>
  </si>
  <si>
    <t>-1291766690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</si>
  <si>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</si>
  <si>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106</t>
  </si>
  <si>
    <t>181411131</t>
  </si>
  <si>
    <t>Založení trávníku na půdě předem připravené plochy do 1000 m2 výsevem včetně utažení parkového v rovině nebo na svahu do 1:5</t>
  </si>
  <si>
    <t>1409365326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</si>
  <si>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</si>
  <si>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107</t>
  </si>
  <si>
    <t>005724100</t>
  </si>
  <si>
    <t>osivo směs travní parková</t>
  </si>
  <si>
    <t>kg</t>
  </si>
  <si>
    <t>1576766312</t>
  </si>
  <si>
    <t>108</t>
  </si>
  <si>
    <t>-1830004885</t>
  </si>
  <si>
    <t>109</t>
  </si>
  <si>
    <t>564851111</t>
  </si>
  <si>
    <t>Podklad ze štěrkodrti ŠD s rozprostřením a zhutněním, po zhutnění tl. 150 mm</t>
  </si>
  <si>
    <t>1163575759</t>
  </si>
  <si>
    <t>110</t>
  </si>
  <si>
    <t>564861111</t>
  </si>
  <si>
    <t>Podklad ze štěrkodrti ŠD s rozprostřením a zhutněním, po zhutnění tl. 200 mm</t>
  </si>
  <si>
    <t>-1642448818</t>
  </si>
  <si>
    <t>111</t>
  </si>
  <si>
    <t>564931412</t>
  </si>
  <si>
    <t>Podklad nebo podsyp z asfaltového recyklátu s rozprostřením a zhutněním, po zhutnění tl. 100 mm</t>
  </si>
  <si>
    <t>938017677</t>
  </si>
  <si>
    <t>112</t>
  </si>
  <si>
    <t>564911411</t>
  </si>
  <si>
    <t>Podklad nebo podsyp z asfaltového recyklátu s rozprostřením a zhutněním, po zhutnění tl. 50 mm</t>
  </si>
  <si>
    <t>13406598</t>
  </si>
  <si>
    <t>113</t>
  </si>
  <si>
    <t>567114111</t>
  </si>
  <si>
    <t>Podklad ze směsi stmelené cementem SC bez dilatačních spár, s rozprostřením a zhutněním SC C 20/25 (PB I), po zhutnění tl. 100 mm</t>
  </si>
  <si>
    <t>1436700366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</si>
  <si>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</si>
  <si>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114</t>
  </si>
  <si>
    <t>399302465</t>
  </si>
  <si>
    <t>115</t>
  </si>
  <si>
    <t>1996386718</t>
  </si>
  <si>
    <t>116</t>
  </si>
  <si>
    <t>-765004380</t>
  </si>
  <si>
    <t>117</t>
  </si>
  <si>
    <t>997221855</t>
  </si>
  <si>
    <t>1237436848</t>
  </si>
  <si>
    <t>118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</si>
  <si>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</si>
  <si>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</si>
  <si>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831475240</t>
  </si>
  <si>
    <t xml:space="preserve">Poznámka k souboru cen:_x000d_
1. V cenách jsou započteny i náklady na dodání hmot pro lože a na dodání téhož materiálu pro výplň spár a zhotovení šablon, popř. rámů._x000d_
2. V cenách nejsou započteny náklady na dodání mozaiky, které se oceňuje ve specifikaci; ztratné lze dohodnout ve výši 2 %._x000d_
3. Část lože přesahující tloušťku 40 mm se oceňuje cenami souboru cen 451 ..-9 Příplatek za každých dalších 10 mm tloušťky podkladu nebo lože._x000d_
</t>
  </si>
  <si>
    <t>119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</si>
  <si>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</si>
  <si>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</si>
  <si>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1553054299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</si>
  <si>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</si>
  <si>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120</t>
  </si>
  <si>
    <t>58381008</t>
  </si>
  <si>
    <t>kostka dlažební žula velká 15/17</t>
  </si>
  <si>
    <t>837258125</t>
  </si>
  <si>
    <t>121</t>
  </si>
  <si>
    <t>58381004</t>
  </si>
  <si>
    <t>kostka dlažební mozaika žula 4/6 tř 1</t>
  </si>
  <si>
    <t>-433142275</t>
  </si>
  <si>
    <t>122</t>
  </si>
  <si>
    <t>58381005</t>
  </si>
  <si>
    <t>kostka dlažební mozaika žula 4/6 šedá</t>
  </si>
  <si>
    <t>-287093028</t>
  </si>
  <si>
    <t>123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</si>
  <si>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</si>
  <si>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</si>
  <si>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964733889</t>
  </si>
  <si>
    <t>124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</si>
  <si>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</si>
  <si>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</si>
  <si>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-1072435088</t>
  </si>
  <si>
    <t>125</t>
  </si>
  <si>
    <t>58381007</t>
  </si>
  <si>
    <t>kostka dlažební žula drobná 8/10</t>
  </si>
  <si>
    <t>-1631634945</t>
  </si>
  <si>
    <t>126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</si>
  <si>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</si>
  <si>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</si>
  <si>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-905103847</t>
  </si>
  <si>
    <t>127</t>
  </si>
  <si>
    <t>1699164772</t>
  </si>
  <si>
    <t>128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</si>
  <si>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</si>
  <si>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</si>
  <si>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577583830</t>
  </si>
  <si>
    <t>129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</si>
  <si>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</si>
  <si>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</si>
  <si>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-179341212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</si>
  <si>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</si>
  <si>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130</t>
  </si>
  <si>
    <t>873926081</t>
  </si>
  <si>
    <t>131</t>
  </si>
  <si>
    <t>132201109</t>
  </si>
  <si>
    <t>Hloubení zapažených i nezapažených rýh šířky do 600 mm s urovnáním dna do předepsaného profilu a spádu v hornině tř. 3 Příplatek k cenám za lepivost horniny tř. 3</t>
  </si>
  <si>
    <t>669021219</t>
  </si>
  <si>
    <t>132</t>
  </si>
  <si>
    <t>58380004</t>
  </si>
  <si>
    <t>obrubník kamenný žulový přímý 250x200mm</t>
  </si>
  <si>
    <t>-1132122311</t>
  </si>
  <si>
    <t>P</t>
  </si>
  <si>
    <t>Poznámka k položce:_x000d_
Hmotnost: 125 kg/bm</t>
  </si>
  <si>
    <t>133</t>
  </si>
  <si>
    <t>58380424</t>
  </si>
  <si>
    <t>obrubník kamenný žulový obloukový R 1-3m 250x200mm</t>
  </si>
  <si>
    <t>504774200</t>
  </si>
  <si>
    <t>134</t>
  </si>
  <si>
    <t>326842965</t>
  </si>
  <si>
    <t>135</t>
  </si>
  <si>
    <t>916331112</t>
  </si>
  <si>
    <t>Osazení zahradního obrubníku betonového s ložem tl. od 50 do 100 mm z betonu prostého tř. C 12/15 s boční opěrou z betonu prostého tř. C 12/15</t>
  </si>
  <si>
    <t>1358974693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</si>
  <si>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</si>
  <si>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136</t>
  </si>
  <si>
    <t>59217017</t>
  </si>
  <si>
    <t>obrubník betonový chodníkový 1000x100x250mm</t>
  </si>
  <si>
    <t>-1249938607</t>
  </si>
  <si>
    <t>137</t>
  </si>
  <si>
    <t>59217011</t>
  </si>
  <si>
    <t>obrubník betonový zahradní 500x50x200mm</t>
  </si>
  <si>
    <t>-1583081621</t>
  </si>
  <si>
    <t>138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</si>
  <si>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</si>
  <si>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</si>
  <si>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1282284676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</si>
  <si>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</si>
  <si>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139</t>
  </si>
  <si>
    <t>59245008</t>
  </si>
  <si>
    <t>dlažba skladebná betonová 200x100x60mm barevná</t>
  </si>
  <si>
    <t>495126105</t>
  </si>
  <si>
    <t>140</t>
  </si>
  <si>
    <t>59245020</t>
  </si>
  <si>
    <t>dlažba skladebná betonová 200x100x80mm přírodní</t>
  </si>
  <si>
    <t>-1991050079</t>
  </si>
  <si>
    <t>141</t>
  </si>
  <si>
    <t>59245005</t>
  </si>
  <si>
    <t>dlažba skladebná betonová 200x100x80mm barevná</t>
  </si>
  <si>
    <t>1388013505</t>
  </si>
  <si>
    <t>142</t>
  </si>
  <si>
    <t>59245021</t>
  </si>
  <si>
    <t>dlažba skladebná betonová 200x200x60mm přírodní</t>
  </si>
  <si>
    <t>1234023173</t>
  </si>
  <si>
    <t>143</t>
  </si>
  <si>
    <t>59245006</t>
  </si>
  <si>
    <t>dlažba skladebná betonová pro nevidomé 200x100x60mm barevná</t>
  </si>
  <si>
    <t>-1898171127</t>
  </si>
  <si>
    <t>50_5</t>
  </si>
  <si>
    <t>Dopravní značení</t>
  </si>
  <si>
    <t>144</t>
  </si>
  <si>
    <t>914111111</t>
  </si>
  <si>
    <t>Montáž svislé dopravní značky základní velikosti do 1 m2 objímkami na sloupky nebo konzoly</t>
  </si>
  <si>
    <t>1202589198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</si>
  <si>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</si>
  <si>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145</t>
  </si>
  <si>
    <t>914111112</t>
  </si>
  <si>
    <t>Montáž svislé dopravní značky základní velikosti do 1 m2 páskováním na sloupy</t>
  </si>
  <si>
    <t>875521431</t>
  </si>
  <si>
    <t>146</t>
  </si>
  <si>
    <t>914111121</t>
  </si>
  <si>
    <t>Montáž svislé dopravní značky základní velikosti do 2 m2 objímkami na sloupky nebo konzoly</t>
  </si>
  <si>
    <t>-47667683</t>
  </si>
  <si>
    <t>147</t>
  </si>
  <si>
    <t>914111122</t>
  </si>
  <si>
    <t>Montáž svislé dopravní značky základní velikosti do 2 m2 páskováním na sloupy</t>
  </si>
  <si>
    <t>-555786730</t>
  </si>
  <si>
    <t>148</t>
  </si>
  <si>
    <t>914511111</t>
  </si>
  <si>
    <t>Montáž sloupku dopravních značek délky do 3,5 m do betonového základu</t>
  </si>
  <si>
    <t>-1879341878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</si>
  <si>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</si>
  <si>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149</t>
  </si>
  <si>
    <t>40445225</t>
  </si>
  <si>
    <t>sloupek pro dopravní značku Zn D 60mm v 3,5m</t>
  </si>
  <si>
    <t>-841500795</t>
  </si>
  <si>
    <t>150</t>
  </si>
  <si>
    <t>40445261</t>
  </si>
  <si>
    <t>spona upínací 12,7mm</t>
  </si>
  <si>
    <t>100 kus</t>
  </si>
  <si>
    <t>1874539665</t>
  </si>
  <si>
    <t>151</t>
  </si>
  <si>
    <t>40444000</t>
  </si>
  <si>
    <t>značka dopravní svislá výstražná FeZn A1-A30 P1,P4 700mm</t>
  </si>
  <si>
    <t>224177103</t>
  </si>
  <si>
    <t>152</t>
  </si>
  <si>
    <t>40444045</t>
  </si>
  <si>
    <t>značka dopravní svislá FeZn NK 700mm (A32a)</t>
  </si>
  <si>
    <t>-575645418</t>
  </si>
  <si>
    <t>153</t>
  </si>
  <si>
    <t>40444048</t>
  </si>
  <si>
    <t>značka dopravní svislá FeZn NK 700mm (A32b)</t>
  </si>
  <si>
    <t>-1701733420</t>
  </si>
  <si>
    <t>154</t>
  </si>
  <si>
    <t>40444042</t>
  </si>
  <si>
    <t>značka dopravní svislá FeZn NK 400x1200mm (A31a, A31b, A31c)</t>
  </si>
  <si>
    <t>-530568416</t>
  </si>
  <si>
    <t>155</t>
  </si>
  <si>
    <t>40444274</t>
  </si>
  <si>
    <t>značka dopravní svislá FeZn NK 1000x500mm (IP26a, IP26b)</t>
  </si>
  <si>
    <t>605633492</t>
  </si>
  <si>
    <t>156</t>
  </si>
  <si>
    <t>40444052</t>
  </si>
  <si>
    <t>značka dopravní svislá STOP FeZn NK P6 700mm</t>
  </si>
  <si>
    <t>54394104</t>
  </si>
  <si>
    <t>157</t>
  </si>
  <si>
    <t>40444101</t>
  </si>
  <si>
    <t>značka dopravní svislá zákazová B FeZn JAC 500mm</t>
  </si>
  <si>
    <t>715360004</t>
  </si>
  <si>
    <t>158</t>
  </si>
  <si>
    <t>40444110</t>
  </si>
  <si>
    <t>značka dopravní svislá zákazová B FeZn JAC 700mm</t>
  </si>
  <si>
    <t>-1801615843</t>
  </si>
  <si>
    <t>159</t>
  </si>
  <si>
    <t>40444230</t>
  </si>
  <si>
    <t>značka dopravní svislá FeZn NK 500x500mm</t>
  </si>
  <si>
    <t>-197094750</t>
  </si>
  <si>
    <t>160</t>
  </si>
  <si>
    <t>40444236</t>
  </si>
  <si>
    <t>značka dopravní svislá FeZn NK 750x750mm</t>
  </si>
  <si>
    <t>-1249527215</t>
  </si>
  <si>
    <t>161</t>
  </si>
  <si>
    <t>40444246</t>
  </si>
  <si>
    <t>značka dopravní svislá FeZn NK 800x300mm (IP4a)</t>
  </si>
  <si>
    <t>1144121579</t>
  </si>
  <si>
    <t>162</t>
  </si>
  <si>
    <t>40444256</t>
  </si>
  <si>
    <t>značka dopravní svislá FeZn NK 500x700mm</t>
  </si>
  <si>
    <t>1488599435</t>
  </si>
  <si>
    <t>163</t>
  </si>
  <si>
    <t>40444270</t>
  </si>
  <si>
    <t>značka dopravní svislá FeZn NK 1000x1500mm</t>
  </si>
  <si>
    <t>480317930</t>
  </si>
  <si>
    <t>164</t>
  </si>
  <si>
    <t>40444280</t>
  </si>
  <si>
    <t>značka dopravní svislá FeZn NK 1100(1350)x330mm</t>
  </si>
  <si>
    <t>442609200</t>
  </si>
  <si>
    <t>165</t>
  </si>
  <si>
    <t>40444285</t>
  </si>
  <si>
    <t>značka dopravní svislá FeZn NK 1100(1350)x500mm</t>
  </si>
  <si>
    <t>946126867</t>
  </si>
  <si>
    <t>166</t>
  </si>
  <si>
    <t>40444290</t>
  </si>
  <si>
    <t>značka dopravní svislá FeZn NK 700x200mm</t>
  </si>
  <si>
    <t>-860865045</t>
  </si>
  <si>
    <t>167</t>
  </si>
  <si>
    <t>40444116</t>
  </si>
  <si>
    <t>značka dopravní svislá zákazová B FeZn NK 900mm</t>
  </si>
  <si>
    <t>-278788419</t>
  </si>
  <si>
    <t>168</t>
  </si>
  <si>
    <t>40444332</t>
  </si>
  <si>
    <t>značka dopravní svislá FeZn NK 500x150mm</t>
  </si>
  <si>
    <t>1372676793</t>
  </si>
  <si>
    <t>169</t>
  </si>
  <si>
    <t>40444316</t>
  </si>
  <si>
    <t>značka dopravní svislá FeZn NK 500x300mm</t>
  </si>
  <si>
    <t>-97586748</t>
  </si>
  <si>
    <t>170</t>
  </si>
  <si>
    <t>40445202</t>
  </si>
  <si>
    <t>zrcadlo dopravní čtvercové 400x600mm</t>
  </si>
  <si>
    <t>-1376063069</t>
  </si>
  <si>
    <t>171</t>
  </si>
  <si>
    <t>40445203</t>
  </si>
  <si>
    <t>zrcadlo dopravní čtvercové 600x800mm</t>
  </si>
  <si>
    <t>865113156</t>
  </si>
  <si>
    <t>172</t>
  </si>
  <si>
    <t>40445204</t>
  </si>
  <si>
    <t>zrcadlo dopravní čtvercové 800x1000mm</t>
  </si>
  <si>
    <t>953218981</t>
  </si>
  <si>
    <t>173</t>
  </si>
  <si>
    <t>40445220</t>
  </si>
  <si>
    <t>držák dopravní značky na stěnu D 60mm</t>
  </si>
  <si>
    <t>1193183340</t>
  </si>
  <si>
    <t>174</t>
  </si>
  <si>
    <t>40445235</t>
  </si>
  <si>
    <t>sloupek pro dopravní značku Al D 60mm v 3,5m</t>
  </si>
  <si>
    <t>-160144899</t>
  </si>
  <si>
    <t>175</t>
  </si>
  <si>
    <t>40445240</t>
  </si>
  <si>
    <t>patka pro sloupek Al D 60mm</t>
  </si>
  <si>
    <t>161147262</t>
  </si>
  <si>
    <t>176</t>
  </si>
  <si>
    <t>40445253</t>
  </si>
  <si>
    <t>víčko plastové na sloupek D 60mm</t>
  </si>
  <si>
    <t>457274678</t>
  </si>
  <si>
    <t>177</t>
  </si>
  <si>
    <t>40445256</t>
  </si>
  <si>
    <t>svorka upínací na sloupek dopravní značky D 60mm</t>
  </si>
  <si>
    <t>133106725</t>
  </si>
  <si>
    <t>178</t>
  </si>
  <si>
    <t>915121111</t>
  </si>
  <si>
    <t>Vodorovné dopravní značení stříkané barvou vodící čára bílá šířky 250 mm souvislá základní</t>
  </si>
  <si>
    <t>-344660420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</si>
  <si>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</si>
  <si>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179</t>
  </si>
  <si>
    <t>915121112</t>
  </si>
  <si>
    <t>Vodorovné dopravní značení stříkané barvou vodící čára bílá šířky 250 mm souvislá retroreflexní</t>
  </si>
  <si>
    <t>-2124692861</t>
  </si>
  <si>
    <t>180</t>
  </si>
  <si>
    <t>915211111</t>
  </si>
  <si>
    <t>Vodorovné dopravní značení stříkaným plastem dělící čára šířky 125 mm souvislá bílá základní</t>
  </si>
  <si>
    <t>1856749798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</si>
  <si>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</si>
  <si>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181</t>
  </si>
  <si>
    <t>915211112</t>
  </si>
  <si>
    <t>Vodorovné dopravní značení stříkaným plastem dělící čára šířky 125 mm souvislá bílá retroreflexní</t>
  </si>
  <si>
    <t>1170880622</t>
  </si>
  <si>
    <t>182</t>
  </si>
  <si>
    <t>915211115</t>
  </si>
  <si>
    <t>Vodorovné dopravní značení stříkaným plastem dělící čára šířky 125 mm souvislá žlutá základní</t>
  </si>
  <si>
    <t>112661895</t>
  </si>
  <si>
    <t>183</t>
  </si>
  <si>
    <t>915211121</t>
  </si>
  <si>
    <t>Vodorovné dopravní značení stříkaným plastem dělící čára šířky 125 mm přerušovaná bílá základní</t>
  </si>
  <si>
    <t>-858369067</t>
  </si>
  <si>
    <t>184</t>
  </si>
  <si>
    <t>915221111</t>
  </si>
  <si>
    <t>Vodorovné dopravní značení stříkaným plastem vodící čára bílá šířky 250 mm souvislá základní</t>
  </si>
  <si>
    <t>696377299</t>
  </si>
  <si>
    <t>185</t>
  </si>
  <si>
    <t>915221112</t>
  </si>
  <si>
    <t>Vodorovné dopravní značení stříkaným plastem vodící čára bílá šířky 250 mm souvislá retroreflexní</t>
  </si>
  <si>
    <t>-528857646</t>
  </si>
  <si>
    <t>186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</si>
  <si>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</si>
  <si>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</si>
  <si>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-1702157815</t>
  </si>
  <si>
    <t xml:space="preserve">Poznámka k souboru cen:_x000d_
1. Přemístění demontovaných značek na vzdálenost přes 20 m se oceňuje cenami souborů cen 997 22-1 Vodorovná doprava vybouraných hmot._x000d_
</t>
  </si>
  <si>
    <t>VRN</t>
  </si>
  <si>
    <t>Vedlejší rozpočtové náklady</t>
  </si>
  <si>
    <t>187</t>
  </si>
  <si>
    <t>460010025</t>
  </si>
  <si>
    <t>Vytyčení trasy inženýrských sítí v zastavěném prostoru</t>
  </si>
  <si>
    <t>km</t>
  </si>
  <si>
    <t>1709392396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</si>
  <si>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</si>
  <si>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188</t>
  </si>
  <si>
    <t>X00000001</t>
  </si>
  <si>
    <t>Dopravně inženýrská opatření</t>
  </si>
  <si>
    <t>soubor</t>
  </si>
  <si>
    <t>-1327373189</t>
  </si>
  <si>
    <t>Poznámka k položce:_x000d_
Obsahuje náklady na projednání dopravních opatření s DI PČR a náklady na zajištění zvláštního užívání komunikace a překopového povolení</t>
  </si>
  <si>
    <t>189</t>
  </si>
  <si>
    <t>X00000002</t>
  </si>
  <si>
    <t>Dopravní značení - schéma B/3</t>
  </si>
  <si>
    <t>589327633</t>
  </si>
  <si>
    <t>Poznámka k položce:_x000d_
Standartní pracovní místo. Zúžení jízdního pruhu</t>
  </si>
  <si>
    <t>190</t>
  </si>
  <si>
    <t>X00000003</t>
  </si>
  <si>
    <t>Dopravní značení - schéma B/6</t>
  </si>
  <si>
    <t>109925503</t>
  </si>
  <si>
    <t>Poznámka k položce:_x000d_
Standartní pracovní místo. Zúžení vozovky na jeden jízdní pruh. Řízení provozu světelnými signály</t>
  </si>
  <si>
    <t>191</t>
  </si>
  <si>
    <t>X00000004</t>
  </si>
  <si>
    <t>Dopravní značení - schéma B/2</t>
  </si>
  <si>
    <t>82448028</t>
  </si>
  <si>
    <t>Poznámka k položce:_x000d_
Standartní pracovní místo na pozemní komunikaci s malým dopravním zatížením. Zúžení vozovky na jeden jízdní pruh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</si>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</sst>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top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21</v>
      </c>
      <c r="AL7" s="20"/>
      <c r="AM7" s="20"/>
      <c r="AN7" s="25" t="s">
        <v>20</v>
      </c>
      <c r="AO7" s="20"/>
      <c r="AP7" s="20"/>
      <c r="AQ7" s="20"/>
      <c r="AR7" s="18"/>
      <c r="BE7" s="29"/>
      <c r="BS7" s="15" t="s">
        <v>22</v>
      </c>
    </row>
    <row r="8" s="1" customFormat="1" ht="12" customHeight="1">
      <c r="B8" s="19"/>
      <c r="C8" s="20"/>
      <c r="D8" s="30" t="s">
        <v>23</v>
      </c>
      <c r="E8" s="20"/>
      <c r="F8" s="20"/>
      <c r="G8" s="20"/>
      <c r="H8" s="20"/>
      <c r="I8" s="20"/>
      <c r="J8" s="20"/>
      <c r="K8" s="25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25</v>
      </c>
      <c r="AL8" s="20"/>
      <c r="AM8" s="20"/>
      <c r="AN8" s="31" t="s">
        <v>26</v>
      </c>
      <c r="AO8" s="20"/>
      <c r="AP8" s="20"/>
      <c r="AQ8" s="20"/>
      <c r="AR8" s="18"/>
      <c r="BE8" s="29"/>
      <c r="BS8" s="15" t="s">
        <v>27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28</v>
      </c>
    </row>
    <row r="10" s="1" customFormat="1" ht="12" customHeight="1">
      <c r="B10" s="19"/>
      <c r="C10" s="20"/>
      <c r="D10" s="30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30</v>
      </c>
      <c r="AL10" s="20"/>
      <c r="AM10" s="20"/>
      <c r="AN10" s="25" t="s">
        <v>20</v>
      </c>
      <c r="AO10" s="20"/>
      <c r="AP10" s="20"/>
      <c r="AQ10" s="20"/>
      <c r="AR10" s="18"/>
      <c r="BE10" s="29"/>
      <c r="BS10" s="15" t="s">
        <v>18</v>
      </c>
    </row>
    <row r="11" s="1" customFormat="1" ht="18.48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32</v>
      </c>
      <c r="AL11" s="20"/>
      <c r="AM11" s="20"/>
      <c r="AN11" s="25" t="s">
        <v>20</v>
      </c>
      <c r="AO11" s="20"/>
      <c r="AP11" s="20"/>
      <c r="AQ11" s="20"/>
      <c r="AR11" s="18"/>
      <c r="BE11" s="29"/>
      <c r="BS11" s="15" t="s">
        <v>18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s="1" customFormat="1" ht="12" customHeight="1">
      <c r="B13" s="19"/>
      <c r="C13" s="20"/>
      <c r="D13" s="30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30</v>
      </c>
      <c r="AL13" s="20"/>
      <c r="AM13" s="20"/>
      <c r="AN13" s="32" t="s">
        <v>34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34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32</v>
      </c>
      <c r="AL14" s="20"/>
      <c r="AM14" s="20"/>
      <c r="AN14" s="32" t="s">
        <v>34</v>
      </c>
      <c r="AO14" s="20"/>
      <c r="AP14" s="20"/>
      <c r="AQ14" s="20"/>
      <c r="AR14" s="18"/>
      <c r="BE14" s="29"/>
      <c r="BS14" s="15" t="s">
        <v>18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30</v>
      </c>
      <c r="AL16" s="20"/>
      <c r="AM16" s="20"/>
      <c r="AN16" s="25" t="s">
        <v>20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32</v>
      </c>
      <c r="AL17" s="20"/>
      <c r="AM17" s="20"/>
      <c r="AN17" s="25" t="s">
        <v>20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30</v>
      </c>
      <c r="AL19" s="20"/>
      <c r="AM19" s="20"/>
      <c r="AN19" s="25" t="s">
        <v>20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32</v>
      </c>
      <c r="AL20" s="20"/>
      <c r="AM20" s="20"/>
      <c r="AN20" s="25" t="s">
        <v>20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2019-10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Údržba a opravy MK - rámcová smlouva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23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Nový Bor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25</v>
      </c>
      <c r="AJ47" s="38"/>
      <c r="AK47" s="38"/>
      <c r="AL47" s="38"/>
      <c r="AM47" s="70" t="str">
        <f>IF(AN8= "","",AN8)</f>
        <v>30. 10. 2019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35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53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33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54</v>
      </c>
      <c r="D52" s="85"/>
      <c r="E52" s="85"/>
      <c r="F52" s="85"/>
      <c r="G52" s="85"/>
      <c r="H52" s="86"/>
      <c r="I52" s="87" t="s">
        <v>55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56</v>
      </c>
      <c r="AH52" s="85"/>
      <c r="AI52" s="85"/>
      <c r="AJ52" s="85"/>
      <c r="AK52" s="85"/>
      <c r="AL52" s="85"/>
      <c r="AM52" s="85"/>
      <c r="AN52" s="87" t="s">
        <v>57</v>
      </c>
      <c r="AO52" s="85"/>
      <c r="AP52" s="85"/>
      <c r="AQ52" s="89" t="s">
        <v>58</v>
      </c>
      <c r="AR52" s="42"/>
      <c r="AS52" s="90" t="s">
        <v>59</v>
      </c>
      <c r="AT52" s="91" t="s">
        <v>60</v>
      </c>
      <c r="AU52" s="91" t="s">
        <v>61</v>
      </c>
      <c r="AV52" s="91" t="s">
        <v>62</v>
      </c>
      <c r="AW52" s="91" t="s">
        <v>63</v>
      </c>
      <c r="AX52" s="91" t="s">
        <v>64</v>
      </c>
      <c r="AY52" s="91" t="s">
        <v>65</v>
      </c>
      <c r="AZ52" s="91" t="s">
        <v>66</v>
      </c>
      <c r="BA52" s="91" t="s">
        <v>67</v>
      </c>
      <c r="BB52" s="91" t="s">
        <v>68</v>
      </c>
      <c r="BC52" s="91" t="s">
        <v>69</v>
      </c>
      <c r="BD52" s="92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71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20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72</v>
      </c>
      <c r="BT54" s="107" t="s">
        <v>73</v>
      </c>
      <c r="BV54" s="107" t="s">
        <v>74</v>
      </c>
      <c r="BW54" s="107" t="s">
        <v>5</v>
      </c>
      <c r="BX54" s="107" t="s">
        <v>75</v>
      </c>
      <c r="CL54" s="107" t="s">
        <v>20</v>
      </c>
    </row>
    <row r="55" s="7" customFormat="1" ht="24.75" customHeight="1">
      <c r="A55" s="108" t="s">
        <v>76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'2019-10 - Údržba a opravy...'!J28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77</v>
      </c>
      <c r="AR55" s="115"/>
      <c r="AS55" s="116">
        <v>0</v>
      </c>
      <c r="AT55" s="117">
        <f>ROUND(SUM(AV55:AW55),2)</f>
        <v>0</v>
      </c>
      <c r="AU55" s="118">
        <f>'2019-10 - Údržba a opravy...'!P83</f>
        <v>0</v>
      </c>
      <c r="AV55" s="117">
        <f>'2019-10 - Údržba a opravy...'!J31</f>
        <v>0</v>
      </c>
      <c r="AW55" s="117">
        <f>'2019-10 - Údržba a opravy...'!J32</f>
        <v>0</v>
      </c>
      <c r="AX55" s="117">
        <f>'2019-10 - Údržba a opravy...'!J33</f>
        <v>0</v>
      </c>
      <c r="AY55" s="117">
        <f>'2019-10 - Údržba a opravy...'!J34</f>
        <v>0</v>
      </c>
      <c r="AZ55" s="117">
        <f>'2019-10 - Údržba a opravy...'!F31</f>
        <v>0</v>
      </c>
      <c r="BA55" s="117">
        <f>'2019-10 - Údržba a opravy...'!F32</f>
        <v>0</v>
      </c>
      <c r="BB55" s="117">
        <f>'2019-10 - Údržba a opravy...'!F33</f>
        <v>0</v>
      </c>
      <c r="BC55" s="117">
        <f>'2019-10 - Údržba a opravy...'!F34</f>
        <v>0</v>
      </c>
      <c r="BD55" s="119">
        <f>'2019-10 - Údržba a opravy...'!F35</f>
        <v>0</v>
      </c>
      <c r="BE55" s="7"/>
      <c r="BT55" s="120" t="s">
        <v>22</v>
      </c>
      <c r="BU55" s="120" t="s">
        <v>78</v>
      </c>
      <c r="BV55" s="120" t="s">
        <v>74</v>
      </c>
      <c r="BW55" s="120" t="s">
        <v>5</v>
      </c>
      <c r="BX55" s="120" t="s">
        <v>75</v>
      </c>
      <c r="CL55" s="120" t="s">
        <v>20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nPW90QJZxtm6JRmEhGt5J+vIXrxYIco4SIYtF+wDZJ3/acRMdI26/MXPCjnPON4HKHYoTg7sz8OZWPiV2Hxh9A==" hashValue="KVehkOQS9vT/4BnlaYy6ggotIaJpqg5+rnW7aWgK7CmWRMJ1gPonhFKkAnjPKp4c7GcixZ5FhRtoHxmSBT8/3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19-10 - Údržba a opra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79</v>
      </c>
    </row>
    <row r="4" s="1" customFormat="1" ht="24.96" customHeight="1">
      <c r="B4" s="18"/>
      <c r="D4" s="125" t="s">
        <v>80</v>
      </c>
      <c r="I4" s="121"/>
      <c r="L4" s="18"/>
      <c r="M4" s="126" t="s">
        <v>10</v>
      </c>
      <c r="AT4" s="15" t="s">
        <v>4</v>
      </c>
    </row>
    <row r="5" s="1" customFormat="1" ht="6.96" customHeight="1">
      <c r="B5" s="18"/>
      <c r="I5" s="121"/>
      <c r="L5" s="18"/>
    </row>
    <row r="6" s="2" customFormat="1" ht="12" customHeight="1">
      <c r="A6" s="36"/>
      <c r="B6" s="42"/>
      <c r="C6" s="36"/>
      <c r="D6" s="127" t="s">
        <v>16</v>
      </c>
      <c r="E6" s="36"/>
      <c r="F6" s="36"/>
      <c r="G6" s="36"/>
      <c r="H6" s="36"/>
      <c r="I6" s="128"/>
      <c r="J6" s="36"/>
      <c r="K6" s="36"/>
      <c r="L6" s="129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0" t="s">
        <v>17</v>
      </c>
      <c r="F7" s="36"/>
      <c r="G7" s="36"/>
      <c r="H7" s="36"/>
      <c r="I7" s="128"/>
      <c r="J7" s="36"/>
      <c r="K7" s="36"/>
      <c r="L7" s="129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128"/>
      <c r="J8" s="36"/>
      <c r="K8" s="36"/>
      <c r="L8" s="12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7" t="s">
        <v>19</v>
      </c>
      <c r="E9" s="36"/>
      <c r="F9" s="131" t="s">
        <v>20</v>
      </c>
      <c r="G9" s="36"/>
      <c r="H9" s="36"/>
      <c r="I9" s="132" t="s">
        <v>21</v>
      </c>
      <c r="J9" s="131" t="s">
        <v>20</v>
      </c>
      <c r="K9" s="36"/>
      <c r="L9" s="12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7" t="s">
        <v>23</v>
      </c>
      <c r="E10" s="36"/>
      <c r="F10" s="131" t="s">
        <v>24</v>
      </c>
      <c r="G10" s="36"/>
      <c r="H10" s="36"/>
      <c r="I10" s="132" t="s">
        <v>25</v>
      </c>
      <c r="J10" s="133" t="str">
        <f>'Rekapitulace stavby'!AN8</f>
        <v>30. 10. 2019</v>
      </c>
      <c r="K10" s="36"/>
      <c r="L10" s="12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128"/>
      <c r="J11" s="36"/>
      <c r="K11" s="36"/>
      <c r="L11" s="12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7" t="s">
        <v>29</v>
      </c>
      <c r="E12" s="36"/>
      <c r="F12" s="36"/>
      <c r="G12" s="36"/>
      <c r="H12" s="36"/>
      <c r="I12" s="132" t="s">
        <v>30</v>
      </c>
      <c r="J12" s="131" t="str">
        <f>IF('Rekapitulace stavby'!AN10="","",'Rekapitulace stavby'!AN10)</f>
        <v/>
      </c>
      <c r="K12" s="36"/>
      <c r="L12" s="12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1" t="str">
        <f>IF('Rekapitulace stavby'!E11="","",'Rekapitulace stavby'!E11)</f>
        <v xml:space="preserve"> </v>
      </c>
      <c r="F13" s="36"/>
      <c r="G13" s="36"/>
      <c r="H13" s="36"/>
      <c r="I13" s="132" t="s">
        <v>32</v>
      </c>
      <c r="J13" s="131" t="str">
        <f>IF('Rekapitulace stavby'!AN11="","",'Rekapitulace stavby'!AN11)</f>
        <v/>
      </c>
      <c r="K13" s="36"/>
      <c r="L13" s="12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128"/>
      <c r="J14" s="36"/>
      <c r="K14" s="36"/>
      <c r="L14" s="12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7" t="s">
        <v>33</v>
      </c>
      <c r="E15" s="36"/>
      <c r="F15" s="36"/>
      <c r="G15" s="36"/>
      <c r="H15" s="36"/>
      <c r="I15" s="132" t="s">
        <v>30</v>
      </c>
      <c r="J15" s="31" t="str">
        <f>'Rekapitulace stavby'!AN13</f>
        <v>Vyplň údaj</v>
      </c>
      <c r="K15" s="36"/>
      <c r="L15" s="12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1"/>
      <c r="G16" s="131"/>
      <c r="H16" s="131"/>
      <c r="I16" s="132" t="s">
        <v>32</v>
      </c>
      <c r="J16" s="31" t="str">
        <f>'Rekapitulace stavby'!AN14</f>
        <v>Vyplň údaj</v>
      </c>
      <c r="K16" s="36"/>
      <c r="L16" s="12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128"/>
      <c r="J17" s="36"/>
      <c r="K17" s="36"/>
      <c r="L17" s="12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7" t="s">
        <v>35</v>
      </c>
      <c r="E18" s="36"/>
      <c r="F18" s="36"/>
      <c r="G18" s="36"/>
      <c r="H18" s="36"/>
      <c r="I18" s="132" t="s">
        <v>30</v>
      </c>
      <c r="J18" s="131" t="str">
        <f>IF('Rekapitulace stavby'!AN16="","",'Rekapitulace stavby'!AN16)</f>
        <v/>
      </c>
      <c r="K18" s="36"/>
      <c r="L18" s="12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1" t="str">
        <f>IF('Rekapitulace stavby'!E17="","",'Rekapitulace stavby'!E17)</f>
        <v xml:space="preserve"> </v>
      </c>
      <c r="F19" s="36"/>
      <c r="G19" s="36"/>
      <c r="H19" s="36"/>
      <c r="I19" s="132" t="s">
        <v>32</v>
      </c>
      <c r="J19" s="131" t="str">
        <f>IF('Rekapitulace stavby'!AN17="","",'Rekapitulace stavby'!AN17)</f>
        <v/>
      </c>
      <c r="K19" s="36"/>
      <c r="L19" s="12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28"/>
      <c r="J20" s="36"/>
      <c r="K20" s="36"/>
      <c r="L20" s="12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7" t="s">
        <v>36</v>
      </c>
      <c r="E21" s="36"/>
      <c r="F21" s="36"/>
      <c r="G21" s="36"/>
      <c r="H21" s="36"/>
      <c r="I21" s="132" t="s">
        <v>30</v>
      </c>
      <c r="J21" s="131" t="str">
        <f>IF('Rekapitulace stavby'!AN19="","",'Rekapitulace stavby'!AN19)</f>
        <v/>
      </c>
      <c r="K21" s="36"/>
      <c r="L21" s="12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1" t="str">
        <f>IF('Rekapitulace stavby'!E20="","",'Rekapitulace stavby'!E20)</f>
        <v xml:space="preserve"> </v>
      </c>
      <c r="F22" s="36"/>
      <c r="G22" s="36"/>
      <c r="H22" s="36"/>
      <c r="I22" s="132" t="s">
        <v>32</v>
      </c>
      <c r="J22" s="131" t="str">
        <f>IF('Rekapitulace stavby'!AN20="","",'Rekapitulace stavby'!AN20)</f>
        <v/>
      </c>
      <c r="K22" s="36"/>
      <c r="L22" s="12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28"/>
      <c r="J23" s="36"/>
      <c r="K23" s="36"/>
      <c r="L23" s="12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7" t="s">
        <v>37</v>
      </c>
      <c r="E24" s="36"/>
      <c r="F24" s="36"/>
      <c r="G24" s="36"/>
      <c r="H24" s="36"/>
      <c r="I24" s="128"/>
      <c r="J24" s="36"/>
      <c r="K24" s="36"/>
      <c r="L24" s="12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83.25" customHeight="1">
      <c r="A25" s="134"/>
      <c r="B25" s="135"/>
      <c r="C25" s="134"/>
      <c r="D25" s="134"/>
      <c r="E25" s="136" t="s">
        <v>38</v>
      </c>
      <c r="F25" s="136"/>
      <c r="G25" s="136"/>
      <c r="H25" s="136"/>
      <c r="I25" s="137"/>
      <c r="J25" s="134"/>
      <c r="K25" s="134"/>
      <c r="L25" s="138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28"/>
      <c r="J26" s="36"/>
      <c r="K26" s="36"/>
      <c r="L26" s="12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9"/>
      <c r="E27" s="139"/>
      <c r="F27" s="139"/>
      <c r="G27" s="139"/>
      <c r="H27" s="139"/>
      <c r="I27" s="140"/>
      <c r="J27" s="139"/>
      <c r="K27" s="139"/>
      <c r="L27" s="129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1" t="s">
        <v>39</v>
      </c>
      <c r="E28" s="36"/>
      <c r="F28" s="36"/>
      <c r="G28" s="36"/>
      <c r="H28" s="36"/>
      <c r="I28" s="128"/>
      <c r="J28" s="142">
        <f>ROUND(J83, 2)</f>
        <v>0</v>
      </c>
      <c r="K28" s="36"/>
      <c r="L28" s="12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40"/>
      <c r="J29" s="139"/>
      <c r="K29" s="139"/>
      <c r="L29" s="12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3" t="s">
        <v>41</v>
      </c>
      <c r="G30" s="36"/>
      <c r="H30" s="36"/>
      <c r="I30" s="144" t="s">
        <v>40</v>
      </c>
      <c r="J30" s="143" t="s">
        <v>42</v>
      </c>
      <c r="K30" s="36"/>
      <c r="L30" s="12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43</v>
      </c>
      <c r="E31" s="127" t="s">
        <v>44</v>
      </c>
      <c r="F31" s="146">
        <f>ROUND((SUM(BE83:BE405)),  2)</f>
        <v>0</v>
      </c>
      <c r="G31" s="36"/>
      <c r="H31" s="36"/>
      <c r="I31" s="147">
        <v>0.20999999999999999</v>
      </c>
      <c r="J31" s="146">
        <f>ROUND(((SUM(BE83:BE405))*I31),  2)</f>
        <v>0</v>
      </c>
      <c r="K31" s="36"/>
      <c r="L31" s="12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7" t="s">
        <v>45</v>
      </c>
      <c r="F32" s="146">
        <f>ROUND((SUM(BF83:BF405)),  2)</f>
        <v>0</v>
      </c>
      <c r="G32" s="36"/>
      <c r="H32" s="36"/>
      <c r="I32" s="147">
        <v>0.14999999999999999</v>
      </c>
      <c r="J32" s="146">
        <f>ROUND(((SUM(BF83:BF405))*I32),  2)</f>
        <v>0</v>
      </c>
      <c r="K32" s="36"/>
      <c r="L32" s="12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7" t="s">
        <v>46</v>
      </c>
      <c r="F33" s="146">
        <f>ROUND((SUM(BG83:BG405)),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12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7" t="s">
        <v>47</v>
      </c>
      <c r="F34" s="146">
        <f>ROUND((SUM(BH83:BH405)),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12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7" t="s">
        <v>48</v>
      </c>
      <c r="F35" s="146">
        <f>ROUND((SUM(BI83:BI405)),  2)</f>
        <v>0</v>
      </c>
      <c r="G35" s="36"/>
      <c r="H35" s="36"/>
      <c r="I35" s="147">
        <v>0</v>
      </c>
      <c r="J35" s="146">
        <f>0</f>
        <v>0</v>
      </c>
      <c r="K35" s="36"/>
      <c r="L35" s="12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128"/>
      <c r="J36" s="36"/>
      <c r="K36" s="36"/>
      <c r="L36" s="12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49</v>
      </c>
      <c r="E37" s="150"/>
      <c r="F37" s="150"/>
      <c r="G37" s="151" t="s">
        <v>50</v>
      </c>
      <c r="H37" s="152" t="s">
        <v>51</v>
      </c>
      <c r="I37" s="153"/>
      <c r="J37" s="154">
        <f>SUM(J28:J35)</f>
        <v>0</v>
      </c>
      <c r="K37" s="155"/>
      <c r="L37" s="12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56"/>
      <c r="C38" s="157"/>
      <c r="D38" s="157"/>
      <c r="E38" s="157"/>
      <c r="F38" s="157"/>
      <c r="G38" s="157"/>
      <c r="H38" s="157"/>
      <c r="I38" s="158"/>
      <c r="J38" s="157"/>
      <c r="K38" s="157"/>
      <c r="L38" s="12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9"/>
      <c r="C42" s="160"/>
      <c r="D42" s="160"/>
      <c r="E42" s="160"/>
      <c r="F42" s="160"/>
      <c r="G42" s="160"/>
      <c r="H42" s="160"/>
      <c r="I42" s="161"/>
      <c r="J42" s="160"/>
      <c r="K42" s="160"/>
      <c r="L42" s="12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81</v>
      </c>
      <c r="D43" s="38"/>
      <c r="E43" s="38"/>
      <c r="F43" s="38"/>
      <c r="G43" s="38"/>
      <c r="H43" s="38"/>
      <c r="I43" s="128"/>
      <c r="J43" s="38"/>
      <c r="K43" s="38"/>
      <c r="L43" s="129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128"/>
      <c r="J44" s="38"/>
      <c r="K44" s="38"/>
      <c r="L44" s="12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128"/>
      <c r="J45" s="38"/>
      <c r="K45" s="38"/>
      <c r="L45" s="12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Údržba a opravy MK - rámcová smlouva</v>
      </c>
      <c r="F46" s="38"/>
      <c r="G46" s="38"/>
      <c r="H46" s="38"/>
      <c r="I46" s="128"/>
      <c r="J46" s="38"/>
      <c r="K46" s="38"/>
      <c r="L46" s="12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128"/>
      <c r="J47" s="38"/>
      <c r="K47" s="38"/>
      <c r="L47" s="12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23</v>
      </c>
      <c r="D48" s="38"/>
      <c r="E48" s="38"/>
      <c r="F48" s="25" t="str">
        <f>F10</f>
        <v>Nový Bor</v>
      </c>
      <c r="G48" s="38"/>
      <c r="H48" s="38"/>
      <c r="I48" s="132" t="s">
        <v>25</v>
      </c>
      <c r="J48" s="70" t="str">
        <f>IF(J10="","",J10)</f>
        <v>30. 10. 2019</v>
      </c>
      <c r="K48" s="38"/>
      <c r="L48" s="12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128"/>
      <c r="J49" s="38"/>
      <c r="K49" s="38"/>
      <c r="L49" s="12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29</v>
      </c>
      <c r="D50" s="38"/>
      <c r="E50" s="38"/>
      <c r="F50" s="25" t="str">
        <f>E13</f>
        <v xml:space="preserve"> </v>
      </c>
      <c r="G50" s="38"/>
      <c r="H50" s="38"/>
      <c r="I50" s="132" t="s">
        <v>35</v>
      </c>
      <c r="J50" s="34" t="str">
        <f>E19</f>
        <v xml:space="preserve"> </v>
      </c>
      <c r="K50" s="38"/>
      <c r="L50" s="12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33</v>
      </c>
      <c r="D51" s="38"/>
      <c r="E51" s="38"/>
      <c r="F51" s="25" t="str">
        <f>IF(E16="","",E16)</f>
        <v>Vyplň údaj</v>
      </c>
      <c r="G51" s="38"/>
      <c r="H51" s="38"/>
      <c r="I51" s="132" t="s">
        <v>36</v>
      </c>
      <c r="J51" s="34" t="str">
        <f>E22</f>
        <v xml:space="preserve"> </v>
      </c>
      <c r="K51" s="38"/>
      <c r="L51" s="12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128"/>
      <c r="J52" s="38"/>
      <c r="K52" s="38"/>
      <c r="L52" s="12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62" t="s">
        <v>82</v>
      </c>
      <c r="D53" s="163"/>
      <c r="E53" s="163"/>
      <c r="F53" s="163"/>
      <c r="G53" s="163"/>
      <c r="H53" s="163"/>
      <c r="I53" s="164"/>
      <c r="J53" s="165" t="s">
        <v>83</v>
      </c>
      <c r="K53" s="163"/>
      <c r="L53" s="12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128"/>
      <c r="J54" s="38"/>
      <c r="K54" s="38"/>
      <c r="L54" s="12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66" t="s">
        <v>71</v>
      </c>
      <c r="D55" s="38"/>
      <c r="E55" s="38"/>
      <c r="F55" s="38"/>
      <c r="G55" s="38"/>
      <c r="H55" s="38"/>
      <c r="I55" s="128"/>
      <c r="J55" s="100">
        <f>J83</f>
        <v>0</v>
      </c>
      <c r="K55" s="38"/>
      <c r="L55" s="12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84</v>
      </c>
    </row>
    <row r="56" s="9" customFormat="1" ht="24.96" customHeight="1">
      <c r="A56" s="9"/>
      <c r="B56" s="167"/>
      <c r="C56" s="168"/>
      <c r="D56" s="169" t="s">
        <v>85</v>
      </c>
      <c r="E56" s="170"/>
      <c r="F56" s="170"/>
      <c r="G56" s="170"/>
      <c r="H56" s="170"/>
      <c r="I56" s="171"/>
      <c r="J56" s="172">
        <f>J84</f>
        <v>0</v>
      </c>
      <c r="K56" s="168"/>
      <c r="L56" s="17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4"/>
      <c r="C57" s="175"/>
      <c r="D57" s="176" t="s">
        <v>86</v>
      </c>
      <c r="E57" s="177"/>
      <c r="F57" s="177"/>
      <c r="G57" s="177"/>
      <c r="H57" s="177"/>
      <c r="I57" s="178"/>
      <c r="J57" s="179">
        <f>J85</f>
        <v>0</v>
      </c>
      <c r="K57" s="175"/>
      <c r="L57" s="18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4"/>
      <c r="C58" s="175"/>
      <c r="D58" s="176" t="s">
        <v>87</v>
      </c>
      <c r="E58" s="177"/>
      <c r="F58" s="177"/>
      <c r="G58" s="177"/>
      <c r="H58" s="177"/>
      <c r="I58" s="178"/>
      <c r="J58" s="179">
        <f>J86</f>
        <v>0</v>
      </c>
      <c r="K58" s="175"/>
      <c r="L58" s="18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74"/>
      <c r="C59" s="175"/>
      <c r="D59" s="176" t="s">
        <v>88</v>
      </c>
      <c r="E59" s="177"/>
      <c r="F59" s="177"/>
      <c r="G59" s="177"/>
      <c r="H59" s="177"/>
      <c r="I59" s="178"/>
      <c r="J59" s="179">
        <f>J87</f>
        <v>0</v>
      </c>
      <c r="K59" s="175"/>
      <c r="L59" s="18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74"/>
      <c r="C60" s="175"/>
      <c r="D60" s="176" t="s">
        <v>89</v>
      </c>
      <c r="E60" s="177"/>
      <c r="F60" s="177"/>
      <c r="G60" s="177"/>
      <c r="H60" s="177"/>
      <c r="I60" s="178"/>
      <c r="J60" s="179">
        <f>J92</f>
        <v>0</v>
      </c>
      <c r="K60" s="175"/>
      <c r="L60" s="18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74"/>
      <c r="C61" s="175"/>
      <c r="D61" s="176" t="s">
        <v>90</v>
      </c>
      <c r="E61" s="177"/>
      <c r="F61" s="177"/>
      <c r="G61" s="177"/>
      <c r="H61" s="177"/>
      <c r="I61" s="178"/>
      <c r="J61" s="179">
        <f>J131</f>
        <v>0</v>
      </c>
      <c r="K61" s="175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91</v>
      </c>
      <c r="E62" s="177"/>
      <c r="F62" s="177"/>
      <c r="G62" s="177"/>
      <c r="H62" s="177"/>
      <c r="I62" s="178"/>
      <c r="J62" s="179">
        <f>J193</f>
        <v>0</v>
      </c>
      <c r="K62" s="175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92</v>
      </c>
      <c r="E63" s="177"/>
      <c r="F63" s="177"/>
      <c r="G63" s="177"/>
      <c r="H63" s="177"/>
      <c r="I63" s="178"/>
      <c r="J63" s="179">
        <f>J246</f>
        <v>0</v>
      </c>
      <c r="K63" s="175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93</v>
      </c>
      <c r="E64" s="177"/>
      <c r="F64" s="177"/>
      <c r="G64" s="177"/>
      <c r="H64" s="177"/>
      <c r="I64" s="178"/>
      <c r="J64" s="179">
        <f>J337</f>
        <v>0</v>
      </c>
      <c r="K64" s="175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94</v>
      </c>
      <c r="E65" s="170"/>
      <c r="F65" s="170"/>
      <c r="G65" s="170"/>
      <c r="H65" s="170"/>
      <c r="I65" s="171"/>
      <c r="J65" s="172">
        <f>J395</f>
        <v>0</v>
      </c>
      <c r="K65" s="168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128"/>
      <c r="J66" s="38"/>
      <c r="K66" s="38"/>
      <c r="L66" s="12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158"/>
      <c r="J67" s="58"/>
      <c r="K67" s="58"/>
      <c r="L67" s="12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161"/>
      <c r="J71" s="60"/>
      <c r="K71" s="60"/>
      <c r="L71" s="12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95</v>
      </c>
      <c r="D72" s="38"/>
      <c r="E72" s="38"/>
      <c r="F72" s="38"/>
      <c r="G72" s="38"/>
      <c r="H72" s="38"/>
      <c r="I72" s="128"/>
      <c r="J72" s="38"/>
      <c r="K72" s="38"/>
      <c r="L72" s="12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28"/>
      <c r="J73" s="38"/>
      <c r="K73" s="38"/>
      <c r="L73" s="12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128"/>
      <c r="J74" s="38"/>
      <c r="K74" s="38"/>
      <c r="L74" s="12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7" t="str">
        <f>E7</f>
        <v>Údržba a opravy MK - rámcová smlouva</v>
      </c>
      <c r="F75" s="38"/>
      <c r="G75" s="38"/>
      <c r="H75" s="38"/>
      <c r="I75" s="128"/>
      <c r="J75" s="38"/>
      <c r="K75" s="38"/>
      <c r="L75" s="12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28"/>
      <c r="J76" s="38"/>
      <c r="K76" s="38"/>
      <c r="L76" s="12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23</v>
      </c>
      <c r="D77" s="38"/>
      <c r="E77" s="38"/>
      <c r="F77" s="25" t="str">
        <f>F10</f>
        <v>Nový Bor</v>
      </c>
      <c r="G77" s="38"/>
      <c r="H77" s="38"/>
      <c r="I77" s="132" t="s">
        <v>25</v>
      </c>
      <c r="J77" s="70" t="str">
        <f>IF(J10="","",J10)</f>
        <v>30. 10. 2019</v>
      </c>
      <c r="K77" s="38"/>
      <c r="L77" s="12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28"/>
      <c r="J78" s="38"/>
      <c r="K78" s="38"/>
      <c r="L78" s="12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29</v>
      </c>
      <c r="D79" s="38"/>
      <c r="E79" s="38"/>
      <c r="F79" s="25" t="str">
        <f>E13</f>
        <v xml:space="preserve"> </v>
      </c>
      <c r="G79" s="38"/>
      <c r="H79" s="38"/>
      <c r="I79" s="132" t="s">
        <v>35</v>
      </c>
      <c r="J79" s="34" t="str">
        <f>E19</f>
        <v xml:space="preserve"> </v>
      </c>
      <c r="K79" s="38"/>
      <c r="L79" s="12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33</v>
      </c>
      <c r="D80" s="38"/>
      <c r="E80" s="38"/>
      <c r="F80" s="25" t="str">
        <f>IF(E16="","",E16)</f>
        <v>Vyplň údaj</v>
      </c>
      <c r="G80" s="38"/>
      <c r="H80" s="38"/>
      <c r="I80" s="132" t="s">
        <v>36</v>
      </c>
      <c r="J80" s="34" t="str">
        <f>E22</f>
        <v xml:space="preserve"> </v>
      </c>
      <c r="K80" s="38"/>
      <c r="L80" s="12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128"/>
      <c r="J81" s="38"/>
      <c r="K81" s="38"/>
      <c r="L81" s="12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81"/>
      <c r="B82" s="182"/>
      <c r="C82" s="183" t="s">
        <v>96</v>
      </c>
      <c r="D82" s="184" t="s">
        <v>58</v>
      </c>
      <c r="E82" s="184" t="s">
        <v>54</v>
      </c>
      <c r="F82" s="184" t="s">
        <v>55</v>
      </c>
      <c r="G82" s="184" t="s">
        <v>97</v>
      </c>
      <c r="H82" s="184" t="s">
        <v>98</v>
      </c>
      <c r="I82" s="185" t="s">
        <v>99</v>
      </c>
      <c r="J82" s="184" t="s">
        <v>83</v>
      </c>
      <c r="K82" s="186" t="s">
        <v>100</v>
      </c>
      <c r="L82" s="187"/>
      <c r="M82" s="90" t="s">
        <v>20</v>
      </c>
      <c r="N82" s="91" t="s">
        <v>43</v>
      </c>
      <c r="O82" s="91" t="s">
        <v>101</v>
      </c>
      <c r="P82" s="91" t="s">
        <v>102</v>
      </c>
      <c r="Q82" s="91" t="s">
        <v>103</v>
      </c>
      <c r="R82" s="91" t="s">
        <v>104</v>
      </c>
      <c r="S82" s="91" t="s">
        <v>105</v>
      </c>
      <c r="T82" s="92" t="s">
        <v>106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36"/>
      <c r="B83" s="37"/>
      <c r="C83" s="97" t="s">
        <v>107</v>
      </c>
      <c r="D83" s="38"/>
      <c r="E83" s="38"/>
      <c r="F83" s="38"/>
      <c r="G83" s="38"/>
      <c r="H83" s="38"/>
      <c r="I83" s="128"/>
      <c r="J83" s="188">
        <f>BK83</f>
        <v>0</v>
      </c>
      <c r="K83" s="38"/>
      <c r="L83" s="42"/>
      <c r="M83" s="93"/>
      <c r="N83" s="189"/>
      <c r="O83" s="94"/>
      <c r="P83" s="190">
        <f>P84+P395</f>
        <v>0</v>
      </c>
      <c r="Q83" s="94"/>
      <c r="R83" s="190">
        <f>R84+R395</f>
        <v>15.066372372</v>
      </c>
      <c r="S83" s="94"/>
      <c r="T83" s="191">
        <f>T84+T395</f>
        <v>9.2110000000000003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72</v>
      </c>
      <c r="AU83" s="15" t="s">
        <v>84</v>
      </c>
      <c r="BK83" s="192">
        <f>BK84+BK395</f>
        <v>0</v>
      </c>
    </row>
    <row r="84" s="12" customFormat="1" ht="25.92" customHeight="1">
      <c r="A84" s="12"/>
      <c r="B84" s="193"/>
      <c r="C84" s="194"/>
      <c r="D84" s="195" t="s">
        <v>72</v>
      </c>
      <c r="E84" s="196" t="s">
        <v>108</v>
      </c>
      <c r="F84" s="196" t="s">
        <v>109</v>
      </c>
      <c r="G84" s="194"/>
      <c r="H84" s="194"/>
      <c r="I84" s="197"/>
      <c r="J84" s="198">
        <f>BK84</f>
        <v>0</v>
      </c>
      <c r="K84" s="194"/>
      <c r="L84" s="199"/>
      <c r="M84" s="200"/>
      <c r="N84" s="201"/>
      <c r="O84" s="201"/>
      <c r="P84" s="202">
        <f>P85+P86</f>
        <v>0</v>
      </c>
      <c r="Q84" s="201"/>
      <c r="R84" s="202">
        <f>R85+R86</f>
        <v>15.056472372</v>
      </c>
      <c r="S84" s="201"/>
      <c r="T84" s="203">
        <f>T85+T86</f>
        <v>9.2110000000000003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4" t="s">
        <v>22</v>
      </c>
      <c r="AT84" s="205" t="s">
        <v>72</v>
      </c>
      <c r="AU84" s="205" t="s">
        <v>73</v>
      </c>
      <c r="AY84" s="204" t="s">
        <v>110</v>
      </c>
      <c r="BK84" s="206">
        <f>BK85+BK86</f>
        <v>0</v>
      </c>
    </row>
    <row r="85" s="12" customFormat="1" ht="22.8" customHeight="1">
      <c r="A85" s="12"/>
      <c r="B85" s="193"/>
      <c r="C85" s="194"/>
      <c r="D85" s="195" t="s">
        <v>72</v>
      </c>
      <c r="E85" s="207" t="s">
        <v>22</v>
      </c>
      <c r="F85" s="207" t="s">
        <v>111</v>
      </c>
      <c r="G85" s="194"/>
      <c r="H85" s="194"/>
      <c r="I85" s="197"/>
      <c r="J85" s="208">
        <f>BK85</f>
        <v>0</v>
      </c>
      <c r="K85" s="194"/>
      <c r="L85" s="199"/>
      <c r="M85" s="200"/>
      <c r="N85" s="201"/>
      <c r="O85" s="201"/>
      <c r="P85" s="202">
        <v>0</v>
      </c>
      <c r="Q85" s="201"/>
      <c r="R85" s="202">
        <v>0</v>
      </c>
      <c r="S85" s="201"/>
      <c r="T85" s="203"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4" t="s">
        <v>22</v>
      </c>
      <c r="AT85" s="205" t="s">
        <v>72</v>
      </c>
      <c r="AU85" s="205" t="s">
        <v>22</v>
      </c>
      <c r="AY85" s="204" t="s">
        <v>110</v>
      </c>
      <c r="BK85" s="206">
        <v>0</v>
      </c>
    </row>
    <row r="86" s="12" customFormat="1" ht="22.8" customHeight="1">
      <c r="A86" s="12"/>
      <c r="B86" s="193"/>
      <c r="C86" s="194"/>
      <c r="D86" s="195" t="s">
        <v>72</v>
      </c>
      <c r="E86" s="207" t="s">
        <v>112</v>
      </c>
      <c r="F86" s="207" t="s">
        <v>113</v>
      </c>
      <c r="G86" s="194"/>
      <c r="H86" s="194"/>
      <c r="I86" s="197"/>
      <c r="J86" s="208">
        <f>BK86</f>
        <v>0</v>
      </c>
      <c r="K86" s="194"/>
      <c r="L86" s="199"/>
      <c r="M86" s="200"/>
      <c r="N86" s="201"/>
      <c r="O86" s="201"/>
      <c r="P86" s="202">
        <f>P87+P92+P131+P193+P246+P337</f>
        <v>0</v>
      </c>
      <c r="Q86" s="201"/>
      <c r="R86" s="202">
        <f>R87+R92+R131+R193+R246+R337</f>
        <v>15.056472372</v>
      </c>
      <c r="S86" s="201"/>
      <c r="T86" s="203">
        <f>T87+T92+T131+T193+T246+T337</f>
        <v>9.2110000000000003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4" t="s">
        <v>22</v>
      </c>
      <c r="AT86" s="205" t="s">
        <v>72</v>
      </c>
      <c r="AU86" s="205" t="s">
        <v>22</v>
      </c>
      <c r="AY86" s="204" t="s">
        <v>110</v>
      </c>
      <c r="BK86" s="206">
        <f>BK87+BK92+BK131+BK193+BK246+BK337</f>
        <v>0</v>
      </c>
    </row>
    <row r="87" s="12" customFormat="1" ht="20.88" customHeight="1">
      <c r="A87" s="12"/>
      <c r="B87" s="193"/>
      <c r="C87" s="194"/>
      <c r="D87" s="195" t="s">
        <v>72</v>
      </c>
      <c r="E87" s="207" t="s">
        <v>114</v>
      </c>
      <c r="F87" s="207" t="s">
        <v>115</v>
      </c>
      <c r="G87" s="194"/>
      <c r="H87" s="194"/>
      <c r="I87" s="197"/>
      <c r="J87" s="208">
        <f>BK87</f>
        <v>0</v>
      </c>
      <c r="K87" s="194"/>
      <c r="L87" s="199"/>
      <c r="M87" s="200"/>
      <c r="N87" s="201"/>
      <c r="O87" s="201"/>
      <c r="P87" s="202">
        <f>SUM(P88:P91)</f>
        <v>0</v>
      </c>
      <c r="Q87" s="201"/>
      <c r="R87" s="202">
        <f>SUM(R88:R91)</f>
        <v>0.30495046400000003</v>
      </c>
      <c r="S87" s="201"/>
      <c r="T87" s="203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4" t="s">
        <v>22</v>
      </c>
      <c r="AT87" s="205" t="s">
        <v>72</v>
      </c>
      <c r="AU87" s="205" t="s">
        <v>79</v>
      </c>
      <c r="AY87" s="204" t="s">
        <v>110</v>
      </c>
      <c r="BK87" s="206">
        <f>SUM(BK88:BK91)</f>
        <v>0</v>
      </c>
    </row>
    <row r="88" s="2" customFormat="1" ht="55.5" customHeight="1">
      <c r="A88" s="36"/>
      <c r="B88" s="37"/>
      <c r="C88" s="209" t="s">
        <v>22</v>
      </c>
      <c r="D88" s="209" t="s">
        <v>116</v>
      </c>
      <c r="E88" s="210" t="s">
        <v>117</v>
      </c>
      <c r="F88" s="211" t="s">
        <v>118</v>
      </c>
      <c r="G88" s="212" t="s">
        <v>119</v>
      </c>
      <c r="H88" s="213">
        <v>1</v>
      </c>
      <c r="I88" s="214"/>
      <c r="J88" s="215">
        <f>ROUND(I88*H88,2)</f>
        <v>0</v>
      </c>
      <c r="K88" s="211" t="s">
        <v>120</v>
      </c>
      <c r="L88" s="42"/>
      <c r="M88" s="216" t="s">
        <v>20</v>
      </c>
      <c r="N88" s="217" t="s">
        <v>44</v>
      </c>
      <c r="O88" s="82"/>
      <c r="P88" s="218">
        <f>O88*H88</f>
        <v>0</v>
      </c>
      <c r="Q88" s="218">
        <v>0.16795023200000001</v>
      </c>
      <c r="R88" s="218">
        <f>Q88*H88</f>
        <v>0.16795023200000001</v>
      </c>
      <c r="S88" s="218">
        <v>0</v>
      </c>
      <c r="T88" s="219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0" t="s">
        <v>121</v>
      </c>
      <c r="AT88" s="220" t="s">
        <v>116</v>
      </c>
      <c r="AU88" s="220" t="s">
        <v>122</v>
      </c>
      <c r="AY88" s="15" t="s">
        <v>110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5" t="s">
        <v>22</v>
      </c>
      <c r="BK88" s="221">
        <f>ROUND(I88*H88,2)</f>
        <v>0</v>
      </c>
      <c r="BL88" s="15" t="s">
        <v>121</v>
      </c>
      <c r="BM88" s="220" t="s">
        <v>123</v>
      </c>
    </row>
    <row r="89" s="2" customFormat="1">
      <c r="A89" s="36"/>
      <c r="B89" s="37"/>
      <c r="C89" s="38"/>
      <c r="D89" s="222" t="s">
        <v>124</v>
      </c>
      <c r="E89" s="38"/>
      <c r="F89" s="223" t="s">
        <v>125</v>
      </c>
      <c r="G89" s="38"/>
      <c r="H89" s="38"/>
      <c r="I89" s="128"/>
      <c r="J89" s="38"/>
      <c r="K89" s="38"/>
      <c r="L89" s="42"/>
      <c r="M89" s="224"/>
      <c r="N89" s="225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124</v>
      </c>
      <c r="AU89" s="15" t="s">
        <v>122</v>
      </c>
    </row>
    <row r="90" s="2" customFormat="1" ht="55.5" customHeight="1">
      <c r="A90" s="36"/>
      <c r="B90" s="37"/>
      <c r="C90" s="209" t="s">
        <v>79</v>
      </c>
      <c r="D90" s="209" t="s">
        <v>116</v>
      </c>
      <c r="E90" s="210" t="s">
        <v>126</v>
      </c>
      <c r="F90" s="211" t="s">
        <v>127</v>
      </c>
      <c r="G90" s="212" t="s">
        <v>119</v>
      </c>
      <c r="H90" s="213">
        <v>1</v>
      </c>
      <c r="I90" s="214"/>
      <c r="J90" s="215">
        <f>ROUND(I90*H90,2)</f>
        <v>0</v>
      </c>
      <c r="K90" s="211" t="s">
        <v>120</v>
      </c>
      <c r="L90" s="42"/>
      <c r="M90" s="216" t="s">
        <v>20</v>
      </c>
      <c r="N90" s="217" t="s">
        <v>44</v>
      </c>
      <c r="O90" s="82"/>
      <c r="P90" s="218">
        <f>O90*H90</f>
        <v>0</v>
      </c>
      <c r="Q90" s="218">
        <v>0.137000232</v>
      </c>
      <c r="R90" s="218">
        <f>Q90*H90</f>
        <v>0.137000232</v>
      </c>
      <c r="S90" s="218">
        <v>0</v>
      </c>
      <c r="T90" s="219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0" t="s">
        <v>121</v>
      </c>
      <c r="AT90" s="220" t="s">
        <v>116</v>
      </c>
      <c r="AU90" s="220" t="s">
        <v>122</v>
      </c>
      <c r="AY90" s="15" t="s">
        <v>110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15" t="s">
        <v>22</v>
      </c>
      <c r="BK90" s="221">
        <f>ROUND(I90*H90,2)</f>
        <v>0</v>
      </c>
      <c r="BL90" s="15" t="s">
        <v>121</v>
      </c>
      <c r="BM90" s="220" t="s">
        <v>128</v>
      </c>
    </row>
    <row r="91" s="2" customFormat="1">
      <c r="A91" s="36"/>
      <c r="B91" s="37"/>
      <c r="C91" s="38"/>
      <c r="D91" s="222" t="s">
        <v>124</v>
      </c>
      <c r="E91" s="38"/>
      <c r="F91" s="223" t="s">
        <v>125</v>
      </c>
      <c r="G91" s="38"/>
      <c r="H91" s="38"/>
      <c r="I91" s="128"/>
      <c r="J91" s="38"/>
      <c r="K91" s="38"/>
      <c r="L91" s="42"/>
      <c r="M91" s="224"/>
      <c r="N91" s="225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124</v>
      </c>
      <c r="AU91" s="15" t="s">
        <v>122</v>
      </c>
    </row>
    <row r="92" s="12" customFormat="1" ht="20.88" customHeight="1">
      <c r="A92" s="12"/>
      <c r="B92" s="193"/>
      <c r="C92" s="194"/>
      <c r="D92" s="195" t="s">
        <v>72</v>
      </c>
      <c r="E92" s="207" t="s">
        <v>129</v>
      </c>
      <c r="F92" s="207" t="s">
        <v>130</v>
      </c>
      <c r="G92" s="194"/>
      <c r="H92" s="194"/>
      <c r="I92" s="197"/>
      <c r="J92" s="208">
        <f>BK92</f>
        <v>0</v>
      </c>
      <c r="K92" s="194"/>
      <c r="L92" s="199"/>
      <c r="M92" s="200"/>
      <c r="N92" s="201"/>
      <c r="O92" s="201"/>
      <c r="P92" s="202">
        <f>SUM(P93:P130)</f>
        <v>0</v>
      </c>
      <c r="Q92" s="201"/>
      <c r="R92" s="202">
        <f>SUM(R93:R130)</f>
        <v>2.3308699820000003</v>
      </c>
      <c r="S92" s="201"/>
      <c r="T92" s="203">
        <f>SUM(T93:T130)</f>
        <v>1.2050000000000001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4" t="s">
        <v>22</v>
      </c>
      <c r="AT92" s="205" t="s">
        <v>72</v>
      </c>
      <c r="AU92" s="205" t="s">
        <v>79</v>
      </c>
      <c r="AY92" s="204" t="s">
        <v>110</v>
      </c>
      <c r="BK92" s="206">
        <f>SUM(BK93:BK130)</f>
        <v>0</v>
      </c>
    </row>
    <row r="93" s="2" customFormat="1" ht="21.75" customHeight="1">
      <c r="A93" s="36"/>
      <c r="B93" s="37"/>
      <c r="C93" s="209" t="s">
        <v>122</v>
      </c>
      <c r="D93" s="209" t="s">
        <v>116</v>
      </c>
      <c r="E93" s="210" t="s">
        <v>131</v>
      </c>
      <c r="F93" s="211" t="s">
        <v>132</v>
      </c>
      <c r="G93" s="212" t="s">
        <v>133</v>
      </c>
      <c r="H93" s="213">
        <v>1</v>
      </c>
      <c r="I93" s="214"/>
      <c r="J93" s="215">
        <f>ROUND(I93*H93,2)</f>
        <v>0</v>
      </c>
      <c r="K93" s="211" t="s">
        <v>120</v>
      </c>
      <c r="L93" s="42"/>
      <c r="M93" s="216" t="s">
        <v>20</v>
      </c>
      <c r="N93" s="217" t="s">
        <v>44</v>
      </c>
      <c r="O93" s="82"/>
      <c r="P93" s="218">
        <f>O93*H93</f>
        <v>0</v>
      </c>
      <c r="Q93" s="218">
        <v>1.2950000000000001E-06</v>
      </c>
      <c r="R93" s="218">
        <f>Q93*H93</f>
        <v>1.2950000000000001E-06</v>
      </c>
      <c r="S93" s="218">
        <v>0</v>
      </c>
      <c r="T93" s="219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0" t="s">
        <v>121</v>
      </c>
      <c r="AT93" s="220" t="s">
        <v>116</v>
      </c>
      <c r="AU93" s="220" t="s">
        <v>122</v>
      </c>
      <c r="AY93" s="15" t="s">
        <v>110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15" t="s">
        <v>22</v>
      </c>
      <c r="BK93" s="221">
        <f>ROUND(I93*H93,2)</f>
        <v>0</v>
      </c>
      <c r="BL93" s="15" t="s">
        <v>121</v>
      </c>
      <c r="BM93" s="220" t="s">
        <v>134</v>
      </c>
    </row>
    <row r="94" s="2" customFormat="1">
      <c r="A94" s="36"/>
      <c r="B94" s="37"/>
      <c r="C94" s="38"/>
      <c r="D94" s="222" t="s">
        <v>124</v>
      </c>
      <c r="E94" s="38"/>
      <c r="F94" s="223" t="s">
        <v>135</v>
      </c>
      <c r="G94" s="38"/>
      <c r="H94" s="38"/>
      <c r="I94" s="128"/>
      <c r="J94" s="38"/>
      <c r="K94" s="38"/>
      <c r="L94" s="42"/>
      <c r="M94" s="224"/>
      <c r="N94" s="225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124</v>
      </c>
      <c r="AU94" s="15" t="s">
        <v>122</v>
      </c>
    </row>
    <row r="95" s="2" customFormat="1" ht="21.75" customHeight="1">
      <c r="A95" s="36"/>
      <c r="B95" s="37"/>
      <c r="C95" s="209" t="s">
        <v>121</v>
      </c>
      <c r="D95" s="209" t="s">
        <v>116</v>
      </c>
      <c r="E95" s="210" t="s">
        <v>136</v>
      </c>
      <c r="F95" s="211" t="s">
        <v>137</v>
      </c>
      <c r="G95" s="212" t="s">
        <v>133</v>
      </c>
      <c r="H95" s="213">
        <v>1</v>
      </c>
      <c r="I95" s="214"/>
      <c r="J95" s="215">
        <f>ROUND(I95*H95,2)</f>
        <v>0</v>
      </c>
      <c r="K95" s="211" t="s">
        <v>120</v>
      </c>
      <c r="L95" s="42"/>
      <c r="M95" s="216" t="s">
        <v>20</v>
      </c>
      <c r="N95" s="217" t="s">
        <v>44</v>
      </c>
      <c r="O95" s="82"/>
      <c r="P95" s="218">
        <f>O95*H95</f>
        <v>0</v>
      </c>
      <c r="Q95" s="218">
        <v>1.6449999999999999E-06</v>
      </c>
      <c r="R95" s="218">
        <f>Q95*H95</f>
        <v>1.6449999999999999E-06</v>
      </c>
      <c r="S95" s="218">
        <v>0</v>
      </c>
      <c r="T95" s="21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20" t="s">
        <v>121</v>
      </c>
      <c r="AT95" s="220" t="s">
        <v>116</v>
      </c>
      <c r="AU95" s="220" t="s">
        <v>122</v>
      </c>
      <c r="AY95" s="15" t="s">
        <v>110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5" t="s">
        <v>22</v>
      </c>
      <c r="BK95" s="221">
        <f>ROUND(I95*H95,2)</f>
        <v>0</v>
      </c>
      <c r="BL95" s="15" t="s">
        <v>121</v>
      </c>
      <c r="BM95" s="220" t="s">
        <v>138</v>
      </c>
    </row>
    <row r="96" s="2" customFormat="1">
      <c r="A96" s="36"/>
      <c r="B96" s="37"/>
      <c r="C96" s="38"/>
      <c r="D96" s="222" t="s">
        <v>124</v>
      </c>
      <c r="E96" s="38"/>
      <c r="F96" s="223" t="s">
        <v>135</v>
      </c>
      <c r="G96" s="38"/>
      <c r="H96" s="38"/>
      <c r="I96" s="128"/>
      <c r="J96" s="38"/>
      <c r="K96" s="38"/>
      <c r="L96" s="42"/>
      <c r="M96" s="224"/>
      <c r="N96" s="225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124</v>
      </c>
      <c r="AU96" s="15" t="s">
        <v>122</v>
      </c>
    </row>
    <row r="97" s="2" customFormat="1" ht="44.25" customHeight="1">
      <c r="A97" s="36"/>
      <c r="B97" s="37"/>
      <c r="C97" s="209" t="s">
        <v>112</v>
      </c>
      <c r="D97" s="209" t="s">
        <v>116</v>
      </c>
      <c r="E97" s="210" t="s">
        <v>139</v>
      </c>
      <c r="F97" s="211" t="s">
        <v>140</v>
      </c>
      <c r="G97" s="212" t="s">
        <v>119</v>
      </c>
      <c r="H97" s="213">
        <v>1</v>
      </c>
      <c r="I97" s="214"/>
      <c r="J97" s="215">
        <f>ROUND(I97*H97,2)</f>
        <v>0</v>
      </c>
      <c r="K97" s="211" t="s">
        <v>120</v>
      </c>
      <c r="L97" s="42"/>
      <c r="M97" s="216" t="s">
        <v>20</v>
      </c>
      <c r="N97" s="217" t="s">
        <v>44</v>
      </c>
      <c r="O97" s="82"/>
      <c r="P97" s="218">
        <f>O97*H97</f>
        <v>0</v>
      </c>
      <c r="Q97" s="218">
        <v>8.7639999999999994E-05</v>
      </c>
      <c r="R97" s="218">
        <f>Q97*H97</f>
        <v>8.7639999999999994E-05</v>
      </c>
      <c r="S97" s="218">
        <v>0.128</v>
      </c>
      <c r="T97" s="219">
        <f>S97*H97</f>
        <v>0.128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0" t="s">
        <v>121</v>
      </c>
      <c r="AT97" s="220" t="s">
        <v>116</v>
      </c>
      <c r="AU97" s="220" t="s">
        <v>122</v>
      </c>
      <c r="AY97" s="15" t="s">
        <v>110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15" t="s">
        <v>22</v>
      </c>
      <c r="BK97" s="221">
        <f>ROUND(I97*H97,2)</f>
        <v>0</v>
      </c>
      <c r="BL97" s="15" t="s">
        <v>121</v>
      </c>
      <c r="BM97" s="220" t="s">
        <v>141</v>
      </c>
    </row>
    <row r="98" s="2" customFormat="1">
      <c r="A98" s="36"/>
      <c r="B98" s="37"/>
      <c r="C98" s="38"/>
      <c r="D98" s="222" t="s">
        <v>124</v>
      </c>
      <c r="E98" s="38"/>
      <c r="F98" s="223" t="s">
        <v>142</v>
      </c>
      <c r="G98" s="38"/>
      <c r="H98" s="38"/>
      <c r="I98" s="128"/>
      <c r="J98" s="38"/>
      <c r="K98" s="38"/>
      <c r="L98" s="42"/>
      <c r="M98" s="224"/>
      <c r="N98" s="225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124</v>
      </c>
      <c r="AU98" s="15" t="s">
        <v>122</v>
      </c>
    </row>
    <row r="99" s="2" customFormat="1" ht="44.25" customHeight="1">
      <c r="A99" s="36"/>
      <c r="B99" s="37"/>
      <c r="C99" s="209" t="s">
        <v>143</v>
      </c>
      <c r="D99" s="209" t="s">
        <v>116</v>
      </c>
      <c r="E99" s="210" t="s">
        <v>144</v>
      </c>
      <c r="F99" s="211" t="s">
        <v>145</v>
      </c>
      <c r="G99" s="212" t="s">
        <v>119</v>
      </c>
      <c r="H99" s="213">
        <v>1</v>
      </c>
      <c r="I99" s="214"/>
      <c r="J99" s="215">
        <f>ROUND(I99*H99,2)</f>
        <v>0</v>
      </c>
      <c r="K99" s="211" t="s">
        <v>120</v>
      </c>
      <c r="L99" s="42"/>
      <c r="M99" s="216" t="s">
        <v>20</v>
      </c>
      <c r="N99" s="217" t="s">
        <v>44</v>
      </c>
      <c r="O99" s="82"/>
      <c r="P99" s="218">
        <f>O99*H99</f>
        <v>0</v>
      </c>
      <c r="Q99" s="218">
        <v>0.00015677000000000001</v>
      </c>
      <c r="R99" s="218">
        <f>Q99*H99</f>
        <v>0.00015677000000000001</v>
      </c>
      <c r="S99" s="218">
        <v>0.25600000000000001</v>
      </c>
      <c r="T99" s="219">
        <f>S99*H99</f>
        <v>0.25600000000000001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20" t="s">
        <v>121</v>
      </c>
      <c r="AT99" s="220" t="s">
        <v>116</v>
      </c>
      <c r="AU99" s="220" t="s">
        <v>122</v>
      </c>
      <c r="AY99" s="15" t="s">
        <v>110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5" t="s">
        <v>22</v>
      </c>
      <c r="BK99" s="221">
        <f>ROUND(I99*H99,2)</f>
        <v>0</v>
      </c>
      <c r="BL99" s="15" t="s">
        <v>121</v>
      </c>
      <c r="BM99" s="220" t="s">
        <v>146</v>
      </c>
    </row>
    <row r="100" s="2" customFormat="1">
      <c r="A100" s="36"/>
      <c r="B100" s="37"/>
      <c r="C100" s="38"/>
      <c r="D100" s="222" t="s">
        <v>124</v>
      </c>
      <c r="E100" s="38"/>
      <c r="F100" s="223" t="s">
        <v>142</v>
      </c>
      <c r="G100" s="38"/>
      <c r="H100" s="38"/>
      <c r="I100" s="128"/>
      <c r="J100" s="38"/>
      <c r="K100" s="38"/>
      <c r="L100" s="42"/>
      <c r="M100" s="224"/>
      <c r="N100" s="225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124</v>
      </c>
      <c r="AU100" s="15" t="s">
        <v>122</v>
      </c>
    </row>
    <row r="101" s="2" customFormat="1" ht="55.5" customHeight="1">
      <c r="A101" s="36"/>
      <c r="B101" s="37"/>
      <c r="C101" s="209" t="s">
        <v>147</v>
      </c>
      <c r="D101" s="209" t="s">
        <v>116</v>
      </c>
      <c r="E101" s="210" t="s">
        <v>148</v>
      </c>
      <c r="F101" s="211" t="s">
        <v>149</v>
      </c>
      <c r="G101" s="212" t="s">
        <v>119</v>
      </c>
      <c r="H101" s="213">
        <v>1</v>
      </c>
      <c r="I101" s="214"/>
      <c r="J101" s="215">
        <f>ROUND(I101*H101,2)</f>
        <v>0</v>
      </c>
      <c r="K101" s="211" t="s">
        <v>120</v>
      </c>
      <c r="L101" s="42"/>
      <c r="M101" s="216" t="s">
        <v>20</v>
      </c>
      <c r="N101" s="217" t="s">
        <v>44</v>
      </c>
      <c r="O101" s="82"/>
      <c r="P101" s="218">
        <f>O101*H101</f>
        <v>0</v>
      </c>
      <c r="Q101" s="218">
        <v>0</v>
      </c>
      <c r="R101" s="218">
        <f>Q101*H101</f>
        <v>0</v>
      </c>
      <c r="S101" s="218">
        <v>0.02</v>
      </c>
      <c r="T101" s="219">
        <f>S101*H101</f>
        <v>0.02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0" t="s">
        <v>121</v>
      </c>
      <c r="AT101" s="220" t="s">
        <v>116</v>
      </c>
      <c r="AU101" s="220" t="s">
        <v>122</v>
      </c>
      <c r="AY101" s="15" t="s">
        <v>110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5" t="s">
        <v>22</v>
      </c>
      <c r="BK101" s="221">
        <f>ROUND(I101*H101,2)</f>
        <v>0</v>
      </c>
      <c r="BL101" s="15" t="s">
        <v>121</v>
      </c>
      <c r="BM101" s="220" t="s">
        <v>150</v>
      </c>
    </row>
    <row r="102" s="2" customFormat="1">
      <c r="A102" s="36"/>
      <c r="B102" s="37"/>
      <c r="C102" s="38"/>
      <c r="D102" s="222" t="s">
        <v>124</v>
      </c>
      <c r="E102" s="38"/>
      <c r="F102" s="223" t="s">
        <v>151</v>
      </c>
      <c r="G102" s="38"/>
      <c r="H102" s="38"/>
      <c r="I102" s="128"/>
      <c r="J102" s="38"/>
      <c r="K102" s="38"/>
      <c r="L102" s="42"/>
      <c r="M102" s="224"/>
      <c r="N102" s="225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124</v>
      </c>
      <c r="AU102" s="15" t="s">
        <v>122</v>
      </c>
    </row>
    <row r="103" s="2" customFormat="1" ht="44.25" customHeight="1">
      <c r="A103" s="36"/>
      <c r="B103" s="37"/>
      <c r="C103" s="209" t="s">
        <v>152</v>
      </c>
      <c r="D103" s="209" t="s">
        <v>116</v>
      </c>
      <c r="E103" s="210" t="s">
        <v>153</v>
      </c>
      <c r="F103" s="211" t="s">
        <v>154</v>
      </c>
      <c r="G103" s="212" t="s">
        <v>119</v>
      </c>
      <c r="H103" s="213">
        <v>1</v>
      </c>
      <c r="I103" s="214"/>
      <c r="J103" s="215">
        <f>ROUND(I103*H103,2)</f>
        <v>0</v>
      </c>
      <c r="K103" s="211" t="s">
        <v>120</v>
      </c>
      <c r="L103" s="42"/>
      <c r="M103" s="216" t="s">
        <v>20</v>
      </c>
      <c r="N103" s="217" t="s">
        <v>44</v>
      </c>
      <c r="O103" s="82"/>
      <c r="P103" s="218">
        <f>O103*H103</f>
        <v>0</v>
      </c>
      <c r="Q103" s="218">
        <v>0</v>
      </c>
      <c r="R103" s="218">
        <f>Q103*H103</f>
        <v>0</v>
      </c>
      <c r="S103" s="218">
        <v>0.098000000000000004</v>
      </c>
      <c r="T103" s="219">
        <f>S103*H103</f>
        <v>0.098000000000000004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0" t="s">
        <v>121</v>
      </c>
      <c r="AT103" s="220" t="s">
        <v>116</v>
      </c>
      <c r="AU103" s="220" t="s">
        <v>122</v>
      </c>
      <c r="AY103" s="15" t="s">
        <v>110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15" t="s">
        <v>22</v>
      </c>
      <c r="BK103" s="221">
        <f>ROUND(I103*H103,2)</f>
        <v>0</v>
      </c>
      <c r="BL103" s="15" t="s">
        <v>121</v>
      </c>
      <c r="BM103" s="220" t="s">
        <v>155</v>
      </c>
    </row>
    <row r="104" s="2" customFormat="1">
      <c r="A104" s="36"/>
      <c r="B104" s="37"/>
      <c r="C104" s="38"/>
      <c r="D104" s="222" t="s">
        <v>124</v>
      </c>
      <c r="E104" s="38"/>
      <c r="F104" s="223" t="s">
        <v>156</v>
      </c>
      <c r="G104" s="38"/>
      <c r="H104" s="38"/>
      <c r="I104" s="128"/>
      <c r="J104" s="38"/>
      <c r="K104" s="38"/>
      <c r="L104" s="42"/>
      <c r="M104" s="224"/>
      <c r="N104" s="225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124</v>
      </c>
      <c r="AU104" s="15" t="s">
        <v>122</v>
      </c>
    </row>
    <row r="105" s="2" customFormat="1" ht="44.25" customHeight="1">
      <c r="A105" s="36"/>
      <c r="B105" s="37"/>
      <c r="C105" s="209" t="s">
        <v>157</v>
      </c>
      <c r="D105" s="209" t="s">
        <v>116</v>
      </c>
      <c r="E105" s="210" t="s">
        <v>158</v>
      </c>
      <c r="F105" s="211" t="s">
        <v>159</v>
      </c>
      <c r="G105" s="212" t="s">
        <v>119</v>
      </c>
      <c r="H105" s="213">
        <v>1</v>
      </c>
      <c r="I105" s="214"/>
      <c r="J105" s="215">
        <f>ROUND(I105*H105,2)</f>
        <v>0</v>
      </c>
      <c r="K105" s="211" t="s">
        <v>120</v>
      </c>
      <c r="L105" s="42"/>
      <c r="M105" s="216" t="s">
        <v>20</v>
      </c>
      <c r="N105" s="217" t="s">
        <v>44</v>
      </c>
      <c r="O105" s="82"/>
      <c r="P105" s="218">
        <f>O105*H105</f>
        <v>0</v>
      </c>
      <c r="Q105" s="218">
        <v>0</v>
      </c>
      <c r="R105" s="218">
        <f>Q105*H105</f>
        <v>0</v>
      </c>
      <c r="S105" s="218">
        <v>0.22</v>
      </c>
      <c r="T105" s="219">
        <f>S105*H105</f>
        <v>0.22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0" t="s">
        <v>121</v>
      </c>
      <c r="AT105" s="220" t="s">
        <v>116</v>
      </c>
      <c r="AU105" s="220" t="s">
        <v>122</v>
      </c>
      <c r="AY105" s="15" t="s">
        <v>110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5" t="s">
        <v>22</v>
      </c>
      <c r="BK105" s="221">
        <f>ROUND(I105*H105,2)</f>
        <v>0</v>
      </c>
      <c r="BL105" s="15" t="s">
        <v>121</v>
      </c>
      <c r="BM105" s="220" t="s">
        <v>160</v>
      </c>
    </row>
    <row r="106" s="2" customFormat="1">
      <c r="A106" s="36"/>
      <c r="B106" s="37"/>
      <c r="C106" s="38"/>
      <c r="D106" s="222" t="s">
        <v>124</v>
      </c>
      <c r="E106" s="38"/>
      <c r="F106" s="223" t="s">
        <v>156</v>
      </c>
      <c r="G106" s="38"/>
      <c r="H106" s="38"/>
      <c r="I106" s="128"/>
      <c r="J106" s="38"/>
      <c r="K106" s="38"/>
      <c r="L106" s="42"/>
      <c r="M106" s="224"/>
      <c r="N106" s="225"/>
      <c r="O106" s="82"/>
      <c r="P106" s="82"/>
      <c r="Q106" s="82"/>
      <c r="R106" s="82"/>
      <c r="S106" s="82"/>
      <c r="T106" s="83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124</v>
      </c>
      <c r="AU106" s="15" t="s">
        <v>122</v>
      </c>
    </row>
    <row r="107" s="2" customFormat="1" ht="44.25" customHeight="1">
      <c r="A107" s="36"/>
      <c r="B107" s="37"/>
      <c r="C107" s="209" t="s">
        <v>27</v>
      </c>
      <c r="D107" s="209" t="s">
        <v>116</v>
      </c>
      <c r="E107" s="210" t="s">
        <v>161</v>
      </c>
      <c r="F107" s="211" t="s">
        <v>162</v>
      </c>
      <c r="G107" s="212" t="s">
        <v>119</v>
      </c>
      <c r="H107" s="213">
        <v>1</v>
      </c>
      <c r="I107" s="214"/>
      <c r="J107" s="215">
        <f>ROUND(I107*H107,2)</f>
        <v>0</v>
      </c>
      <c r="K107" s="211" t="s">
        <v>120</v>
      </c>
      <c r="L107" s="42"/>
      <c r="M107" s="216" t="s">
        <v>20</v>
      </c>
      <c r="N107" s="217" t="s">
        <v>44</v>
      </c>
      <c r="O107" s="82"/>
      <c r="P107" s="218">
        <f>O107*H107</f>
        <v>0</v>
      </c>
      <c r="Q107" s="218">
        <v>0</v>
      </c>
      <c r="R107" s="218">
        <f>Q107*H107</f>
        <v>0</v>
      </c>
      <c r="S107" s="218">
        <v>0.23999999999999999</v>
      </c>
      <c r="T107" s="219">
        <f>S107*H107</f>
        <v>0.23999999999999999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20" t="s">
        <v>121</v>
      </c>
      <c r="AT107" s="220" t="s">
        <v>116</v>
      </c>
      <c r="AU107" s="220" t="s">
        <v>122</v>
      </c>
      <c r="AY107" s="15" t="s">
        <v>110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5" t="s">
        <v>22</v>
      </c>
      <c r="BK107" s="221">
        <f>ROUND(I107*H107,2)</f>
        <v>0</v>
      </c>
      <c r="BL107" s="15" t="s">
        <v>121</v>
      </c>
      <c r="BM107" s="220" t="s">
        <v>163</v>
      </c>
    </row>
    <row r="108" s="2" customFormat="1">
      <c r="A108" s="36"/>
      <c r="B108" s="37"/>
      <c r="C108" s="38"/>
      <c r="D108" s="222" t="s">
        <v>124</v>
      </c>
      <c r="E108" s="38"/>
      <c r="F108" s="223" t="s">
        <v>156</v>
      </c>
      <c r="G108" s="38"/>
      <c r="H108" s="38"/>
      <c r="I108" s="128"/>
      <c r="J108" s="38"/>
      <c r="K108" s="38"/>
      <c r="L108" s="42"/>
      <c r="M108" s="224"/>
      <c r="N108" s="225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124</v>
      </c>
      <c r="AU108" s="15" t="s">
        <v>122</v>
      </c>
    </row>
    <row r="109" s="2" customFormat="1" ht="44.25" customHeight="1">
      <c r="A109" s="36"/>
      <c r="B109" s="37"/>
      <c r="C109" s="209" t="s">
        <v>164</v>
      </c>
      <c r="D109" s="209" t="s">
        <v>116</v>
      </c>
      <c r="E109" s="210" t="s">
        <v>165</v>
      </c>
      <c r="F109" s="211" t="s">
        <v>166</v>
      </c>
      <c r="G109" s="212" t="s">
        <v>119</v>
      </c>
      <c r="H109" s="213">
        <v>1</v>
      </c>
      <c r="I109" s="214"/>
      <c r="J109" s="215">
        <f>ROUND(I109*H109,2)</f>
        <v>0</v>
      </c>
      <c r="K109" s="211" t="s">
        <v>120</v>
      </c>
      <c r="L109" s="42"/>
      <c r="M109" s="216" t="s">
        <v>20</v>
      </c>
      <c r="N109" s="217" t="s">
        <v>44</v>
      </c>
      <c r="O109" s="82"/>
      <c r="P109" s="218">
        <f>O109*H109</f>
        <v>0</v>
      </c>
      <c r="Q109" s="218">
        <v>0</v>
      </c>
      <c r="R109" s="218">
        <f>Q109*H109</f>
        <v>0</v>
      </c>
      <c r="S109" s="218">
        <v>0.24299999999999999</v>
      </c>
      <c r="T109" s="219">
        <f>S109*H109</f>
        <v>0.24299999999999999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0" t="s">
        <v>121</v>
      </c>
      <c r="AT109" s="220" t="s">
        <v>116</v>
      </c>
      <c r="AU109" s="220" t="s">
        <v>122</v>
      </c>
      <c r="AY109" s="15" t="s">
        <v>110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15" t="s">
        <v>22</v>
      </c>
      <c r="BK109" s="221">
        <f>ROUND(I109*H109,2)</f>
        <v>0</v>
      </c>
      <c r="BL109" s="15" t="s">
        <v>121</v>
      </c>
      <c r="BM109" s="220" t="s">
        <v>167</v>
      </c>
    </row>
    <row r="110" s="2" customFormat="1">
      <c r="A110" s="36"/>
      <c r="B110" s="37"/>
      <c r="C110" s="38"/>
      <c r="D110" s="222" t="s">
        <v>124</v>
      </c>
      <c r="E110" s="38"/>
      <c r="F110" s="223" t="s">
        <v>156</v>
      </c>
      <c r="G110" s="38"/>
      <c r="H110" s="38"/>
      <c r="I110" s="128"/>
      <c r="J110" s="38"/>
      <c r="K110" s="38"/>
      <c r="L110" s="42"/>
      <c r="M110" s="224"/>
      <c r="N110" s="225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124</v>
      </c>
      <c r="AU110" s="15" t="s">
        <v>122</v>
      </c>
    </row>
    <row r="111" s="2" customFormat="1" ht="33" customHeight="1">
      <c r="A111" s="36"/>
      <c r="B111" s="37"/>
      <c r="C111" s="209" t="s">
        <v>168</v>
      </c>
      <c r="D111" s="209" t="s">
        <v>116</v>
      </c>
      <c r="E111" s="210" t="s">
        <v>169</v>
      </c>
      <c r="F111" s="211" t="s">
        <v>170</v>
      </c>
      <c r="G111" s="212" t="s">
        <v>171</v>
      </c>
      <c r="H111" s="213">
        <v>1</v>
      </c>
      <c r="I111" s="214"/>
      <c r="J111" s="215">
        <f>ROUND(I111*H111,2)</f>
        <v>0</v>
      </c>
      <c r="K111" s="211" t="s">
        <v>120</v>
      </c>
      <c r="L111" s="42"/>
      <c r="M111" s="216" t="s">
        <v>20</v>
      </c>
      <c r="N111" s="217" t="s">
        <v>44</v>
      </c>
      <c r="O111" s="82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0" t="s">
        <v>121</v>
      </c>
      <c r="AT111" s="220" t="s">
        <v>116</v>
      </c>
      <c r="AU111" s="220" t="s">
        <v>122</v>
      </c>
      <c r="AY111" s="15" t="s">
        <v>110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15" t="s">
        <v>22</v>
      </c>
      <c r="BK111" s="221">
        <f>ROUND(I111*H111,2)</f>
        <v>0</v>
      </c>
      <c r="BL111" s="15" t="s">
        <v>121</v>
      </c>
      <c r="BM111" s="220" t="s">
        <v>172</v>
      </c>
    </row>
    <row r="112" s="2" customFormat="1">
      <c r="A112" s="36"/>
      <c r="B112" s="37"/>
      <c r="C112" s="38"/>
      <c r="D112" s="222" t="s">
        <v>124</v>
      </c>
      <c r="E112" s="38"/>
      <c r="F112" s="223" t="s">
        <v>173</v>
      </c>
      <c r="G112" s="38"/>
      <c r="H112" s="38"/>
      <c r="I112" s="128"/>
      <c r="J112" s="38"/>
      <c r="K112" s="38"/>
      <c r="L112" s="42"/>
      <c r="M112" s="224"/>
      <c r="N112" s="225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124</v>
      </c>
      <c r="AU112" s="15" t="s">
        <v>122</v>
      </c>
    </row>
    <row r="113" s="2" customFormat="1" ht="44.25" customHeight="1">
      <c r="A113" s="36"/>
      <c r="B113" s="37"/>
      <c r="C113" s="209" t="s">
        <v>174</v>
      </c>
      <c r="D113" s="209" t="s">
        <v>116</v>
      </c>
      <c r="E113" s="210" t="s">
        <v>175</v>
      </c>
      <c r="F113" s="211" t="s">
        <v>176</v>
      </c>
      <c r="G113" s="212" t="s">
        <v>171</v>
      </c>
      <c r="H113" s="213">
        <v>1</v>
      </c>
      <c r="I113" s="214"/>
      <c r="J113" s="215">
        <f>ROUND(I113*H113,2)</f>
        <v>0</v>
      </c>
      <c r="K113" s="211" t="s">
        <v>120</v>
      </c>
      <c r="L113" s="42"/>
      <c r="M113" s="216" t="s">
        <v>20</v>
      </c>
      <c r="N113" s="217" t="s">
        <v>44</v>
      </c>
      <c r="O113" s="82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0" t="s">
        <v>121</v>
      </c>
      <c r="AT113" s="220" t="s">
        <v>116</v>
      </c>
      <c r="AU113" s="220" t="s">
        <v>122</v>
      </c>
      <c r="AY113" s="15" t="s">
        <v>110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15" t="s">
        <v>22</v>
      </c>
      <c r="BK113" s="221">
        <f>ROUND(I113*H113,2)</f>
        <v>0</v>
      </c>
      <c r="BL113" s="15" t="s">
        <v>121</v>
      </c>
      <c r="BM113" s="220" t="s">
        <v>177</v>
      </c>
    </row>
    <row r="114" s="2" customFormat="1">
      <c r="A114" s="36"/>
      <c r="B114" s="37"/>
      <c r="C114" s="38"/>
      <c r="D114" s="222" t="s">
        <v>124</v>
      </c>
      <c r="E114" s="38"/>
      <c r="F114" s="223" t="s">
        <v>173</v>
      </c>
      <c r="G114" s="38"/>
      <c r="H114" s="38"/>
      <c r="I114" s="128"/>
      <c r="J114" s="38"/>
      <c r="K114" s="38"/>
      <c r="L114" s="42"/>
      <c r="M114" s="224"/>
      <c r="N114" s="225"/>
      <c r="O114" s="82"/>
      <c r="P114" s="82"/>
      <c r="Q114" s="82"/>
      <c r="R114" s="82"/>
      <c r="S114" s="82"/>
      <c r="T114" s="83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124</v>
      </c>
      <c r="AU114" s="15" t="s">
        <v>122</v>
      </c>
    </row>
    <row r="115" s="2" customFormat="1" ht="33" customHeight="1">
      <c r="A115" s="36"/>
      <c r="B115" s="37"/>
      <c r="C115" s="209" t="s">
        <v>178</v>
      </c>
      <c r="D115" s="209" t="s">
        <v>116</v>
      </c>
      <c r="E115" s="210" t="s">
        <v>179</v>
      </c>
      <c r="F115" s="211" t="s">
        <v>180</v>
      </c>
      <c r="G115" s="212" t="s">
        <v>171</v>
      </c>
      <c r="H115" s="213">
        <v>1</v>
      </c>
      <c r="I115" s="214"/>
      <c r="J115" s="215">
        <f>ROUND(I115*H115,2)</f>
        <v>0</v>
      </c>
      <c r="K115" s="211" t="s">
        <v>120</v>
      </c>
      <c r="L115" s="42"/>
      <c r="M115" s="216" t="s">
        <v>20</v>
      </c>
      <c r="N115" s="217" t="s">
        <v>44</v>
      </c>
      <c r="O115" s="82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0" t="s">
        <v>121</v>
      </c>
      <c r="AT115" s="220" t="s">
        <v>116</v>
      </c>
      <c r="AU115" s="220" t="s">
        <v>122</v>
      </c>
      <c r="AY115" s="15" t="s">
        <v>110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15" t="s">
        <v>22</v>
      </c>
      <c r="BK115" s="221">
        <f>ROUND(I115*H115,2)</f>
        <v>0</v>
      </c>
      <c r="BL115" s="15" t="s">
        <v>121</v>
      </c>
      <c r="BM115" s="220" t="s">
        <v>181</v>
      </c>
    </row>
    <row r="116" s="2" customFormat="1">
      <c r="A116" s="36"/>
      <c r="B116" s="37"/>
      <c r="C116" s="38"/>
      <c r="D116" s="222" t="s">
        <v>124</v>
      </c>
      <c r="E116" s="38"/>
      <c r="F116" s="223" t="s">
        <v>182</v>
      </c>
      <c r="G116" s="38"/>
      <c r="H116" s="38"/>
      <c r="I116" s="128"/>
      <c r="J116" s="38"/>
      <c r="K116" s="38"/>
      <c r="L116" s="42"/>
      <c r="M116" s="224"/>
      <c r="N116" s="225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124</v>
      </c>
      <c r="AU116" s="15" t="s">
        <v>122</v>
      </c>
    </row>
    <row r="117" s="2" customFormat="1" ht="33" customHeight="1">
      <c r="A117" s="36"/>
      <c r="B117" s="37"/>
      <c r="C117" s="209" t="s">
        <v>8</v>
      </c>
      <c r="D117" s="209" t="s">
        <v>116</v>
      </c>
      <c r="E117" s="210" t="s">
        <v>183</v>
      </c>
      <c r="F117" s="211" t="s">
        <v>184</v>
      </c>
      <c r="G117" s="212" t="s">
        <v>185</v>
      </c>
      <c r="H117" s="213">
        <v>1</v>
      </c>
      <c r="I117" s="214"/>
      <c r="J117" s="215">
        <f>ROUND(I117*H117,2)</f>
        <v>0</v>
      </c>
      <c r="K117" s="211" t="s">
        <v>120</v>
      </c>
      <c r="L117" s="42"/>
      <c r="M117" s="216" t="s">
        <v>20</v>
      </c>
      <c r="N117" s="217" t="s">
        <v>44</v>
      </c>
      <c r="O117" s="82"/>
      <c r="P117" s="218">
        <f>O117*H117</f>
        <v>0</v>
      </c>
      <c r="Q117" s="218">
        <v>0.31108000000000002</v>
      </c>
      <c r="R117" s="218">
        <f>Q117*H117</f>
        <v>0.31108000000000002</v>
      </c>
      <c r="S117" s="218">
        <v>0</v>
      </c>
      <c r="T117" s="219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0" t="s">
        <v>121</v>
      </c>
      <c r="AT117" s="220" t="s">
        <v>116</v>
      </c>
      <c r="AU117" s="220" t="s">
        <v>122</v>
      </c>
      <c r="AY117" s="15" t="s">
        <v>110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5" t="s">
        <v>22</v>
      </c>
      <c r="BK117" s="221">
        <f>ROUND(I117*H117,2)</f>
        <v>0</v>
      </c>
      <c r="BL117" s="15" t="s">
        <v>121</v>
      </c>
      <c r="BM117" s="220" t="s">
        <v>186</v>
      </c>
    </row>
    <row r="118" s="2" customFormat="1">
      <c r="A118" s="36"/>
      <c r="B118" s="37"/>
      <c r="C118" s="38"/>
      <c r="D118" s="222" t="s">
        <v>124</v>
      </c>
      <c r="E118" s="38"/>
      <c r="F118" s="223" t="s">
        <v>187</v>
      </c>
      <c r="G118" s="38"/>
      <c r="H118" s="38"/>
      <c r="I118" s="128"/>
      <c r="J118" s="38"/>
      <c r="K118" s="38"/>
      <c r="L118" s="42"/>
      <c r="M118" s="224"/>
      <c r="N118" s="225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124</v>
      </c>
      <c r="AU118" s="15" t="s">
        <v>122</v>
      </c>
    </row>
    <row r="119" s="2" customFormat="1" ht="33" customHeight="1">
      <c r="A119" s="36"/>
      <c r="B119" s="37"/>
      <c r="C119" s="209" t="s">
        <v>188</v>
      </c>
      <c r="D119" s="209" t="s">
        <v>116</v>
      </c>
      <c r="E119" s="210" t="s">
        <v>189</v>
      </c>
      <c r="F119" s="211" t="s">
        <v>190</v>
      </c>
      <c r="G119" s="212" t="s">
        <v>185</v>
      </c>
      <c r="H119" s="213">
        <v>1</v>
      </c>
      <c r="I119" s="214"/>
      <c r="J119" s="215">
        <f>ROUND(I119*H119,2)</f>
        <v>0</v>
      </c>
      <c r="K119" s="211" t="s">
        <v>120</v>
      </c>
      <c r="L119" s="42"/>
      <c r="M119" s="216" t="s">
        <v>20</v>
      </c>
      <c r="N119" s="217" t="s">
        <v>44</v>
      </c>
      <c r="O119" s="82"/>
      <c r="P119" s="218">
        <f>O119*H119</f>
        <v>0</v>
      </c>
      <c r="Q119" s="218">
        <v>1.61679</v>
      </c>
      <c r="R119" s="218">
        <f>Q119*H119</f>
        <v>1.61679</v>
      </c>
      <c r="S119" s="218">
        <v>0</v>
      </c>
      <c r="T119" s="219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0" t="s">
        <v>121</v>
      </c>
      <c r="AT119" s="220" t="s">
        <v>116</v>
      </c>
      <c r="AU119" s="220" t="s">
        <v>122</v>
      </c>
      <c r="AY119" s="15" t="s">
        <v>110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15" t="s">
        <v>22</v>
      </c>
      <c r="BK119" s="221">
        <f>ROUND(I119*H119,2)</f>
        <v>0</v>
      </c>
      <c r="BL119" s="15" t="s">
        <v>121</v>
      </c>
      <c r="BM119" s="220" t="s">
        <v>191</v>
      </c>
    </row>
    <row r="120" s="2" customFormat="1">
      <c r="A120" s="36"/>
      <c r="B120" s="37"/>
      <c r="C120" s="38"/>
      <c r="D120" s="222" t="s">
        <v>124</v>
      </c>
      <c r="E120" s="38"/>
      <c r="F120" s="223" t="s">
        <v>192</v>
      </c>
      <c r="G120" s="38"/>
      <c r="H120" s="38"/>
      <c r="I120" s="128"/>
      <c r="J120" s="38"/>
      <c r="K120" s="38"/>
      <c r="L120" s="42"/>
      <c r="M120" s="224"/>
      <c r="N120" s="225"/>
      <c r="O120" s="82"/>
      <c r="P120" s="82"/>
      <c r="Q120" s="82"/>
      <c r="R120" s="82"/>
      <c r="S120" s="82"/>
      <c r="T120" s="83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124</v>
      </c>
      <c r="AU120" s="15" t="s">
        <v>122</v>
      </c>
    </row>
    <row r="121" s="2" customFormat="1" ht="21.75" customHeight="1">
      <c r="A121" s="36"/>
      <c r="B121" s="37"/>
      <c r="C121" s="209" t="s">
        <v>193</v>
      </c>
      <c r="D121" s="209" t="s">
        <v>116</v>
      </c>
      <c r="E121" s="210" t="s">
        <v>194</v>
      </c>
      <c r="F121" s="211" t="s">
        <v>195</v>
      </c>
      <c r="G121" s="212" t="s">
        <v>119</v>
      </c>
      <c r="H121" s="213">
        <v>1</v>
      </c>
      <c r="I121" s="214"/>
      <c r="J121" s="215">
        <f>ROUND(I121*H121,2)</f>
        <v>0</v>
      </c>
      <c r="K121" s="211" t="s">
        <v>120</v>
      </c>
      <c r="L121" s="42"/>
      <c r="M121" s="216" t="s">
        <v>20</v>
      </c>
      <c r="N121" s="217" t="s">
        <v>44</v>
      </c>
      <c r="O121" s="82"/>
      <c r="P121" s="218">
        <f>O121*H121</f>
        <v>0</v>
      </c>
      <c r="Q121" s="218">
        <v>0.00071000000000000002</v>
      </c>
      <c r="R121" s="218">
        <f>Q121*H121</f>
        <v>0.00071000000000000002</v>
      </c>
      <c r="S121" s="218">
        <v>0</v>
      </c>
      <c r="T121" s="21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0" t="s">
        <v>121</v>
      </c>
      <c r="AT121" s="220" t="s">
        <v>116</v>
      </c>
      <c r="AU121" s="220" t="s">
        <v>122</v>
      </c>
      <c r="AY121" s="15" t="s">
        <v>110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5" t="s">
        <v>22</v>
      </c>
      <c r="BK121" s="221">
        <f>ROUND(I121*H121,2)</f>
        <v>0</v>
      </c>
      <c r="BL121" s="15" t="s">
        <v>121</v>
      </c>
      <c r="BM121" s="220" t="s">
        <v>196</v>
      </c>
    </row>
    <row r="122" s="2" customFormat="1" ht="44.25" customHeight="1">
      <c r="A122" s="36"/>
      <c r="B122" s="37"/>
      <c r="C122" s="209" t="s">
        <v>197</v>
      </c>
      <c r="D122" s="209" t="s">
        <v>116</v>
      </c>
      <c r="E122" s="210" t="s">
        <v>198</v>
      </c>
      <c r="F122" s="211" t="s">
        <v>199</v>
      </c>
      <c r="G122" s="212" t="s">
        <v>133</v>
      </c>
      <c r="H122" s="213">
        <v>1</v>
      </c>
      <c r="I122" s="214"/>
      <c r="J122" s="215">
        <f>ROUND(I122*H122,2)</f>
        <v>0</v>
      </c>
      <c r="K122" s="211" t="s">
        <v>120</v>
      </c>
      <c r="L122" s="42"/>
      <c r="M122" s="216" t="s">
        <v>20</v>
      </c>
      <c r="N122" s="217" t="s">
        <v>44</v>
      </c>
      <c r="O122" s="82"/>
      <c r="P122" s="218">
        <f>O122*H122</f>
        <v>0</v>
      </c>
      <c r="Q122" s="218">
        <v>9.2399999999999996E-05</v>
      </c>
      <c r="R122" s="218">
        <f>Q122*H122</f>
        <v>9.2399999999999996E-05</v>
      </c>
      <c r="S122" s="218">
        <v>0</v>
      </c>
      <c r="T122" s="21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0" t="s">
        <v>121</v>
      </c>
      <c r="AT122" s="220" t="s">
        <v>116</v>
      </c>
      <c r="AU122" s="220" t="s">
        <v>122</v>
      </c>
      <c r="AY122" s="15" t="s">
        <v>110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5" t="s">
        <v>22</v>
      </c>
      <c r="BK122" s="221">
        <f>ROUND(I122*H122,2)</f>
        <v>0</v>
      </c>
      <c r="BL122" s="15" t="s">
        <v>121</v>
      </c>
      <c r="BM122" s="220" t="s">
        <v>200</v>
      </c>
    </row>
    <row r="123" s="2" customFormat="1">
      <c r="A123" s="36"/>
      <c r="B123" s="37"/>
      <c r="C123" s="38"/>
      <c r="D123" s="222" t="s">
        <v>124</v>
      </c>
      <c r="E123" s="38"/>
      <c r="F123" s="223" t="s">
        <v>201</v>
      </c>
      <c r="G123" s="38"/>
      <c r="H123" s="38"/>
      <c r="I123" s="128"/>
      <c r="J123" s="38"/>
      <c r="K123" s="38"/>
      <c r="L123" s="42"/>
      <c r="M123" s="224"/>
      <c r="N123" s="225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124</v>
      </c>
      <c r="AU123" s="15" t="s">
        <v>122</v>
      </c>
    </row>
    <row r="124" s="2" customFormat="1" ht="33" customHeight="1">
      <c r="A124" s="36"/>
      <c r="B124" s="37"/>
      <c r="C124" s="209" t="s">
        <v>202</v>
      </c>
      <c r="D124" s="209" t="s">
        <v>116</v>
      </c>
      <c r="E124" s="210" t="s">
        <v>203</v>
      </c>
      <c r="F124" s="211" t="s">
        <v>204</v>
      </c>
      <c r="G124" s="212" t="s">
        <v>119</v>
      </c>
      <c r="H124" s="213">
        <v>1</v>
      </c>
      <c r="I124" s="214"/>
      <c r="J124" s="215">
        <f>ROUND(I124*H124,2)</f>
        <v>0</v>
      </c>
      <c r="K124" s="211" t="s">
        <v>120</v>
      </c>
      <c r="L124" s="42"/>
      <c r="M124" s="216" t="s">
        <v>20</v>
      </c>
      <c r="N124" s="217" t="s">
        <v>44</v>
      </c>
      <c r="O124" s="82"/>
      <c r="P124" s="218">
        <f>O124*H124</f>
        <v>0</v>
      </c>
      <c r="Q124" s="218">
        <v>0.10434</v>
      </c>
      <c r="R124" s="218">
        <f>Q124*H124</f>
        <v>0.10434</v>
      </c>
      <c r="S124" s="218">
        <v>0</v>
      </c>
      <c r="T124" s="21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0" t="s">
        <v>121</v>
      </c>
      <c r="AT124" s="220" t="s">
        <v>116</v>
      </c>
      <c r="AU124" s="220" t="s">
        <v>122</v>
      </c>
      <c r="AY124" s="15" t="s">
        <v>110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5" t="s">
        <v>22</v>
      </c>
      <c r="BK124" s="221">
        <f>ROUND(I124*H124,2)</f>
        <v>0</v>
      </c>
      <c r="BL124" s="15" t="s">
        <v>121</v>
      </c>
      <c r="BM124" s="220" t="s">
        <v>205</v>
      </c>
    </row>
    <row r="125" s="2" customFormat="1">
      <c r="A125" s="36"/>
      <c r="B125" s="37"/>
      <c r="C125" s="38"/>
      <c r="D125" s="222" t="s">
        <v>124</v>
      </c>
      <c r="E125" s="38"/>
      <c r="F125" s="223" t="s">
        <v>206</v>
      </c>
      <c r="G125" s="38"/>
      <c r="H125" s="38"/>
      <c r="I125" s="128"/>
      <c r="J125" s="38"/>
      <c r="K125" s="38"/>
      <c r="L125" s="42"/>
      <c r="M125" s="224"/>
      <c r="N125" s="225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124</v>
      </c>
      <c r="AU125" s="15" t="s">
        <v>122</v>
      </c>
    </row>
    <row r="126" s="2" customFormat="1" ht="55.5" customHeight="1">
      <c r="A126" s="36"/>
      <c r="B126" s="37"/>
      <c r="C126" s="209" t="s">
        <v>207</v>
      </c>
      <c r="D126" s="209" t="s">
        <v>116</v>
      </c>
      <c r="E126" s="210" t="s">
        <v>117</v>
      </c>
      <c r="F126" s="211" t="s">
        <v>118</v>
      </c>
      <c r="G126" s="212" t="s">
        <v>119</v>
      </c>
      <c r="H126" s="213">
        <v>1</v>
      </c>
      <c r="I126" s="214"/>
      <c r="J126" s="215">
        <f>ROUND(I126*H126,2)</f>
        <v>0</v>
      </c>
      <c r="K126" s="211" t="s">
        <v>120</v>
      </c>
      <c r="L126" s="42"/>
      <c r="M126" s="216" t="s">
        <v>20</v>
      </c>
      <c r="N126" s="217" t="s">
        <v>44</v>
      </c>
      <c r="O126" s="82"/>
      <c r="P126" s="218">
        <f>O126*H126</f>
        <v>0</v>
      </c>
      <c r="Q126" s="218">
        <v>0.16795023200000001</v>
      </c>
      <c r="R126" s="218">
        <f>Q126*H126</f>
        <v>0.16795023200000001</v>
      </c>
      <c r="S126" s="218">
        <v>0</v>
      </c>
      <c r="T126" s="21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0" t="s">
        <v>121</v>
      </c>
      <c r="AT126" s="220" t="s">
        <v>116</v>
      </c>
      <c r="AU126" s="220" t="s">
        <v>122</v>
      </c>
      <c r="AY126" s="15" t="s">
        <v>110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5" t="s">
        <v>22</v>
      </c>
      <c r="BK126" s="221">
        <f>ROUND(I126*H126,2)</f>
        <v>0</v>
      </c>
      <c r="BL126" s="15" t="s">
        <v>121</v>
      </c>
      <c r="BM126" s="220" t="s">
        <v>208</v>
      </c>
    </row>
    <row r="127" s="2" customFormat="1">
      <c r="A127" s="36"/>
      <c r="B127" s="37"/>
      <c r="C127" s="38"/>
      <c r="D127" s="222" t="s">
        <v>124</v>
      </c>
      <c r="E127" s="38"/>
      <c r="F127" s="223" t="s">
        <v>125</v>
      </c>
      <c r="G127" s="38"/>
      <c r="H127" s="38"/>
      <c r="I127" s="128"/>
      <c r="J127" s="38"/>
      <c r="K127" s="38"/>
      <c r="L127" s="42"/>
      <c r="M127" s="224"/>
      <c r="N127" s="225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124</v>
      </c>
      <c r="AU127" s="15" t="s">
        <v>122</v>
      </c>
    </row>
    <row r="128" s="2" customFormat="1" ht="33" customHeight="1">
      <c r="A128" s="36"/>
      <c r="B128" s="37"/>
      <c r="C128" s="209" t="s">
        <v>7</v>
      </c>
      <c r="D128" s="209" t="s">
        <v>116</v>
      </c>
      <c r="E128" s="210" t="s">
        <v>209</v>
      </c>
      <c r="F128" s="211" t="s">
        <v>210</v>
      </c>
      <c r="G128" s="212" t="s">
        <v>119</v>
      </c>
      <c r="H128" s="213">
        <v>1</v>
      </c>
      <c r="I128" s="214"/>
      <c r="J128" s="215">
        <f>ROUND(I128*H128,2)</f>
        <v>0</v>
      </c>
      <c r="K128" s="211" t="s">
        <v>120</v>
      </c>
      <c r="L128" s="42"/>
      <c r="M128" s="216" t="s">
        <v>20</v>
      </c>
      <c r="N128" s="217" t="s">
        <v>44</v>
      </c>
      <c r="O128" s="82"/>
      <c r="P128" s="218">
        <f>O128*H128</f>
        <v>0</v>
      </c>
      <c r="Q128" s="218">
        <v>0.12966</v>
      </c>
      <c r="R128" s="218">
        <f>Q128*H128</f>
        <v>0.12966</v>
      </c>
      <c r="S128" s="218">
        <v>0</v>
      </c>
      <c r="T128" s="21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0" t="s">
        <v>121</v>
      </c>
      <c r="AT128" s="220" t="s">
        <v>116</v>
      </c>
      <c r="AU128" s="220" t="s">
        <v>122</v>
      </c>
      <c r="AY128" s="15" t="s">
        <v>110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5" t="s">
        <v>22</v>
      </c>
      <c r="BK128" s="221">
        <f>ROUND(I128*H128,2)</f>
        <v>0</v>
      </c>
      <c r="BL128" s="15" t="s">
        <v>121</v>
      </c>
      <c r="BM128" s="220" t="s">
        <v>211</v>
      </c>
    </row>
    <row r="129" s="2" customFormat="1" ht="33" customHeight="1">
      <c r="A129" s="36"/>
      <c r="B129" s="37"/>
      <c r="C129" s="209" t="s">
        <v>212</v>
      </c>
      <c r="D129" s="209" t="s">
        <v>116</v>
      </c>
      <c r="E129" s="210" t="s">
        <v>213</v>
      </c>
      <c r="F129" s="211" t="s">
        <v>214</v>
      </c>
      <c r="G129" s="212" t="s">
        <v>171</v>
      </c>
      <c r="H129" s="213">
        <v>1</v>
      </c>
      <c r="I129" s="214"/>
      <c r="J129" s="215">
        <f>ROUND(I129*H129,2)</f>
        <v>0</v>
      </c>
      <c r="K129" s="211" t="s">
        <v>120</v>
      </c>
      <c r="L129" s="42"/>
      <c r="M129" s="216" t="s">
        <v>20</v>
      </c>
      <c r="N129" s="217" t="s">
        <v>44</v>
      </c>
      <c r="O129" s="82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0" t="s">
        <v>121</v>
      </c>
      <c r="AT129" s="220" t="s">
        <v>116</v>
      </c>
      <c r="AU129" s="220" t="s">
        <v>122</v>
      </c>
      <c r="AY129" s="15" t="s">
        <v>110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5" t="s">
        <v>22</v>
      </c>
      <c r="BK129" s="221">
        <f>ROUND(I129*H129,2)</f>
        <v>0</v>
      </c>
      <c r="BL129" s="15" t="s">
        <v>121</v>
      </c>
      <c r="BM129" s="220" t="s">
        <v>215</v>
      </c>
    </row>
    <row r="130" s="2" customFormat="1">
      <c r="A130" s="36"/>
      <c r="B130" s="37"/>
      <c r="C130" s="38"/>
      <c r="D130" s="222" t="s">
        <v>124</v>
      </c>
      <c r="E130" s="38"/>
      <c r="F130" s="223" t="s">
        <v>216</v>
      </c>
      <c r="G130" s="38"/>
      <c r="H130" s="38"/>
      <c r="I130" s="128"/>
      <c r="J130" s="38"/>
      <c r="K130" s="38"/>
      <c r="L130" s="42"/>
      <c r="M130" s="224"/>
      <c r="N130" s="225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124</v>
      </c>
      <c r="AU130" s="15" t="s">
        <v>122</v>
      </c>
    </row>
    <row r="131" s="12" customFormat="1" ht="20.88" customHeight="1">
      <c r="A131" s="12"/>
      <c r="B131" s="193"/>
      <c r="C131" s="194"/>
      <c r="D131" s="195" t="s">
        <v>72</v>
      </c>
      <c r="E131" s="207" t="s">
        <v>217</v>
      </c>
      <c r="F131" s="207" t="s">
        <v>218</v>
      </c>
      <c r="G131" s="194"/>
      <c r="H131" s="194"/>
      <c r="I131" s="197"/>
      <c r="J131" s="208">
        <f>BK131</f>
        <v>0</v>
      </c>
      <c r="K131" s="194"/>
      <c r="L131" s="199"/>
      <c r="M131" s="200"/>
      <c r="N131" s="201"/>
      <c r="O131" s="201"/>
      <c r="P131" s="202">
        <f>SUM(P132:P192)</f>
        <v>0</v>
      </c>
      <c r="Q131" s="201"/>
      <c r="R131" s="202">
        <f>SUM(R132:R192)</f>
        <v>3.1254587699999998</v>
      </c>
      <c r="S131" s="201"/>
      <c r="T131" s="203">
        <f>SUM(T132:T192)</f>
        <v>0.79199999999999993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4" t="s">
        <v>22</v>
      </c>
      <c r="AT131" s="205" t="s">
        <v>72</v>
      </c>
      <c r="AU131" s="205" t="s">
        <v>79</v>
      </c>
      <c r="AY131" s="204" t="s">
        <v>110</v>
      </c>
      <c r="BK131" s="206">
        <f>SUM(BK132:BK192)</f>
        <v>0</v>
      </c>
    </row>
    <row r="132" s="2" customFormat="1" ht="21.75" customHeight="1">
      <c r="A132" s="36"/>
      <c r="B132" s="37"/>
      <c r="C132" s="209" t="s">
        <v>219</v>
      </c>
      <c r="D132" s="209" t="s">
        <v>116</v>
      </c>
      <c r="E132" s="210" t="s">
        <v>131</v>
      </c>
      <c r="F132" s="211" t="s">
        <v>132</v>
      </c>
      <c r="G132" s="212" t="s">
        <v>133</v>
      </c>
      <c r="H132" s="213">
        <v>1</v>
      </c>
      <c r="I132" s="214"/>
      <c r="J132" s="215">
        <f>ROUND(I132*H132,2)</f>
        <v>0</v>
      </c>
      <c r="K132" s="211" t="s">
        <v>120</v>
      </c>
      <c r="L132" s="42"/>
      <c r="M132" s="216" t="s">
        <v>20</v>
      </c>
      <c r="N132" s="217" t="s">
        <v>44</v>
      </c>
      <c r="O132" s="82"/>
      <c r="P132" s="218">
        <f>O132*H132</f>
        <v>0</v>
      </c>
      <c r="Q132" s="218">
        <v>1.2950000000000001E-06</v>
      </c>
      <c r="R132" s="218">
        <f>Q132*H132</f>
        <v>1.2950000000000001E-06</v>
      </c>
      <c r="S132" s="218">
        <v>0</v>
      </c>
      <c r="T132" s="21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0" t="s">
        <v>121</v>
      </c>
      <c r="AT132" s="220" t="s">
        <v>116</v>
      </c>
      <c r="AU132" s="220" t="s">
        <v>122</v>
      </c>
      <c r="AY132" s="15" t="s">
        <v>110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5" t="s">
        <v>22</v>
      </c>
      <c r="BK132" s="221">
        <f>ROUND(I132*H132,2)</f>
        <v>0</v>
      </c>
      <c r="BL132" s="15" t="s">
        <v>121</v>
      </c>
      <c r="BM132" s="220" t="s">
        <v>220</v>
      </c>
    </row>
    <row r="133" s="2" customFormat="1">
      <c r="A133" s="36"/>
      <c r="B133" s="37"/>
      <c r="C133" s="38"/>
      <c r="D133" s="222" t="s">
        <v>124</v>
      </c>
      <c r="E133" s="38"/>
      <c r="F133" s="223" t="s">
        <v>135</v>
      </c>
      <c r="G133" s="38"/>
      <c r="H133" s="38"/>
      <c r="I133" s="128"/>
      <c r="J133" s="38"/>
      <c r="K133" s="38"/>
      <c r="L133" s="42"/>
      <c r="M133" s="224"/>
      <c r="N133" s="225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124</v>
      </c>
      <c r="AU133" s="15" t="s">
        <v>122</v>
      </c>
    </row>
    <row r="134" s="2" customFormat="1" ht="21.75" customHeight="1">
      <c r="A134" s="36"/>
      <c r="B134" s="37"/>
      <c r="C134" s="209" t="s">
        <v>221</v>
      </c>
      <c r="D134" s="209" t="s">
        <v>116</v>
      </c>
      <c r="E134" s="210" t="s">
        <v>136</v>
      </c>
      <c r="F134" s="211" t="s">
        <v>137</v>
      </c>
      <c r="G134" s="212" t="s">
        <v>133</v>
      </c>
      <c r="H134" s="213">
        <v>1</v>
      </c>
      <c r="I134" s="214"/>
      <c r="J134" s="215">
        <f>ROUND(I134*H134,2)</f>
        <v>0</v>
      </c>
      <c r="K134" s="211" t="s">
        <v>120</v>
      </c>
      <c r="L134" s="42"/>
      <c r="M134" s="216" t="s">
        <v>20</v>
      </c>
      <c r="N134" s="217" t="s">
        <v>44</v>
      </c>
      <c r="O134" s="82"/>
      <c r="P134" s="218">
        <f>O134*H134</f>
        <v>0</v>
      </c>
      <c r="Q134" s="218">
        <v>1.6449999999999999E-06</v>
      </c>
      <c r="R134" s="218">
        <f>Q134*H134</f>
        <v>1.6449999999999999E-06</v>
      </c>
      <c r="S134" s="218">
        <v>0</v>
      </c>
      <c r="T134" s="21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0" t="s">
        <v>121</v>
      </c>
      <c r="AT134" s="220" t="s">
        <v>116</v>
      </c>
      <c r="AU134" s="220" t="s">
        <v>122</v>
      </c>
      <c r="AY134" s="15" t="s">
        <v>110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5" t="s">
        <v>22</v>
      </c>
      <c r="BK134" s="221">
        <f>ROUND(I134*H134,2)</f>
        <v>0</v>
      </c>
      <c r="BL134" s="15" t="s">
        <v>121</v>
      </c>
      <c r="BM134" s="220" t="s">
        <v>222</v>
      </c>
    </row>
    <row r="135" s="2" customFormat="1">
      <c r="A135" s="36"/>
      <c r="B135" s="37"/>
      <c r="C135" s="38"/>
      <c r="D135" s="222" t="s">
        <v>124</v>
      </c>
      <c r="E135" s="38"/>
      <c r="F135" s="223" t="s">
        <v>135</v>
      </c>
      <c r="G135" s="38"/>
      <c r="H135" s="38"/>
      <c r="I135" s="128"/>
      <c r="J135" s="38"/>
      <c r="K135" s="38"/>
      <c r="L135" s="42"/>
      <c r="M135" s="224"/>
      <c r="N135" s="225"/>
      <c r="O135" s="82"/>
      <c r="P135" s="82"/>
      <c r="Q135" s="82"/>
      <c r="R135" s="82"/>
      <c r="S135" s="82"/>
      <c r="T135" s="8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124</v>
      </c>
      <c r="AU135" s="15" t="s">
        <v>122</v>
      </c>
    </row>
    <row r="136" s="2" customFormat="1" ht="44.25" customHeight="1">
      <c r="A136" s="36"/>
      <c r="B136" s="37"/>
      <c r="C136" s="209" t="s">
        <v>223</v>
      </c>
      <c r="D136" s="209" t="s">
        <v>116</v>
      </c>
      <c r="E136" s="210" t="s">
        <v>139</v>
      </c>
      <c r="F136" s="211" t="s">
        <v>140</v>
      </c>
      <c r="G136" s="212" t="s">
        <v>119</v>
      </c>
      <c r="H136" s="213">
        <v>1</v>
      </c>
      <c r="I136" s="214"/>
      <c r="J136" s="215">
        <f>ROUND(I136*H136,2)</f>
        <v>0</v>
      </c>
      <c r="K136" s="211" t="s">
        <v>120</v>
      </c>
      <c r="L136" s="42"/>
      <c r="M136" s="216" t="s">
        <v>20</v>
      </c>
      <c r="N136" s="217" t="s">
        <v>44</v>
      </c>
      <c r="O136" s="82"/>
      <c r="P136" s="218">
        <f>O136*H136</f>
        <v>0</v>
      </c>
      <c r="Q136" s="218">
        <v>8.7639999999999994E-05</v>
      </c>
      <c r="R136" s="218">
        <f>Q136*H136</f>
        <v>8.7639999999999994E-05</v>
      </c>
      <c r="S136" s="218">
        <v>0.128</v>
      </c>
      <c r="T136" s="219">
        <f>S136*H136</f>
        <v>0.128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0" t="s">
        <v>121</v>
      </c>
      <c r="AT136" s="220" t="s">
        <v>116</v>
      </c>
      <c r="AU136" s="220" t="s">
        <v>122</v>
      </c>
      <c r="AY136" s="15" t="s">
        <v>110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5" t="s">
        <v>22</v>
      </c>
      <c r="BK136" s="221">
        <f>ROUND(I136*H136,2)</f>
        <v>0</v>
      </c>
      <c r="BL136" s="15" t="s">
        <v>121</v>
      </c>
      <c r="BM136" s="220" t="s">
        <v>224</v>
      </c>
    </row>
    <row r="137" s="2" customFormat="1">
      <c r="A137" s="36"/>
      <c r="B137" s="37"/>
      <c r="C137" s="38"/>
      <c r="D137" s="222" t="s">
        <v>124</v>
      </c>
      <c r="E137" s="38"/>
      <c r="F137" s="223" t="s">
        <v>142</v>
      </c>
      <c r="G137" s="38"/>
      <c r="H137" s="38"/>
      <c r="I137" s="128"/>
      <c r="J137" s="38"/>
      <c r="K137" s="38"/>
      <c r="L137" s="42"/>
      <c r="M137" s="224"/>
      <c r="N137" s="225"/>
      <c r="O137" s="82"/>
      <c r="P137" s="82"/>
      <c r="Q137" s="82"/>
      <c r="R137" s="82"/>
      <c r="S137" s="82"/>
      <c r="T137" s="83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124</v>
      </c>
      <c r="AU137" s="15" t="s">
        <v>122</v>
      </c>
    </row>
    <row r="138" s="2" customFormat="1" ht="44.25" customHeight="1">
      <c r="A138" s="36"/>
      <c r="B138" s="37"/>
      <c r="C138" s="209" t="s">
        <v>225</v>
      </c>
      <c r="D138" s="209" t="s">
        <v>116</v>
      </c>
      <c r="E138" s="210" t="s">
        <v>144</v>
      </c>
      <c r="F138" s="211" t="s">
        <v>145</v>
      </c>
      <c r="G138" s="212" t="s">
        <v>119</v>
      </c>
      <c r="H138" s="213">
        <v>1</v>
      </c>
      <c r="I138" s="214"/>
      <c r="J138" s="215">
        <f>ROUND(I138*H138,2)</f>
        <v>0</v>
      </c>
      <c r="K138" s="211" t="s">
        <v>120</v>
      </c>
      <c r="L138" s="42"/>
      <c r="M138" s="216" t="s">
        <v>20</v>
      </c>
      <c r="N138" s="217" t="s">
        <v>44</v>
      </c>
      <c r="O138" s="82"/>
      <c r="P138" s="218">
        <f>O138*H138</f>
        <v>0</v>
      </c>
      <c r="Q138" s="218">
        <v>0.00015677000000000001</v>
      </c>
      <c r="R138" s="218">
        <f>Q138*H138</f>
        <v>0.00015677000000000001</v>
      </c>
      <c r="S138" s="218">
        <v>0.25600000000000001</v>
      </c>
      <c r="T138" s="219">
        <f>S138*H138</f>
        <v>0.25600000000000001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0" t="s">
        <v>121</v>
      </c>
      <c r="AT138" s="220" t="s">
        <v>116</v>
      </c>
      <c r="AU138" s="220" t="s">
        <v>122</v>
      </c>
      <c r="AY138" s="15" t="s">
        <v>110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22</v>
      </c>
      <c r="BK138" s="221">
        <f>ROUND(I138*H138,2)</f>
        <v>0</v>
      </c>
      <c r="BL138" s="15" t="s">
        <v>121</v>
      </c>
      <c r="BM138" s="220" t="s">
        <v>226</v>
      </c>
    </row>
    <row r="139" s="2" customFormat="1">
      <c r="A139" s="36"/>
      <c r="B139" s="37"/>
      <c r="C139" s="38"/>
      <c r="D139" s="222" t="s">
        <v>124</v>
      </c>
      <c r="E139" s="38"/>
      <c r="F139" s="223" t="s">
        <v>142</v>
      </c>
      <c r="G139" s="38"/>
      <c r="H139" s="38"/>
      <c r="I139" s="128"/>
      <c r="J139" s="38"/>
      <c r="K139" s="38"/>
      <c r="L139" s="42"/>
      <c r="M139" s="224"/>
      <c r="N139" s="225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124</v>
      </c>
      <c r="AU139" s="15" t="s">
        <v>122</v>
      </c>
    </row>
    <row r="140" s="2" customFormat="1" ht="33" customHeight="1">
      <c r="A140" s="36"/>
      <c r="B140" s="37"/>
      <c r="C140" s="209" t="s">
        <v>227</v>
      </c>
      <c r="D140" s="209" t="s">
        <v>116</v>
      </c>
      <c r="E140" s="210" t="s">
        <v>228</v>
      </c>
      <c r="F140" s="211" t="s">
        <v>229</v>
      </c>
      <c r="G140" s="212" t="s">
        <v>230</v>
      </c>
      <c r="H140" s="213">
        <v>1</v>
      </c>
      <c r="I140" s="214"/>
      <c r="J140" s="215">
        <f>ROUND(I140*H140,2)</f>
        <v>0</v>
      </c>
      <c r="K140" s="211" t="s">
        <v>120</v>
      </c>
      <c r="L140" s="42"/>
      <c r="M140" s="216" t="s">
        <v>20</v>
      </c>
      <c r="N140" s="217" t="s">
        <v>44</v>
      </c>
      <c r="O140" s="82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0" t="s">
        <v>121</v>
      </c>
      <c r="AT140" s="220" t="s">
        <v>116</v>
      </c>
      <c r="AU140" s="220" t="s">
        <v>122</v>
      </c>
      <c r="AY140" s="15" t="s">
        <v>110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5" t="s">
        <v>22</v>
      </c>
      <c r="BK140" s="221">
        <f>ROUND(I140*H140,2)</f>
        <v>0</v>
      </c>
      <c r="BL140" s="15" t="s">
        <v>121</v>
      </c>
      <c r="BM140" s="220" t="s">
        <v>231</v>
      </c>
    </row>
    <row r="141" s="2" customFormat="1">
      <c r="A141" s="36"/>
      <c r="B141" s="37"/>
      <c r="C141" s="38"/>
      <c r="D141" s="222" t="s">
        <v>124</v>
      </c>
      <c r="E141" s="38"/>
      <c r="F141" s="223" t="s">
        <v>232</v>
      </c>
      <c r="G141" s="38"/>
      <c r="H141" s="38"/>
      <c r="I141" s="128"/>
      <c r="J141" s="38"/>
      <c r="K141" s="38"/>
      <c r="L141" s="42"/>
      <c r="M141" s="224"/>
      <c r="N141" s="225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124</v>
      </c>
      <c r="AU141" s="15" t="s">
        <v>122</v>
      </c>
    </row>
    <row r="142" s="2" customFormat="1" ht="33" customHeight="1">
      <c r="A142" s="36"/>
      <c r="B142" s="37"/>
      <c r="C142" s="209" t="s">
        <v>233</v>
      </c>
      <c r="D142" s="209" t="s">
        <v>116</v>
      </c>
      <c r="E142" s="210" t="s">
        <v>234</v>
      </c>
      <c r="F142" s="211" t="s">
        <v>235</v>
      </c>
      <c r="G142" s="212" t="s">
        <v>230</v>
      </c>
      <c r="H142" s="213">
        <v>1</v>
      </c>
      <c r="I142" s="214"/>
      <c r="J142" s="215">
        <f>ROUND(I142*H142,2)</f>
        <v>0</v>
      </c>
      <c r="K142" s="211" t="s">
        <v>120</v>
      </c>
      <c r="L142" s="42"/>
      <c r="M142" s="216" t="s">
        <v>20</v>
      </c>
      <c r="N142" s="217" t="s">
        <v>44</v>
      </c>
      <c r="O142" s="82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0" t="s">
        <v>121</v>
      </c>
      <c r="AT142" s="220" t="s">
        <v>116</v>
      </c>
      <c r="AU142" s="220" t="s">
        <v>122</v>
      </c>
      <c r="AY142" s="15" t="s">
        <v>110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5" t="s">
        <v>22</v>
      </c>
      <c r="BK142" s="221">
        <f>ROUND(I142*H142,2)</f>
        <v>0</v>
      </c>
      <c r="BL142" s="15" t="s">
        <v>121</v>
      </c>
      <c r="BM142" s="220" t="s">
        <v>236</v>
      </c>
    </row>
    <row r="143" s="2" customFormat="1">
      <c r="A143" s="36"/>
      <c r="B143" s="37"/>
      <c r="C143" s="38"/>
      <c r="D143" s="222" t="s">
        <v>124</v>
      </c>
      <c r="E143" s="38"/>
      <c r="F143" s="223" t="s">
        <v>232</v>
      </c>
      <c r="G143" s="38"/>
      <c r="H143" s="38"/>
      <c r="I143" s="128"/>
      <c r="J143" s="38"/>
      <c r="K143" s="38"/>
      <c r="L143" s="42"/>
      <c r="M143" s="224"/>
      <c r="N143" s="225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124</v>
      </c>
      <c r="AU143" s="15" t="s">
        <v>122</v>
      </c>
    </row>
    <row r="144" s="2" customFormat="1" ht="44.25" customHeight="1">
      <c r="A144" s="36"/>
      <c r="B144" s="37"/>
      <c r="C144" s="209" t="s">
        <v>237</v>
      </c>
      <c r="D144" s="209" t="s">
        <v>116</v>
      </c>
      <c r="E144" s="210" t="s">
        <v>238</v>
      </c>
      <c r="F144" s="211" t="s">
        <v>239</v>
      </c>
      <c r="G144" s="212" t="s">
        <v>230</v>
      </c>
      <c r="H144" s="213">
        <v>1</v>
      </c>
      <c r="I144" s="214"/>
      <c r="J144" s="215">
        <f>ROUND(I144*H144,2)</f>
        <v>0</v>
      </c>
      <c r="K144" s="211" t="s">
        <v>120</v>
      </c>
      <c r="L144" s="42"/>
      <c r="M144" s="216" t="s">
        <v>20</v>
      </c>
      <c r="N144" s="217" t="s">
        <v>44</v>
      </c>
      <c r="O144" s="82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0" t="s">
        <v>121</v>
      </c>
      <c r="AT144" s="220" t="s">
        <v>116</v>
      </c>
      <c r="AU144" s="220" t="s">
        <v>122</v>
      </c>
      <c r="AY144" s="15" t="s">
        <v>110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5" t="s">
        <v>22</v>
      </c>
      <c r="BK144" s="221">
        <f>ROUND(I144*H144,2)</f>
        <v>0</v>
      </c>
      <c r="BL144" s="15" t="s">
        <v>121</v>
      </c>
      <c r="BM144" s="220" t="s">
        <v>240</v>
      </c>
    </row>
    <row r="145" s="2" customFormat="1">
      <c r="A145" s="36"/>
      <c r="B145" s="37"/>
      <c r="C145" s="38"/>
      <c r="D145" s="222" t="s">
        <v>124</v>
      </c>
      <c r="E145" s="38"/>
      <c r="F145" s="223" t="s">
        <v>232</v>
      </c>
      <c r="G145" s="38"/>
      <c r="H145" s="38"/>
      <c r="I145" s="128"/>
      <c r="J145" s="38"/>
      <c r="K145" s="38"/>
      <c r="L145" s="42"/>
      <c r="M145" s="224"/>
      <c r="N145" s="225"/>
      <c r="O145" s="82"/>
      <c r="P145" s="82"/>
      <c r="Q145" s="82"/>
      <c r="R145" s="82"/>
      <c r="S145" s="82"/>
      <c r="T145" s="83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124</v>
      </c>
      <c r="AU145" s="15" t="s">
        <v>122</v>
      </c>
    </row>
    <row r="146" s="2" customFormat="1" ht="33" customHeight="1">
      <c r="A146" s="36"/>
      <c r="B146" s="37"/>
      <c r="C146" s="209" t="s">
        <v>241</v>
      </c>
      <c r="D146" s="209" t="s">
        <v>116</v>
      </c>
      <c r="E146" s="210" t="s">
        <v>242</v>
      </c>
      <c r="F146" s="211" t="s">
        <v>243</v>
      </c>
      <c r="G146" s="212" t="s">
        <v>230</v>
      </c>
      <c r="H146" s="213">
        <v>1</v>
      </c>
      <c r="I146" s="214"/>
      <c r="J146" s="215">
        <f>ROUND(I146*H146,2)</f>
        <v>0</v>
      </c>
      <c r="K146" s="211" t="s">
        <v>120</v>
      </c>
      <c r="L146" s="42"/>
      <c r="M146" s="216" t="s">
        <v>20</v>
      </c>
      <c r="N146" s="217" t="s">
        <v>44</v>
      </c>
      <c r="O146" s="82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0" t="s">
        <v>121</v>
      </c>
      <c r="AT146" s="220" t="s">
        <v>116</v>
      </c>
      <c r="AU146" s="220" t="s">
        <v>122</v>
      </c>
      <c r="AY146" s="15" t="s">
        <v>110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5" t="s">
        <v>22</v>
      </c>
      <c r="BK146" s="221">
        <f>ROUND(I146*H146,2)</f>
        <v>0</v>
      </c>
      <c r="BL146" s="15" t="s">
        <v>121</v>
      </c>
      <c r="BM146" s="220" t="s">
        <v>244</v>
      </c>
    </row>
    <row r="147" s="2" customFormat="1">
      <c r="A147" s="36"/>
      <c r="B147" s="37"/>
      <c r="C147" s="38"/>
      <c r="D147" s="222" t="s">
        <v>124</v>
      </c>
      <c r="E147" s="38"/>
      <c r="F147" s="223" t="s">
        <v>232</v>
      </c>
      <c r="G147" s="38"/>
      <c r="H147" s="38"/>
      <c r="I147" s="128"/>
      <c r="J147" s="38"/>
      <c r="K147" s="38"/>
      <c r="L147" s="42"/>
      <c r="M147" s="224"/>
      <c r="N147" s="225"/>
      <c r="O147" s="82"/>
      <c r="P147" s="82"/>
      <c r="Q147" s="82"/>
      <c r="R147" s="82"/>
      <c r="S147" s="82"/>
      <c r="T147" s="8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124</v>
      </c>
      <c r="AU147" s="15" t="s">
        <v>122</v>
      </c>
    </row>
    <row r="148" s="2" customFormat="1" ht="44.25" customHeight="1">
      <c r="A148" s="36"/>
      <c r="B148" s="37"/>
      <c r="C148" s="209" t="s">
        <v>245</v>
      </c>
      <c r="D148" s="209" t="s">
        <v>116</v>
      </c>
      <c r="E148" s="210" t="s">
        <v>246</v>
      </c>
      <c r="F148" s="211" t="s">
        <v>247</v>
      </c>
      <c r="G148" s="212" t="s">
        <v>230</v>
      </c>
      <c r="H148" s="213">
        <v>1</v>
      </c>
      <c r="I148" s="214"/>
      <c r="J148" s="215">
        <f>ROUND(I148*H148,2)</f>
        <v>0</v>
      </c>
      <c r="K148" s="211" t="s">
        <v>120</v>
      </c>
      <c r="L148" s="42"/>
      <c r="M148" s="216" t="s">
        <v>20</v>
      </c>
      <c r="N148" s="217" t="s">
        <v>44</v>
      </c>
      <c r="O148" s="82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0" t="s">
        <v>121</v>
      </c>
      <c r="AT148" s="220" t="s">
        <v>116</v>
      </c>
      <c r="AU148" s="220" t="s">
        <v>122</v>
      </c>
      <c r="AY148" s="15" t="s">
        <v>110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5" t="s">
        <v>22</v>
      </c>
      <c r="BK148" s="221">
        <f>ROUND(I148*H148,2)</f>
        <v>0</v>
      </c>
      <c r="BL148" s="15" t="s">
        <v>121</v>
      </c>
      <c r="BM148" s="220" t="s">
        <v>248</v>
      </c>
    </row>
    <row r="149" s="2" customFormat="1">
      <c r="A149" s="36"/>
      <c r="B149" s="37"/>
      <c r="C149" s="38"/>
      <c r="D149" s="222" t="s">
        <v>124</v>
      </c>
      <c r="E149" s="38"/>
      <c r="F149" s="223" t="s">
        <v>232</v>
      </c>
      <c r="G149" s="38"/>
      <c r="H149" s="38"/>
      <c r="I149" s="128"/>
      <c r="J149" s="38"/>
      <c r="K149" s="38"/>
      <c r="L149" s="42"/>
      <c r="M149" s="224"/>
      <c r="N149" s="225"/>
      <c r="O149" s="82"/>
      <c r="P149" s="82"/>
      <c r="Q149" s="82"/>
      <c r="R149" s="82"/>
      <c r="S149" s="82"/>
      <c r="T149" s="83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124</v>
      </c>
      <c r="AU149" s="15" t="s">
        <v>122</v>
      </c>
    </row>
    <row r="150" s="2" customFormat="1" ht="44.25" customHeight="1">
      <c r="A150" s="36"/>
      <c r="B150" s="37"/>
      <c r="C150" s="209" t="s">
        <v>249</v>
      </c>
      <c r="D150" s="209" t="s">
        <v>116</v>
      </c>
      <c r="E150" s="210" t="s">
        <v>153</v>
      </c>
      <c r="F150" s="211" t="s">
        <v>154</v>
      </c>
      <c r="G150" s="212" t="s">
        <v>119</v>
      </c>
      <c r="H150" s="213">
        <v>1</v>
      </c>
      <c r="I150" s="214"/>
      <c r="J150" s="215">
        <f>ROUND(I150*H150,2)</f>
        <v>0</v>
      </c>
      <c r="K150" s="211" t="s">
        <v>120</v>
      </c>
      <c r="L150" s="42"/>
      <c r="M150" s="216" t="s">
        <v>20</v>
      </c>
      <c r="N150" s="217" t="s">
        <v>44</v>
      </c>
      <c r="O150" s="82"/>
      <c r="P150" s="218">
        <f>O150*H150</f>
        <v>0</v>
      </c>
      <c r="Q150" s="218">
        <v>0</v>
      </c>
      <c r="R150" s="218">
        <f>Q150*H150</f>
        <v>0</v>
      </c>
      <c r="S150" s="218">
        <v>0.098000000000000004</v>
      </c>
      <c r="T150" s="219">
        <f>S150*H150</f>
        <v>0.098000000000000004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0" t="s">
        <v>121</v>
      </c>
      <c r="AT150" s="220" t="s">
        <v>116</v>
      </c>
      <c r="AU150" s="220" t="s">
        <v>122</v>
      </c>
      <c r="AY150" s="15" t="s">
        <v>110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5" t="s">
        <v>22</v>
      </c>
      <c r="BK150" s="221">
        <f>ROUND(I150*H150,2)</f>
        <v>0</v>
      </c>
      <c r="BL150" s="15" t="s">
        <v>121</v>
      </c>
      <c r="BM150" s="220" t="s">
        <v>250</v>
      </c>
    </row>
    <row r="151" s="2" customFormat="1">
      <c r="A151" s="36"/>
      <c r="B151" s="37"/>
      <c r="C151" s="38"/>
      <c r="D151" s="222" t="s">
        <v>124</v>
      </c>
      <c r="E151" s="38"/>
      <c r="F151" s="223" t="s">
        <v>156</v>
      </c>
      <c r="G151" s="38"/>
      <c r="H151" s="38"/>
      <c r="I151" s="128"/>
      <c r="J151" s="38"/>
      <c r="K151" s="38"/>
      <c r="L151" s="42"/>
      <c r="M151" s="224"/>
      <c r="N151" s="225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124</v>
      </c>
      <c r="AU151" s="15" t="s">
        <v>122</v>
      </c>
    </row>
    <row r="152" s="2" customFormat="1" ht="33" customHeight="1">
      <c r="A152" s="36"/>
      <c r="B152" s="37"/>
      <c r="C152" s="209" t="s">
        <v>251</v>
      </c>
      <c r="D152" s="209" t="s">
        <v>116</v>
      </c>
      <c r="E152" s="210" t="s">
        <v>169</v>
      </c>
      <c r="F152" s="211" t="s">
        <v>170</v>
      </c>
      <c r="G152" s="212" t="s">
        <v>171</v>
      </c>
      <c r="H152" s="213">
        <v>1</v>
      </c>
      <c r="I152" s="214"/>
      <c r="J152" s="215">
        <f>ROUND(I152*H152,2)</f>
        <v>0</v>
      </c>
      <c r="K152" s="211" t="s">
        <v>120</v>
      </c>
      <c r="L152" s="42"/>
      <c r="M152" s="216" t="s">
        <v>20</v>
      </c>
      <c r="N152" s="217" t="s">
        <v>44</v>
      </c>
      <c r="O152" s="82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0" t="s">
        <v>121</v>
      </c>
      <c r="AT152" s="220" t="s">
        <v>116</v>
      </c>
      <c r="AU152" s="220" t="s">
        <v>122</v>
      </c>
      <c r="AY152" s="15" t="s">
        <v>110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5" t="s">
        <v>22</v>
      </c>
      <c r="BK152" s="221">
        <f>ROUND(I152*H152,2)</f>
        <v>0</v>
      </c>
      <c r="BL152" s="15" t="s">
        <v>121</v>
      </c>
      <c r="BM152" s="220" t="s">
        <v>252</v>
      </c>
    </row>
    <row r="153" s="2" customFormat="1">
      <c r="A153" s="36"/>
      <c r="B153" s="37"/>
      <c r="C153" s="38"/>
      <c r="D153" s="222" t="s">
        <v>124</v>
      </c>
      <c r="E153" s="38"/>
      <c r="F153" s="223" t="s">
        <v>173</v>
      </c>
      <c r="G153" s="38"/>
      <c r="H153" s="38"/>
      <c r="I153" s="128"/>
      <c r="J153" s="38"/>
      <c r="K153" s="38"/>
      <c r="L153" s="42"/>
      <c r="M153" s="224"/>
      <c r="N153" s="225"/>
      <c r="O153" s="82"/>
      <c r="P153" s="82"/>
      <c r="Q153" s="82"/>
      <c r="R153" s="82"/>
      <c r="S153" s="82"/>
      <c r="T153" s="83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124</v>
      </c>
      <c r="AU153" s="15" t="s">
        <v>122</v>
      </c>
    </row>
    <row r="154" s="2" customFormat="1" ht="44.25" customHeight="1">
      <c r="A154" s="36"/>
      <c r="B154" s="37"/>
      <c r="C154" s="209" t="s">
        <v>253</v>
      </c>
      <c r="D154" s="209" t="s">
        <v>116</v>
      </c>
      <c r="E154" s="210" t="s">
        <v>175</v>
      </c>
      <c r="F154" s="211" t="s">
        <v>176</v>
      </c>
      <c r="G154" s="212" t="s">
        <v>171</v>
      </c>
      <c r="H154" s="213">
        <v>1</v>
      </c>
      <c r="I154" s="214"/>
      <c r="J154" s="215">
        <f>ROUND(I154*H154,2)</f>
        <v>0</v>
      </c>
      <c r="K154" s="211" t="s">
        <v>120</v>
      </c>
      <c r="L154" s="42"/>
      <c r="M154" s="216" t="s">
        <v>20</v>
      </c>
      <c r="N154" s="217" t="s">
        <v>44</v>
      </c>
      <c r="O154" s="82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0" t="s">
        <v>121</v>
      </c>
      <c r="AT154" s="220" t="s">
        <v>116</v>
      </c>
      <c r="AU154" s="220" t="s">
        <v>122</v>
      </c>
      <c r="AY154" s="15" t="s">
        <v>110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5" t="s">
        <v>22</v>
      </c>
      <c r="BK154" s="221">
        <f>ROUND(I154*H154,2)</f>
        <v>0</v>
      </c>
      <c r="BL154" s="15" t="s">
        <v>121</v>
      </c>
      <c r="BM154" s="220" t="s">
        <v>254</v>
      </c>
    </row>
    <row r="155" s="2" customFormat="1">
      <c r="A155" s="36"/>
      <c r="B155" s="37"/>
      <c r="C155" s="38"/>
      <c r="D155" s="222" t="s">
        <v>124</v>
      </c>
      <c r="E155" s="38"/>
      <c r="F155" s="223" t="s">
        <v>173</v>
      </c>
      <c r="G155" s="38"/>
      <c r="H155" s="38"/>
      <c r="I155" s="128"/>
      <c r="J155" s="38"/>
      <c r="K155" s="38"/>
      <c r="L155" s="42"/>
      <c r="M155" s="224"/>
      <c r="N155" s="225"/>
      <c r="O155" s="82"/>
      <c r="P155" s="82"/>
      <c r="Q155" s="82"/>
      <c r="R155" s="82"/>
      <c r="S155" s="82"/>
      <c r="T155" s="8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124</v>
      </c>
      <c r="AU155" s="15" t="s">
        <v>122</v>
      </c>
    </row>
    <row r="156" s="2" customFormat="1" ht="33" customHeight="1">
      <c r="A156" s="36"/>
      <c r="B156" s="37"/>
      <c r="C156" s="209" t="s">
        <v>255</v>
      </c>
      <c r="D156" s="209" t="s">
        <v>116</v>
      </c>
      <c r="E156" s="210" t="s">
        <v>179</v>
      </c>
      <c r="F156" s="211" t="s">
        <v>180</v>
      </c>
      <c r="G156" s="212" t="s">
        <v>171</v>
      </c>
      <c r="H156" s="213">
        <v>1</v>
      </c>
      <c r="I156" s="214"/>
      <c r="J156" s="215">
        <f>ROUND(I156*H156,2)</f>
        <v>0</v>
      </c>
      <c r="K156" s="211" t="s">
        <v>120</v>
      </c>
      <c r="L156" s="42"/>
      <c r="M156" s="216" t="s">
        <v>20</v>
      </c>
      <c r="N156" s="217" t="s">
        <v>44</v>
      </c>
      <c r="O156" s="82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0" t="s">
        <v>121</v>
      </c>
      <c r="AT156" s="220" t="s">
        <v>116</v>
      </c>
      <c r="AU156" s="220" t="s">
        <v>122</v>
      </c>
      <c r="AY156" s="15" t="s">
        <v>110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5" t="s">
        <v>22</v>
      </c>
      <c r="BK156" s="221">
        <f>ROUND(I156*H156,2)</f>
        <v>0</v>
      </c>
      <c r="BL156" s="15" t="s">
        <v>121</v>
      </c>
      <c r="BM156" s="220" t="s">
        <v>256</v>
      </c>
    </row>
    <row r="157" s="2" customFormat="1">
      <c r="A157" s="36"/>
      <c r="B157" s="37"/>
      <c r="C157" s="38"/>
      <c r="D157" s="222" t="s">
        <v>124</v>
      </c>
      <c r="E157" s="38"/>
      <c r="F157" s="223" t="s">
        <v>182</v>
      </c>
      <c r="G157" s="38"/>
      <c r="H157" s="38"/>
      <c r="I157" s="128"/>
      <c r="J157" s="38"/>
      <c r="K157" s="38"/>
      <c r="L157" s="42"/>
      <c r="M157" s="224"/>
      <c r="N157" s="225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124</v>
      </c>
      <c r="AU157" s="15" t="s">
        <v>122</v>
      </c>
    </row>
    <row r="158" s="2" customFormat="1" ht="33" customHeight="1">
      <c r="A158" s="36"/>
      <c r="B158" s="37"/>
      <c r="C158" s="209" t="s">
        <v>257</v>
      </c>
      <c r="D158" s="209" t="s">
        <v>116</v>
      </c>
      <c r="E158" s="210" t="s">
        <v>183</v>
      </c>
      <c r="F158" s="211" t="s">
        <v>184</v>
      </c>
      <c r="G158" s="212" t="s">
        <v>185</v>
      </c>
      <c r="H158" s="213">
        <v>1</v>
      </c>
      <c r="I158" s="214"/>
      <c r="J158" s="215">
        <f>ROUND(I158*H158,2)</f>
        <v>0</v>
      </c>
      <c r="K158" s="211" t="s">
        <v>120</v>
      </c>
      <c r="L158" s="42"/>
      <c r="M158" s="216" t="s">
        <v>20</v>
      </c>
      <c r="N158" s="217" t="s">
        <v>44</v>
      </c>
      <c r="O158" s="82"/>
      <c r="P158" s="218">
        <f>O158*H158</f>
        <v>0</v>
      </c>
      <c r="Q158" s="218">
        <v>0.31108000000000002</v>
      </c>
      <c r="R158" s="218">
        <f>Q158*H158</f>
        <v>0.31108000000000002</v>
      </c>
      <c r="S158" s="218">
        <v>0</v>
      </c>
      <c r="T158" s="21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0" t="s">
        <v>121</v>
      </c>
      <c r="AT158" s="220" t="s">
        <v>116</v>
      </c>
      <c r="AU158" s="220" t="s">
        <v>122</v>
      </c>
      <c r="AY158" s="15" t="s">
        <v>110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5" t="s">
        <v>22</v>
      </c>
      <c r="BK158" s="221">
        <f>ROUND(I158*H158,2)</f>
        <v>0</v>
      </c>
      <c r="BL158" s="15" t="s">
        <v>121</v>
      </c>
      <c r="BM158" s="220" t="s">
        <v>258</v>
      </c>
    </row>
    <row r="159" s="2" customFormat="1">
      <c r="A159" s="36"/>
      <c r="B159" s="37"/>
      <c r="C159" s="38"/>
      <c r="D159" s="222" t="s">
        <v>124</v>
      </c>
      <c r="E159" s="38"/>
      <c r="F159" s="223" t="s">
        <v>187</v>
      </c>
      <c r="G159" s="38"/>
      <c r="H159" s="38"/>
      <c r="I159" s="128"/>
      <c r="J159" s="38"/>
      <c r="K159" s="38"/>
      <c r="L159" s="42"/>
      <c r="M159" s="224"/>
      <c r="N159" s="225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124</v>
      </c>
      <c r="AU159" s="15" t="s">
        <v>122</v>
      </c>
    </row>
    <row r="160" s="2" customFormat="1" ht="33" customHeight="1">
      <c r="A160" s="36"/>
      <c r="B160" s="37"/>
      <c r="C160" s="209" t="s">
        <v>259</v>
      </c>
      <c r="D160" s="209" t="s">
        <v>116</v>
      </c>
      <c r="E160" s="210" t="s">
        <v>189</v>
      </c>
      <c r="F160" s="211" t="s">
        <v>190</v>
      </c>
      <c r="G160" s="212" t="s">
        <v>185</v>
      </c>
      <c r="H160" s="213">
        <v>1</v>
      </c>
      <c r="I160" s="214"/>
      <c r="J160" s="215">
        <f>ROUND(I160*H160,2)</f>
        <v>0</v>
      </c>
      <c r="K160" s="211" t="s">
        <v>120</v>
      </c>
      <c r="L160" s="42"/>
      <c r="M160" s="216" t="s">
        <v>20</v>
      </c>
      <c r="N160" s="217" t="s">
        <v>44</v>
      </c>
      <c r="O160" s="82"/>
      <c r="P160" s="218">
        <f>O160*H160</f>
        <v>0</v>
      </c>
      <c r="Q160" s="218">
        <v>1.61679</v>
      </c>
      <c r="R160" s="218">
        <f>Q160*H160</f>
        <v>1.61679</v>
      </c>
      <c r="S160" s="218">
        <v>0</v>
      </c>
      <c r="T160" s="21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0" t="s">
        <v>121</v>
      </c>
      <c r="AT160" s="220" t="s">
        <v>116</v>
      </c>
      <c r="AU160" s="220" t="s">
        <v>122</v>
      </c>
      <c r="AY160" s="15" t="s">
        <v>110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5" t="s">
        <v>22</v>
      </c>
      <c r="BK160" s="221">
        <f>ROUND(I160*H160,2)</f>
        <v>0</v>
      </c>
      <c r="BL160" s="15" t="s">
        <v>121</v>
      </c>
      <c r="BM160" s="220" t="s">
        <v>260</v>
      </c>
    </row>
    <row r="161" s="2" customFormat="1">
      <c r="A161" s="36"/>
      <c r="B161" s="37"/>
      <c r="C161" s="38"/>
      <c r="D161" s="222" t="s">
        <v>124</v>
      </c>
      <c r="E161" s="38"/>
      <c r="F161" s="223" t="s">
        <v>192</v>
      </c>
      <c r="G161" s="38"/>
      <c r="H161" s="38"/>
      <c r="I161" s="128"/>
      <c r="J161" s="38"/>
      <c r="K161" s="38"/>
      <c r="L161" s="42"/>
      <c r="M161" s="224"/>
      <c r="N161" s="225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124</v>
      </c>
      <c r="AU161" s="15" t="s">
        <v>122</v>
      </c>
    </row>
    <row r="162" s="2" customFormat="1" ht="55.5" customHeight="1">
      <c r="A162" s="36"/>
      <c r="B162" s="37"/>
      <c r="C162" s="209" t="s">
        <v>261</v>
      </c>
      <c r="D162" s="209" t="s">
        <v>116</v>
      </c>
      <c r="E162" s="210" t="s">
        <v>262</v>
      </c>
      <c r="F162" s="211" t="s">
        <v>263</v>
      </c>
      <c r="G162" s="212" t="s">
        <v>119</v>
      </c>
      <c r="H162" s="213">
        <v>1</v>
      </c>
      <c r="I162" s="214"/>
      <c r="J162" s="215">
        <f>ROUND(I162*H162,2)</f>
        <v>0</v>
      </c>
      <c r="K162" s="211" t="s">
        <v>120</v>
      </c>
      <c r="L162" s="42"/>
      <c r="M162" s="216" t="s">
        <v>20</v>
      </c>
      <c r="N162" s="217" t="s">
        <v>44</v>
      </c>
      <c r="O162" s="82"/>
      <c r="P162" s="218">
        <f>O162*H162</f>
        <v>0</v>
      </c>
      <c r="Q162" s="218">
        <v>0</v>
      </c>
      <c r="R162" s="218">
        <f>Q162*H162</f>
        <v>0</v>
      </c>
      <c r="S162" s="218">
        <v>0.02</v>
      </c>
      <c r="T162" s="219">
        <f>S162*H162</f>
        <v>0.02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0" t="s">
        <v>121</v>
      </c>
      <c r="AT162" s="220" t="s">
        <v>116</v>
      </c>
      <c r="AU162" s="220" t="s">
        <v>122</v>
      </c>
      <c r="AY162" s="15" t="s">
        <v>110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5" t="s">
        <v>22</v>
      </c>
      <c r="BK162" s="221">
        <f>ROUND(I162*H162,2)</f>
        <v>0</v>
      </c>
      <c r="BL162" s="15" t="s">
        <v>121</v>
      </c>
      <c r="BM162" s="220" t="s">
        <v>264</v>
      </c>
    </row>
    <row r="163" s="2" customFormat="1">
      <c r="A163" s="36"/>
      <c r="B163" s="37"/>
      <c r="C163" s="38"/>
      <c r="D163" s="222" t="s">
        <v>124</v>
      </c>
      <c r="E163" s="38"/>
      <c r="F163" s="223" t="s">
        <v>151</v>
      </c>
      <c r="G163" s="38"/>
      <c r="H163" s="38"/>
      <c r="I163" s="128"/>
      <c r="J163" s="38"/>
      <c r="K163" s="38"/>
      <c r="L163" s="42"/>
      <c r="M163" s="224"/>
      <c r="N163" s="225"/>
      <c r="O163" s="82"/>
      <c r="P163" s="82"/>
      <c r="Q163" s="82"/>
      <c r="R163" s="82"/>
      <c r="S163" s="82"/>
      <c r="T163" s="83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124</v>
      </c>
      <c r="AU163" s="15" t="s">
        <v>122</v>
      </c>
    </row>
    <row r="164" s="2" customFormat="1" ht="21.75" customHeight="1">
      <c r="A164" s="36"/>
      <c r="B164" s="37"/>
      <c r="C164" s="209" t="s">
        <v>265</v>
      </c>
      <c r="D164" s="209" t="s">
        <v>116</v>
      </c>
      <c r="E164" s="210" t="s">
        <v>194</v>
      </c>
      <c r="F164" s="211" t="s">
        <v>195</v>
      </c>
      <c r="G164" s="212" t="s">
        <v>119</v>
      </c>
      <c r="H164" s="213">
        <v>1</v>
      </c>
      <c r="I164" s="214"/>
      <c r="J164" s="215">
        <f>ROUND(I164*H164,2)</f>
        <v>0</v>
      </c>
      <c r="K164" s="211" t="s">
        <v>120</v>
      </c>
      <c r="L164" s="42"/>
      <c r="M164" s="216" t="s">
        <v>20</v>
      </c>
      <c r="N164" s="217" t="s">
        <v>44</v>
      </c>
      <c r="O164" s="82"/>
      <c r="P164" s="218">
        <f>O164*H164</f>
        <v>0</v>
      </c>
      <c r="Q164" s="218">
        <v>0.00071000000000000002</v>
      </c>
      <c r="R164" s="218">
        <f>Q164*H164</f>
        <v>0.00071000000000000002</v>
      </c>
      <c r="S164" s="218">
        <v>0</v>
      </c>
      <c r="T164" s="21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0" t="s">
        <v>121</v>
      </c>
      <c r="AT164" s="220" t="s">
        <v>116</v>
      </c>
      <c r="AU164" s="220" t="s">
        <v>122</v>
      </c>
      <c r="AY164" s="15" t="s">
        <v>110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5" t="s">
        <v>22</v>
      </c>
      <c r="BK164" s="221">
        <f>ROUND(I164*H164,2)</f>
        <v>0</v>
      </c>
      <c r="BL164" s="15" t="s">
        <v>121</v>
      </c>
      <c r="BM164" s="220" t="s">
        <v>266</v>
      </c>
    </row>
    <row r="165" s="2" customFormat="1" ht="21.75" customHeight="1">
      <c r="A165" s="36"/>
      <c r="B165" s="37"/>
      <c r="C165" s="209" t="s">
        <v>267</v>
      </c>
      <c r="D165" s="209" t="s">
        <v>116</v>
      </c>
      <c r="E165" s="210" t="s">
        <v>268</v>
      </c>
      <c r="F165" s="211" t="s">
        <v>269</v>
      </c>
      <c r="G165" s="212" t="s">
        <v>133</v>
      </c>
      <c r="H165" s="213">
        <v>1</v>
      </c>
      <c r="I165" s="214"/>
      <c r="J165" s="215">
        <f>ROUND(I165*H165,2)</f>
        <v>0</v>
      </c>
      <c r="K165" s="211" t="s">
        <v>120</v>
      </c>
      <c r="L165" s="42"/>
      <c r="M165" s="216" t="s">
        <v>20</v>
      </c>
      <c r="N165" s="217" t="s">
        <v>44</v>
      </c>
      <c r="O165" s="82"/>
      <c r="P165" s="218">
        <f>O165*H165</f>
        <v>0</v>
      </c>
      <c r="Q165" s="218">
        <v>0.00046349999999999999</v>
      </c>
      <c r="R165" s="218">
        <f>Q165*H165</f>
        <v>0.00046349999999999999</v>
      </c>
      <c r="S165" s="218">
        <v>0</v>
      </c>
      <c r="T165" s="21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0" t="s">
        <v>121</v>
      </c>
      <c r="AT165" s="220" t="s">
        <v>116</v>
      </c>
      <c r="AU165" s="220" t="s">
        <v>122</v>
      </c>
      <c r="AY165" s="15" t="s">
        <v>110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5" t="s">
        <v>22</v>
      </c>
      <c r="BK165" s="221">
        <f>ROUND(I165*H165,2)</f>
        <v>0</v>
      </c>
      <c r="BL165" s="15" t="s">
        <v>121</v>
      </c>
      <c r="BM165" s="220" t="s">
        <v>270</v>
      </c>
    </row>
    <row r="166" s="2" customFormat="1">
      <c r="A166" s="36"/>
      <c r="B166" s="37"/>
      <c r="C166" s="38"/>
      <c r="D166" s="222" t="s">
        <v>124</v>
      </c>
      <c r="E166" s="38"/>
      <c r="F166" s="223" t="s">
        <v>271</v>
      </c>
      <c r="G166" s="38"/>
      <c r="H166" s="38"/>
      <c r="I166" s="128"/>
      <c r="J166" s="38"/>
      <c r="K166" s="38"/>
      <c r="L166" s="42"/>
      <c r="M166" s="224"/>
      <c r="N166" s="225"/>
      <c r="O166" s="82"/>
      <c r="P166" s="82"/>
      <c r="Q166" s="82"/>
      <c r="R166" s="82"/>
      <c r="S166" s="82"/>
      <c r="T166" s="83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124</v>
      </c>
      <c r="AU166" s="15" t="s">
        <v>122</v>
      </c>
    </row>
    <row r="167" s="2" customFormat="1" ht="44.25" customHeight="1">
      <c r="A167" s="36"/>
      <c r="B167" s="37"/>
      <c r="C167" s="209" t="s">
        <v>272</v>
      </c>
      <c r="D167" s="209" t="s">
        <v>116</v>
      </c>
      <c r="E167" s="210" t="s">
        <v>198</v>
      </c>
      <c r="F167" s="211" t="s">
        <v>199</v>
      </c>
      <c r="G167" s="212" t="s">
        <v>133</v>
      </c>
      <c r="H167" s="213">
        <v>1</v>
      </c>
      <c r="I167" s="214"/>
      <c r="J167" s="215">
        <f>ROUND(I167*H167,2)</f>
        <v>0</v>
      </c>
      <c r="K167" s="211" t="s">
        <v>120</v>
      </c>
      <c r="L167" s="42"/>
      <c r="M167" s="216" t="s">
        <v>20</v>
      </c>
      <c r="N167" s="217" t="s">
        <v>44</v>
      </c>
      <c r="O167" s="82"/>
      <c r="P167" s="218">
        <f>O167*H167</f>
        <v>0</v>
      </c>
      <c r="Q167" s="218">
        <v>9.2399999999999996E-05</v>
      </c>
      <c r="R167" s="218">
        <f>Q167*H167</f>
        <v>9.2399999999999996E-05</v>
      </c>
      <c r="S167" s="218">
        <v>0</v>
      </c>
      <c r="T167" s="21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0" t="s">
        <v>121</v>
      </c>
      <c r="AT167" s="220" t="s">
        <v>116</v>
      </c>
      <c r="AU167" s="220" t="s">
        <v>122</v>
      </c>
      <c r="AY167" s="15" t="s">
        <v>110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5" t="s">
        <v>22</v>
      </c>
      <c r="BK167" s="221">
        <f>ROUND(I167*H167,2)</f>
        <v>0</v>
      </c>
      <c r="BL167" s="15" t="s">
        <v>121</v>
      </c>
      <c r="BM167" s="220" t="s">
        <v>273</v>
      </c>
    </row>
    <row r="168" s="2" customFormat="1">
      <c r="A168" s="36"/>
      <c r="B168" s="37"/>
      <c r="C168" s="38"/>
      <c r="D168" s="222" t="s">
        <v>124</v>
      </c>
      <c r="E168" s="38"/>
      <c r="F168" s="223" t="s">
        <v>201</v>
      </c>
      <c r="G168" s="38"/>
      <c r="H168" s="38"/>
      <c r="I168" s="128"/>
      <c r="J168" s="38"/>
      <c r="K168" s="38"/>
      <c r="L168" s="42"/>
      <c r="M168" s="224"/>
      <c r="N168" s="225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124</v>
      </c>
      <c r="AU168" s="15" t="s">
        <v>122</v>
      </c>
    </row>
    <row r="169" s="2" customFormat="1" ht="33" customHeight="1">
      <c r="A169" s="36"/>
      <c r="B169" s="37"/>
      <c r="C169" s="209" t="s">
        <v>274</v>
      </c>
      <c r="D169" s="209" t="s">
        <v>116</v>
      </c>
      <c r="E169" s="210" t="s">
        <v>203</v>
      </c>
      <c r="F169" s="211" t="s">
        <v>204</v>
      </c>
      <c r="G169" s="212" t="s">
        <v>119</v>
      </c>
      <c r="H169" s="213">
        <v>1</v>
      </c>
      <c r="I169" s="214"/>
      <c r="J169" s="215">
        <f>ROUND(I169*H169,2)</f>
        <v>0</v>
      </c>
      <c r="K169" s="211" t="s">
        <v>120</v>
      </c>
      <c r="L169" s="42"/>
      <c r="M169" s="216" t="s">
        <v>20</v>
      </c>
      <c r="N169" s="217" t="s">
        <v>44</v>
      </c>
      <c r="O169" s="82"/>
      <c r="P169" s="218">
        <f>O169*H169</f>
        <v>0</v>
      </c>
      <c r="Q169" s="218">
        <v>0.10434</v>
      </c>
      <c r="R169" s="218">
        <f>Q169*H169</f>
        <v>0.10434</v>
      </c>
      <c r="S169" s="218">
        <v>0</v>
      </c>
      <c r="T169" s="21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0" t="s">
        <v>121</v>
      </c>
      <c r="AT169" s="220" t="s">
        <v>116</v>
      </c>
      <c r="AU169" s="220" t="s">
        <v>122</v>
      </c>
      <c r="AY169" s="15" t="s">
        <v>110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5" t="s">
        <v>22</v>
      </c>
      <c r="BK169" s="221">
        <f>ROUND(I169*H169,2)</f>
        <v>0</v>
      </c>
      <c r="BL169" s="15" t="s">
        <v>121</v>
      </c>
      <c r="BM169" s="220" t="s">
        <v>275</v>
      </c>
    </row>
    <row r="170" s="2" customFormat="1">
      <c r="A170" s="36"/>
      <c r="B170" s="37"/>
      <c r="C170" s="38"/>
      <c r="D170" s="222" t="s">
        <v>124</v>
      </c>
      <c r="E170" s="38"/>
      <c r="F170" s="223" t="s">
        <v>206</v>
      </c>
      <c r="G170" s="38"/>
      <c r="H170" s="38"/>
      <c r="I170" s="128"/>
      <c r="J170" s="38"/>
      <c r="K170" s="38"/>
      <c r="L170" s="42"/>
      <c r="M170" s="224"/>
      <c r="N170" s="225"/>
      <c r="O170" s="82"/>
      <c r="P170" s="82"/>
      <c r="Q170" s="82"/>
      <c r="R170" s="82"/>
      <c r="S170" s="82"/>
      <c r="T170" s="83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124</v>
      </c>
      <c r="AU170" s="15" t="s">
        <v>122</v>
      </c>
    </row>
    <row r="171" s="2" customFormat="1" ht="33" customHeight="1">
      <c r="A171" s="36"/>
      <c r="B171" s="37"/>
      <c r="C171" s="209" t="s">
        <v>276</v>
      </c>
      <c r="D171" s="209" t="s">
        <v>116</v>
      </c>
      <c r="E171" s="210" t="s">
        <v>277</v>
      </c>
      <c r="F171" s="211" t="s">
        <v>278</v>
      </c>
      <c r="G171" s="212" t="s">
        <v>119</v>
      </c>
      <c r="H171" s="213">
        <v>1</v>
      </c>
      <c r="I171" s="214"/>
      <c r="J171" s="215">
        <f>ROUND(I171*H171,2)</f>
        <v>0</v>
      </c>
      <c r="K171" s="211" t="s">
        <v>120</v>
      </c>
      <c r="L171" s="42"/>
      <c r="M171" s="216" t="s">
        <v>20</v>
      </c>
      <c r="N171" s="217" t="s">
        <v>44</v>
      </c>
      <c r="O171" s="82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0" t="s">
        <v>121</v>
      </c>
      <c r="AT171" s="220" t="s">
        <v>116</v>
      </c>
      <c r="AU171" s="220" t="s">
        <v>122</v>
      </c>
      <c r="AY171" s="15" t="s">
        <v>110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5" t="s">
        <v>22</v>
      </c>
      <c r="BK171" s="221">
        <f>ROUND(I171*H171,2)</f>
        <v>0</v>
      </c>
      <c r="BL171" s="15" t="s">
        <v>121</v>
      </c>
      <c r="BM171" s="220" t="s">
        <v>279</v>
      </c>
    </row>
    <row r="172" s="2" customFormat="1">
      <c r="A172" s="36"/>
      <c r="B172" s="37"/>
      <c r="C172" s="38"/>
      <c r="D172" s="222" t="s">
        <v>124</v>
      </c>
      <c r="E172" s="38"/>
      <c r="F172" s="223" t="s">
        <v>280</v>
      </c>
      <c r="G172" s="38"/>
      <c r="H172" s="38"/>
      <c r="I172" s="128"/>
      <c r="J172" s="38"/>
      <c r="K172" s="38"/>
      <c r="L172" s="42"/>
      <c r="M172" s="224"/>
      <c r="N172" s="225"/>
      <c r="O172" s="82"/>
      <c r="P172" s="82"/>
      <c r="Q172" s="82"/>
      <c r="R172" s="82"/>
      <c r="S172" s="82"/>
      <c r="T172" s="83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124</v>
      </c>
      <c r="AU172" s="15" t="s">
        <v>122</v>
      </c>
    </row>
    <row r="173" s="2" customFormat="1" ht="33" customHeight="1">
      <c r="A173" s="36"/>
      <c r="B173" s="37"/>
      <c r="C173" s="209" t="s">
        <v>281</v>
      </c>
      <c r="D173" s="209" t="s">
        <v>116</v>
      </c>
      <c r="E173" s="210" t="s">
        <v>209</v>
      </c>
      <c r="F173" s="211" t="s">
        <v>210</v>
      </c>
      <c r="G173" s="212" t="s">
        <v>119</v>
      </c>
      <c r="H173" s="213">
        <v>1</v>
      </c>
      <c r="I173" s="214"/>
      <c r="J173" s="215">
        <f>ROUND(I173*H173,2)</f>
        <v>0</v>
      </c>
      <c r="K173" s="211" t="s">
        <v>120</v>
      </c>
      <c r="L173" s="42"/>
      <c r="M173" s="216" t="s">
        <v>20</v>
      </c>
      <c r="N173" s="217" t="s">
        <v>44</v>
      </c>
      <c r="O173" s="82"/>
      <c r="P173" s="218">
        <f>O173*H173</f>
        <v>0</v>
      </c>
      <c r="Q173" s="218">
        <v>0.12966</v>
      </c>
      <c r="R173" s="218">
        <f>Q173*H173</f>
        <v>0.12966</v>
      </c>
      <c r="S173" s="218">
        <v>0</v>
      </c>
      <c r="T173" s="21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0" t="s">
        <v>121</v>
      </c>
      <c r="AT173" s="220" t="s">
        <v>116</v>
      </c>
      <c r="AU173" s="220" t="s">
        <v>122</v>
      </c>
      <c r="AY173" s="15" t="s">
        <v>110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5" t="s">
        <v>22</v>
      </c>
      <c r="BK173" s="221">
        <f>ROUND(I173*H173,2)</f>
        <v>0</v>
      </c>
      <c r="BL173" s="15" t="s">
        <v>121</v>
      </c>
      <c r="BM173" s="220" t="s">
        <v>282</v>
      </c>
    </row>
    <row r="174" s="2" customFormat="1" ht="33" customHeight="1">
      <c r="A174" s="36"/>
      <c r="B174" s="37"/>
      <c r="C174" s="209" t="s">
        <v>283</v>
      </c>
      <c r="D174" s="209" t="s">
        <v>116</v>
      </c>
      <c r="E174" s="210" t="s">
        <v>284</v>
      </c>
      <c r="F174" s="211" t="s">
        <v>285</v>
      </c>
      <c r="G174" s="212" t="s">
        <v>119</v>
      </c>
      <c r="H174" s="213">
        <v>1</v>
      </c>
      <c r="I174" s="214"/>
      <c r="J174" s="215">
        <f>ROUND(I174*H174,2)</f>
        <v>0</v>
      </c>
      <c r="K174" s="211" t="s">
        <v>120</v>
      </c>
      <c r="L174" s="42"/>
      <c r="M174" s="216" t="s">
        <v>20</v>
      </c>
      <c r="N174" s="217" t="s">
        <v>44</v>
      </c>
      <c r="O174" s="82"/>
      <c r="P174" s="218">
        <f>O174*H174</f>
        <v>0</v>
      </c>
      <c r="Q174" s="218">
        <v>0.12966</v>
      </c>
      <c r="R174" s="218">
        <f>Q174*H174</f>
        <v>0.12966</v>
      </c>
      <c r="S174" s="218">
        <v>0</v>
      </c>
      <c r="T174" s="21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0" t="s">
        <v>121</v>
      </c>
      <c r="AT174" s="220" t="s">
        <v>116</v>
      </c>
      <c r="AU174" s="220" t="s">
        <v>122</v>
      </c>
      <c r="AY174" s="15" t="s">
        <v>110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5" t="s">
        <v>22</v>
      </c>
      <c r="BK174" s="221">
        <f>ROUND(I174*H174,2)</f>
        <v>0</v>
      </c>
      <c r="BL174" s="15" t="s">
        <v>121</v>
      </c>
      <c r="BM174" s="220" t="s">
        <v>286</v>
      </c>
    </row>
    <row r="175" s="2" customFormat="1">
      <c r="A175" s="36"/>
      <c r="B175" s="37"/>
      <c r="C175" s="38"/>
      <c r="D175" s="222" t="s">
        <v>124</v>
      </c>
      <c r="E175" s="38"/>
      <c r="F175" s="223" t="s">
        <v>287</v>
      </c>
      <c r="G175" s="38"/>
      <c r="H175" s="38"/>
      <c r="I175" s="128"/>
      <c r="J175" s="38"/>
      <c r="K175" s="38"/>
      <c r="L175" s="42"/>
      <c r="M175" s="224"/>
      <c r="N175" s="225"/>
      <c r="O175" s="82"/>
      <c r="P175" s="82"/>
      <c r="Q175" s="82"/>
      <c r="R175" s="82"/>
      <c r="S175" s="82"/>
      <c r="T175" s="83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124</v>
      </c>
      <c r="AU175" s="15" t="s">
        <v>122</v>
      </c>
    </row>
    <row r="176" s="2" customFormat="1" ht="33" customHeight="1">
      <c r="A176" s="36"/>
      <c r="B176" s="37"/>
      <c r="C176" s="209" t="s">
        <v>288</v>
      </c>
      <c r="D176" s="209" t="s">
        <v>116</v>
      </c>
      <c r="E176" s="210" t="s">
        <v>289</v>
      </c>
      <c r="F176" s="211" t="s">
        <v>290</v>
      </c>
      <c r="G176" s="212" t="s">
        <v>119</v>
      </c>
      <c r="H176" s="213">
        <v>1</v>
      </c>
      <c r="I176" s="214"/>
      <c r="J176" s="215">
        <f>ROUND(I176*H176,2)</f>
        <v>0</v>
      </c>
      <c r="K176" s="211" t="s">
        <v>120</v>
      </c>
      <c r="L176" s="42"/>
      <c r="M176" s="216" t="s">
        <v>20</v>
      </c>
      <c r="N176" s="217" t="s">
        <v>44</v>
      </c>
      <c r="O176" s="82"/>
      <c r="P176" s="218">
        <f>O176*H176</f>
        <v>0</v>
      </c>
      <c r="Q176" s="218">
        <v>0.12966</v>
      </c>
      <c r="R176" s="218">
        <f>Q176*H176</f>
        <v>0.12966</v>
      </c>
      <c r="S176" s="218">
        <v>0</v>
      </c>
      <c r="T176" s="21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0" t="s">
        <v>121</v>
      </c>
      <c r="AT176" s="220" t="s">
        <v>116</v>
      </c>
      <c r="AU176" s="220" t="s">
        <v>122</v>
      </c>
      <c r="AY176" s="15" t="s">
        <v>110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5" t="s">
        <v>22</v>
      </c>
      <c r="BK176" s="221">
        <f>ROUND(I176*H176,2)</f>
        <v>0</v>
      </c>
      <c r="BL176" s="15" t="s">
        <v>121</v>
      </c>
      <c r="BM176" s="220" t="s">
        <v>291</v>
      </c>
    </row>
    <row r="177" s="2" customFormat="1">
      <c r="A177" s="36"/>
      <c r="B177" s="37"/>
      <c r="C177" s="38"/>
      <c r="D177" s="222" t="s">
        <v>124</v>
      </c>
      <c r="E177" s="38"/>
      <c r="F177" s="223" t="s">
        <v>287</v>
      </c>
      <c r="G177" s="38"/>
      <c r="H177" s="38"/>
      <c r="I177" s="128"/>
      <c r="J177" s="38"/>
      <c r="K177" s="38"/>
      <c r="L177" s="42"/>
      <c r="M177" s="224"/>
      <c r="N177" s="225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124</v>
      </c>
      <c r="AU177" s="15" t="s">
        <v>122</v>
      </c>
    </row>
    <row r="178" s="2" customFormat="1" ht="33" customHeight="1">
      <c r="A178" s="36"/>
      <c r="B178" s="37"/>
      <c r="C178" s="209" t="s">
        <v>292</v>
      </c>
      <c r="D178" s="209" t="s">
        <v>116</v>
      </c>
      <c r="E178" s="210" t="s">
        <v>293</v>
      </c>
      <c r="F178" s="211" t="s">
        <v>294</v>
      </c>
      <c r="G178" s="212" t="s">
        <v>133</v>
      </c>
      <c r="H178" s="213">
        <v>1</v>
      </c>
      <c r="I178" s="214"/>
      <c r="J178" s="215">
        <f>ROUND(I178*H178,2)</f>
        <v>0</v>
      </c>
      <c r="K178" s="211" t="s">
        <v>120</v>
      </c>
      <c r="L178" s="42"/>
      <c r="M178" s="216" t="s">
        <v>20</v>
      </c>
      <c r="N178" s="217" t="s">
        <v>44</v>
      </c>
      <c r="O178" s="82"/>
      <c r="P178" s="218">
        <f>O178*H178</f>
        <v>0</v>
      </c>
      <c r="Q178" s="218">
        <v>0</v>
      </c>
      <c r="R178" s="218">
        <f>Q178*H178</f>
        <v>0</v>
      </c>
      <c r="S178" s="218">
        <v>0.28999999999999998</v>
      </c>
      <c r="T178" s="219">
        <f>S178*H178</f>
        <v>0.28999999999999998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0" t="s">
        <v>121</v>
      </c>
      <c r="AT178" s="220" t="s">
        <v>116</v>
      </c>
      <c r="AU178" s="220" t="s">
        <v>122</v>
      </c>
      <c r="AY178" s="15" t="s">
        <v>110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5" t="s">
        <v>22</v>
      </c>
      <c r="BK178" s="221">
        <f>ROUND(I178*H178,2)</f>
        <v>0</v>
      </c>
      <c r="BL178" s="15" t="s">
        <v>121</v>
      </c>
      <c r="BM178" s="220" t="s">
        <v>295</v>
      </c>
    </row>
    <row r="179" s="2" customFormat="1">
      <c r="A179" s="36"/>
      <c r="B179" s="37"/>
      <c r="C179" s="38"/>
      <c r="D179" s="222" t="s">
        <v>124</v>
      </c>
      <c r="E179" s="38"/>
      <c r="F179" s="223" t="s">
        <v>296</v>
      </c>
      <c r="G179" s="38"/>
      <c r="H179" s="38"/>
      <c r="I179" s="128"/>
      <c r="J179" s="38"/>
      <c r="K179" s="38"/>
      <c r="L179" s="42"/>
      <c r="M179" s="224"/>
      <c r="N179" s="225"/>
      <c r="O179" s="82"/>
      <c r="P179" s="82"/>
      <c r="Q179" s="82"/>
      <c r="R179" s="82"/>
      <c r="S179" s="82"/>
      <c r="T179" s="83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124</v>
      </c>
      <c r="AU179" s="15" t="s">
        <v>122</v>
      </c>
    </row>
    <row r="180" s="2" customFormat="1" ht="55.5" customHeight="1">
      <c r="A180" s="36"/>
      <c r="B180" s="37"/>
      <c r="C180" s="209" t="s">
        <v>297</v>
      </c>
      <c r="D180" s="209" t="s">
        <v>116</v>
      </c>
      <c r="E180" s="210" t="s">
        <v>298</v>
      </c>
      <c r="F180" s="211" t="s">
        <v>299</v>
      </c>
      <c r="G180" s="212" t="s">
        <v>133</v>
      </c>
      <c r="H180" s="213">
        <v>1</v>
      </c>
      <c r="I180" s="214"/>
      <c r="J180" s="215">
        <f>ROUND(I180*H180,2)</f>
        <v>0</v>
      </c>
      <c r="K180" s="211" t="s">
        <v>120</v>
      </c>
      <c r="L180" s="42"/>
      <c r="M180" s="216" t="s">
        <v>20</v>
      </c>
      <c r="N180" s="217" t="s">
        <v>44</v>
      </c>
      <c r="O180" s="82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0" t="s">
        <v>121</v>
      </c>
      <c r="AT180" s="220" t="s">
        <v>116</v>
      </c>
      <c r="AU180" s="220" t="s">
        <v>122</v>
      </c>
      <c r="AY180" s="15" t="s">
        <v>110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5" t="s">
        <v>22</v>
      </c>
      <c r="BK180" s="221">
        <f>ROUND(I180*H180,2)</f>
        <v>0</v>
      </c>
      <c r="BL180" s="15" t="s">
        <v>121</v>
      </c>
      <c r="BM180" s="220" t="s">
        <v>300</v>
      </c>
    </row>
    <row r="181" s="2" customFormat="1">
      <c r="A181" s="36"/>
      <c r="B181" s="37"/>
      <c r="C181" s="38"/>
      <c r="D181" s="222" t="s">
        <v>124</v>
      </c>
      <c r="E181" s="38"/>
      <c r="F181" s="223" t="s">
        <v>301</v>
      </c>
      <c r="G181" s="38"/>
      <c r="H181" s="38"/>
      <c r="I181" s="128"/>
      <c r="J181" s="38"/>
      <c r="K181" s="38"/>
      <c r="L181" s="42"/>
      <c r="M181" s="224"/>
      <c r="N181" s="225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124</v>
      </c>
      <c r="AU181" s="15" t="s">
        <v>122</v>
      </c>
    </row>
    <row r="182" s="2" customFormat="1" ht="44.25" customHeight="1">
      <c r="A182" s="36"/>
      <c r="B182" s="37"/>
      <c r="C182" s="209" t="s">
        <v>302</v>
      </c>
      <c r="D182" s="209" t="s">
        <v>116</v>
      </c>
      <c r="E182" s="210" t="s">
        <v>303</v>
      </c>
      <c r="F182" s="211" t="s">
        <v>304</v>
      </c>
      <c r="G182" s="212" t="s">
        <v>133</v>
      </c>
      <c r="H182" s="213">
        <v>1</v>
      </c>
      <c r="I182" s="214"/>
      <c r="J182" s="215">
        <f>ROUND(I182*H182,2)</f>
        <v>0</v>
      </c>
      <c r="K182" s="211" t="s">
        <v>120</v>
      </c>
      <c r="L182" s="42"/>
      <c r="M182" s="216" t="s">
        <v>20</v>
      </c>
      <c r="N182" s="217" t="s">
        <v>44</v>
      </c>
      <c r="O182" s="82"/>
      <c r="P182" s="218">
        <f>O182*H182</f>
        <v>0</v>
      </c>
      <c r="Q182" s="218">
        <v>0.20218871999999999</v>
      </c>
      <c r="R182" s="218">
        <f>Q182*H182</f>
        <v>0.20218871999999999</v>
      </c>
      <c r="S182" s="218">
        <v>0</v>
      </c>
      <c r="T182" s="219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0" t="s">
        <v>121</v>
      </c>
      <c r="AT182" s="220" t="s">
        <v>116</v>
      </c>
      <c r="AU182" s="220" t="s">
        <v>122</v>
      </c>
      <c r="AY182" s="15" t="s">
        <v>110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5" t="s">
        <v>22</v>
      </c>
      <c r="BK182" s="221">
        <f>ROUND(I182*H182,2)</f>
        <v>0</v>
      </c>
      <c r="BL182" s="15" t="s">
        <v>121</v>
      </c>
      <c r="BM182" s="220" t="s">
        <v>305</v>
      </c>
    </row>
    <row r="183" s="2" customFormat="1">
      <c r="A183" s="36"/>
      <c r="B183" s="37"/>
      <c r="C183" s="38"/>
      <c r="D183" s="222" t="s">
        <v>124</v>
      </c>
      <c r="E183" s="38"/>
      <c r="F183" s="223" t="s">
        <v>306</v>
      </c>
      <c r="G183" s="38"/>
      <c r="H183" s="38"/>
      <c r="I183" s="128"/>
      <c r="J183" s="38"/>
      <c r="K183" s="38"/>
      <c r="L183" s="42"/>
      <c r="M183" s="224"/>
      <c r="N183" s="225"/>
      <c r="O183" s="82"/>
      <c r="P183" s="82"/>
      <c r="Q183" s="82"/>
      <c r="R183" s="82"/>
      <c r="S183" s="82"/>
      <c r="T183" s="83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124</v>
      </c>
      <c r="AU183" s="15" t="s">
        <v>122</v>
      </c>
    </row>
    <row r="184" s="2" customFormat="1" ht="33" customHeight="1">
      <c r="A184" s="36"/>
      <c r="B184" s="37"/>
      <c r="C184" s="209" t="s">
        <v>114</v>
      </c>
      <c r="D184" s="209" t="s">
        <v>116</v>
      </c>
      <c r="E184" s="210" t="s">
        <v>307</v>
      </c>
      <c r="F184" s="211" t="s">
        <v>308</v>
      </c>
      <c r="G184" s="212" t="s">
        <v>133</v>
      </c>
      <c r="H184" s="213">
        <v>1</v>
      </c>
      <c r="I184" s="214"/>
      <c r="J184" s="215">
        <f>ROUND(I184*H184,2)</f>
        <v>0</v>
      </c>
      <c r="K184" s="211" t="s">
        <v>120</v>
      </c>
      <c r="L184" s="42"/>
      <c r="M184" s="216" t="s">
        <v>20</v>
      </c>
      <c r="N184" s="217" t="s">
        <v>44</v>
      </c>
      <c r="O184" s="82"/>
      <c r="P184" s="218">
        <f>O184*H184</f>
        <v>0</v>
      </c>
      <c r="Q184" s="218">
        <v>0.13944860000000001</v>
      </c>
      <c r="R184" s="218">
        <f>Q184*H184</f>
        <v>0.13944860000000001</v>
      </c>
      <c r="S184" s="218">
        <v>0</v>
      </c>
      <c r="T184" s="21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0" t="s">
        <v>121</v>
      </c>
      <c r="AT184" s="220" t="s">
        <v>116</v>
      </c>
      <c r="AU184" s="220" t="s">
        <v>122</v>
      </c>
      <c r="AY184" s="15" t="s">
        <v>110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5" t="s">
        <v>22</v>
      </c>
      <c r="BK184" s="221">
        <f>ROUND(I184*H184,2)</f>
        <v>0</v>
      </c>
      <c r="BL184" s="15" t="s">
        <v>121</v>
      </c>
      <c r="BM184" s="220" t="s">
        <v>309</v>
      </c>
    </row>
    <row r="185" s="2" customFormat="1">
      <c r="A185" s="36"/>
      <c r="B185" s="37"/>
      <c r="C185" s="38"/>
      <c r="D185" s="222" t="s">
        <v>124</v>
      </c>
      <c r="E185" s="38"/>
      <c r="F185" s="223" t="s">
        <v>310</v>
      </c>
      <c r="G185" s="38"/>
      <c r="H185" s="38"/>
      <c r="I185" s="128"/>
      <c r="J185" s="38"/>
      <c r="K185" s="38"/>
      <c r="L185" s="42"/>
      <c r="M185" s="224"/>
      <c r="N185" s="225"/>
      <c r="O185" s="82"/>
      <c r="P185" s="82"/>
      <c r="Q185" s="82"/>
      <c r="R185" s="82"/>
      <c r="S185" s="82"/>
      <c r="T185" s="83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124</v>
      </c>
      <c r="AU185" s="15" t="s">
        <v>122</v>
      </c>
    </row>
    <row r="186" s="2" customFormat="1" ht="44.25" customHeight="1">
      <c r="A186" s="36"/>
      <c r="B186" s="37"/>
      <c r="C186" s="209" t="s">
        <v>311</v>
      </c>
      <c r="D186" s="209" t="s">
        <v>116</v>
      </c>
      <c r="E186" s="210" t="s">
        <v>312</v>
      </c>
      <c r="F186" s="211" t="s">
        <v>313</v>
      </c>
      <c r="G186" s="212" t="s">
        <v>133</v>
      </c>
      <c r="H186" s="213">
        <v>1</v>
      </c>
      <c r="I186" s="214"/>
      <c r="J186" s="215">
        <f>ROUND(I186*H186,2)</f>
        <v>0</v>
      </c>
      <c r="K186" s="211" t="s">
        <v>120</v>
      </c>
      <c r="L186" s="42"/>
      <c r="M186" s="216" t="s">
        <v>20</v>
      </c>
      <c r="N186" s="217" t="s">
        <v>44</v>
      </c>
      <c r="O186" s="82"/>
      <c r="P186" s="218">
        <f>O186*H186</f>
        <v>0</v>
      </c>
      <c r="Q186" s="218">
        <v>0.16849059999999999</v>
      </c>
      <c r="R186" s="218">
        <f>Q186*H186</f>
        <v>0.16849059999999999</v>
      </c>
      <c r="S186" s="218">
        <v>0</v>
      </c>
      <c r="T186" s="21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0" t="s">
        <v>121</v>
      </c>
      <c r="AT186" s="220" t="s">
        <v>116</v>
      </c>
      <c r="AU186" s="220" t="s">
        <v>122</v>
      </c>
      <c r="AY186" s="15" t="s">
        <v>110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5" t="s">
        <v>22</v>
      </c>
      <c r="BK186" s="221">
        <f>ROUND(I186*H186,2)</f>
        <v>0</v>
      </c>
      <c r="BL186" s="15" t="s">
        <v>121</v>
      </c>
      <c r="BM186" s="220" t="s">
        <v>314</v>
      </c>
    </row>
    <row r="187" s="2" customFormat="1">
      <c r="A187" s="36"/>
      <c r="B187" s="37"/>
      <c r="C187" s="38"/>
      <c r="D187" s="222" t="s">
        <v>124</v>
      </c>
      <c r="E187" s="38"/>
      <c r="F187" s="223" t="s">
        <v>310</v>
      </c>
      <c r="G187" s="38"/>
      <c r="H187" s="38"/>
      <c r="I187" s="128"/>
      <c r="J187" s="38"/>
      <c r="K187" s="38"/>
      <c r="L187" s="42"/>
      <c r="M187" s="224"/>
      <c r="N187" s="225"/>
      <c r="O187" s="82"/>
      <c r="P187" s="82"/>
      <c r="Q187" s="82"/>
      <c r="R187" s="82"/>
      <c r="S187" s="82"/>
      <c r="T187" s="83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124</v>
      </c>
      <c r="AU187" s="15" t="s">
        <v>122</v>
      </c>
    </row>
    <row r="188" s="2" customFormat="1" ht="33" customHeight="1">
      <c r="A188" s="36"/>
      <c r="B188" s="37"/>
      <c r="C188" s="209" t="s">
        <v>315</v>
      </c>
      <c r="D188" s="209" t="s">
        <v>116</v>
      </c>
      <c r="E188" s="210" t="s">
        <v>316</v>
      </c>
      <c r="F188" s="211" t="s">
        <v>317</v>
      </c>
      <c r="G188" s="212" t="s">
        <v>133</v>
      </c>
      <c r="H188" s="213">
        <v>1</v>
      </c>
      <c r="I188" s="214"/>
      <c r="J188" s="215">
        <f>ROUND(I188*H188,2)</f>
        <v>0</v>
      </c>
      <c r="K188" s="211" t="s">
        <v>120</v>
      </c>
      <c r="L188" s="42"/>
      <c r="M188" s="216" t="s">
        <v>20</v>
      </c>
      <c r="N188" s="217" t="s">
        <v>44</v>
      </c>
      <c r="O188" s="82"/>
      <c r="P188" s="218">
        <f>O188*H188</f>
        <v>0</v>
      </c>
      <c r="Q188" s="218">
        <v>0.11162759999999999</v>
      </c>
      <c r="R188" s="218">
        <f>Q188*H188</f>
        <v>0.11162759999999999</v>
      </c>
      <c r="S188" s="218">
        <v>0</v>
      </c>
      <c r="T188" s="219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0" t="s">
        <v>121</v>
      </c>
      <c r="AT188" s="220" t="s">
        <v>116</v>
      </c>
      <c r="AU188" s="220" t="s">
        <v>122</v>
      </c>
      <c r="AY188" s="15" t="s">
        <v>110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5" t="s">
        <v>22</v>
      </c>
      <c r="BK188" s="221">
        <f>ROUND(I188*H188,2)</f>
        <v>0</v>
      </c>
      <c r="BL188" s="15" t="s">
        <v>121</v>
      </c>
      <c r="BM188" s="220" t="s">
        <v>318</v>
      </c>
    </row>
    <row r="189" s="2" customFormat="1">
      <c r="A189" s="36"/>
      <c r="B189" s="37"/>
      <c r="C189" s="38"/>
      <c r="D189" s="222" t="s">
        <v>124</v>
      </c>
      <c r="E189" s="38"/>
      <c r="F189" s="223" t="s">
        <v>310</v>
      </c>
      <c r="G189" s="38"/>
      <c r="H189" s="38"/>
      <c r="I189" s="128"/>
      <c r="J189" s="38"/>
      <c r="K189" s="38"/>
      <c r="L189" s="42"/>
      <c r="M189" s="224"/>
      <c r="N189" s="225"/>
      <c r="O189" s="82"/>
      <c r="P189" s="82"/>
      <c r="Q189" s="82"/>
      <c r="R189" s="82"/>
      <c r="S189" s="82"/>
      <c r="T189" s="8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124</v>
      </c>
      <c r="AU189" s="15" t="s">
        <v>122</v>
      </c>
    </row>
    <row r="190" s="2" customFormat="1" ht="16.5" customHeight="1">
      <c r="A190" s="36"/>
      <c r="B190" s="37"/>
      <c r="C190" s="226" t="s">
        <v>319</v>
      </c>
      <c r="D190" s="226" t="s">
        <v>320</v>
      </c>
      <c r="E190" s="227" t="s">
        <v>321</v>
      </c>
      <c r="F190" s="228" t="s">
        <v>322</v>
      </c>
      <c r="G190" s="229" t="s">
        <v>133</v>
      </c>
      <c r="H190" s="230">
        <v>1</v>
      </c>
      <c r="I190" s="231"/>
      <c r="J190" s="232">
        <f>ROUND(I190*H190,2)</f>
        <v>0</v>
      </c>
      <c r="K190" s="228" t="s">
        <v>120</v>
      </c>
      <c r="L190" s="233"/>
      <c r="M190" s="234" t="s">
        <v>20</v>
      </c>
      <c r="N190" s="235" t="s">
        <v>44</v>
      </c>
      <c r="O190" s="82"/>
      <c r="P190" s="218">
        <f>O190*H190</f>
        <v>0</v>
      </c>
      <c r="Q190" s="218">
        <v>0.081000000000000003</v>
      </c>
      <c r="R190" s="218">
        <f>Q190*H190</f>
        <v>0.081000000000000003</v>
      </c>
      <c r="S190" s="218">
        <v>0</v>
      </c>
      <c r="T190" s="219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0" t="s">
        <v>152</v>
      </c>
      <c r="AT190" s="220" t="s">
        <v>320</v>
      </c>
      <c r="AU190" s="220" t="s">
        <v>122</v>
      </c>
      <c r="AY190" s="15" t="s">
        <v>110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5" t="s">
        <v>22</v>
      </c>
      <c r="BK190" s="221">
        <f>ROUND(I190*H190,2)</f>
        <v>0</v>
      </c>
      <c r="BL190" s="15" t="s">
        <v>121</v>
      </c>
      <c r="BM190" s="220" t="s">
        <v>323</v>
      </c>
    </row>
    <row r="191" s="2" customFormat="1" ht="33" customHeight="1">
      <c r="A191" s="36"/>
      <c r="B191" s="37"/>
      <c r="C191" s="209" t="s">
        <v>324</v>
      </c>
      <c r="D191" s="209" t="s">
        <v>116</v>
      </c>
      <c r="E191" s="210" t="s">
        <v>213</v>
      </c>
      <c r="F191" s="211" t="s">
        <v>214</v>
      </c>
      <c r="G191" s="212" t="s">
        <v>171</v>
      </c>
      <c r="H191" s="213">
        <v>1</v>
      </c>
      <c r="I191" s="214"/>
      <c r="J191" s="215">
        <f>ROUND(I191*H191,2)</f>
        <v>0</v>
      </c>
      <c r="K191" s="211" t="s">
        <v>120</v>
      </c>
      <c r="L191" s="42"/>
      <c r="M191" s="216" t="s">
        <v>20</v>
      </c>
      <c r="N191" s="217" t="s">
        <v>44</v>
      </c>
      <c r="O191" s="82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0" t="s">
        <v>121</v>
      </c>
      <c r="AT191" s="220" t="s">
        <v>116</v>
      </c>
      <c r="AU191" s="220" t="s">
        <v>122</v>
      </c>
      <c r="AY191" s="15" t="s">
        <v>110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5" t="s">
        <v>22</v>
      </c>
      <c r="BK191" s="221">
        <f>ROUND(I191*H191,2)</f>
        <v>0</v>
      </c>
      <c r="BL191" s="15" t="s">
        <v>121</v>
      </c>
      <c r="BM191" s="220" t="s">
        <v>325</v>
      </c>
    </row>
    <row r="192" s="2" customFormat="1">
      <c r="A192" s="36"/>
      <c r="B192" s="37"/>
      <c r="C192" s="38"/>
      <c r="D192" s="222" t="s">
        <v>124</v>
      </c>
      <c r="E192" s="38"/>
      <c r="F192" s="223" t="s">
        <v>216</v>
      </c>
      <c r="G192" s="38"/>
      <c r="H192" s="38"/>
      <c r="I192" s="128"/>
      <c r="J192" s="38"/>
      <c r="K192" s="38"/>
      <c r="L192" s="42"/>
      <c r="M192" s="224"/>
      <c r="N192" s="225"/>
      <c r="O192" s="82"/>
      <c r="P192" s="82"/>
      <c r="Q192" s="82"/>
      <c r="R192" s="82"/>
      <c r="S192" s="82"/>
      <c r="T192" s="83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124</v>
      </c>
      <c r="AU192" s="15" t="s">
        <v>122</v>
      </c>
    </row>
    <row r="193" s="12" customFormat="1" ht="20.88" customHeight="1">
      <c r="A193" s="12"/>
      <c r="B193" s="193"/>
      <c r="C193" s="194"/>
      <c r="D193" s="195" t="s">
        <v>72</v>
      </c>
      <c r="E193" s="207" t="s">
        <v>326</v>
      </c>
      <c r="F193" s="207" t="s">
        <v>327</v>
      </c>
      <c r="G193" s="194"/>
      <c r="H193" s="194"/>
      <c r="I193" s="197"/>
      <c r="J193" s="208">
        <f>BK193</f>
        <v>0</v>
      </c>
      <c r="K193" s="194"/>
      <c r="L193" s="199"/>
      <c r="M193" s="200"/>
      <c r="N193" s="201"/>
      <c r="O193" s="201"/>
      <c r="P193" s="202">
        <f>SUM(P194:P245)</f>
        <v>0</v>
      </c>
      <c r="Q193" s="201"/>
      <c r="R193" s="202">
        <f>SUM(R194:R245)</f>
        <v>4.8237857999999996</v>
      </c>
      <c r="S193" s="201"/>
      <c r="T193" s="203">
        <f>SUM(T194:T245)</f>
        <v>3.4380000000000002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4" t="s">
        <v>22</v>
      </c>
      <c r="AT193" s="205" t="s">
        <v>72</v>
      </c>
      <c r="AU193" s="205" t="s">
        <v>79</v>
      </c>
      <c r="AY193" s="204" t="s">
        <v>110</v>
      </c>
      <c r="BK193" s="206">
        <f>SUM(BK194:BK245)</f>
        <v>0</v>
      </c>
    </row>
    <row r="194" s="2" customFormat="1" ht="55.5" customHeight="1">
      <c r="A194" s="36"/>
      <c r="B194" s="37"/>
      <c r="C194" s="209" t="s">
        <v>328</v>
      </c>
      <c r="D194" s="209" t="s">
        <v>116</v>
      </c>
      <c r="E194" s="210" t="s">
        <v>329</v>
      </c>
      <c r="F194" s="211" t="s">
        <v>330</v>
      </c>
      <c r="G194" s="212" t="s">
        <v>119</v>
      </c>
      <c r="H194" s="213">
        <v>1</v>
      </c>
      <c r="I194" s="214"/>
      <c r="J194" s="215">
        <f>ROUND(I194*H194,2)</f>
        <v>0</v>
      </c>
      <c r="K194" s="211" t="s">
        <v>120</v>
      </c>
      <c r="L194" s="42"/>
      <c r="M194" s="216" t="s">
        <v>20</v>
      </c>
      <c r="N194" s="217" t="s">
        <v>44</v>
      </c>
      <c r="O194" s="82"/>
      <c r="P194" s="218">
        <f>O194*H194</f>
        <v>0</v>
      </c>
      <c r="Q194" s="218">
        <v>0</v>
      </c>
      <c r="R194" s="218">
        <f>Q194*H194</f>
        <v>0</v>
      </c>
      <c r="S194" s="218">
        <v>0.23999999999999999</v>
      </c>
      <c r="T194" s="219">
        <f>S194*H194</f>
        <v>0.23999999999999999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0" t="s">
        <v>121</v>
      </c>
      <c r="AT194" s="220" t="s">
        <v>116</v>
      </c>
      <c r="AU194" s="220" t="s">
        <v>122</v>
      </c>
      <c r="AY194" s="15" t="s">
        <v>110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5" t="s">
        <v>22</v>
      </c>
      <c r="BK194" s="221">
        <f>ROUND(I194*H194,2)</f>
        <v>0</v>
      </c>
      <c r="BL194" s="15" t="s">
        <v>121</v>
      </c>
      <c r="BM194" s="220" t="s">
        <v>331</v>
      </c>
    </row>
    <row r="195" s="2" customFormat="1">
      <c r="A195" s="36"/>
      <c r="B195" s="37"/>
      <c r="C195" s="38"/>
      <c r="D195" s="222" t="s">
        <v>124</v>
      </c>
      <c r="E195" s="38"/>
      <c r="F195" s="223" t="s">
        <v>332</v>
      </c>
      <c r="G195" s="38"/>
      <c r="H195" s="38"/>
      <c r="I195" s="128"/>
      <c r="J195" s="38"/>
      <c r="K195" s="38"/>
      <c r="L195" s="42"/>
      <c r="M195" s="224"/>
      <c r="N195" s="225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124</v>
      </c>
      <c r="AU195" s="15" t="s">
        <v>122</v>
      </c>
    </row>
    <row r="196" s="2" customFormat="1" ht="44.25" customHeight="1">
      <c r="A196" s="36"/>
      <c r="B196" s="37"/>
      <c r="C196" s="209" t="s">
        <v>333</v>
      </c>
      <c r="D196" s="209" t="s">
        <v>116</v>
      </c>
      <c r="E196" s="210" t="s">
        <v>334</v>
      </c>
      <c r="F196" s="211" t="s">
        <v>335</v>
      </c>
      <c r="G196" s="212" t="s">
        <v>133</v>
      </c>
      <c r="H196" s="213">
        <v>1</v>
      </c>
      <c r="I196" s="214"/>
      <c r="J196" s="215">
        <f>ROUND(I196*H196,2)</f>
        <v>0</v>
      </c>
      <c r="K196" s="211" t="s">
        <v>120</v>
      </c>
      <c r="L196" s="42"/>
      <c r="M196" s="216" t="s">
        <v>20</v>
      </c>
      <c r="N196" s="217" t="s">
        <v>44</v>
      </c>
      <c r="O196" s="82"/>
      <c r="P196" s="218">
        <f>O196*H196</f>
        <v>0</v>
      </c>
      <c r="Q196" s="218">
        <v>0.13096479999999999</v>
      </c>
      <c r="R196" s="218">
        <f>Q196*H196</f>
        <v>0.13096479999999999</v>
      </c>
      <c r="S196" s="218">
        <v>0</v>
      </c>
      <c r="T196" s="219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0" t="s">
        <v>121</v>
      </c>
      <c r="AT196" s="220" t="s">
        <v>116</v>
      </c>
      <c r="AU196" s="220" t="s">
        <v>122</v>
      </c>
      <c r="AY196" s="15" t="s">
        <v>110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5" t="s">
        <v>22</v>
      </c>
      <c r="BK196" s="221">
        <f>ROUND(I196*H196,2)</f>
        <v>0</v>
      </c>
      <c r="BL196" s="15" t="s">
        <v>121</v>
      </c>
      <c r="BM196" s="220" t="s">
        <v>336</v>
      </c>
    </row>
    <row r="197" s="2" customFormat="1">
      <c r="A197" s="36"/>
      <c r="B197" s="37"/>
      <c r="C197" s="38"/>
      <c r="D197" s="222" t="s">
        <v>124</v>
      </c>
      <c r="E197" s="38"/>
      <c r="F197" s="223" t="s">
        <v>337</v>
      </c>
      <c r="G197" s="38"/>
      <c r="H197" s="38"/>
      <c r="I197" s="128"/>
      <c r="J197" s="38"/>
      <c r="K197" s="38"/>
      <c r="L197" s="42"/>
      <c r="M197" s="224"/>
      <c r="N197" s="225"/>
      <c r="O197" s="82"/>
      <c r="P197" s="82"/>
      <c r="Q197" s="82"/>
      <c r="R197" s="82"/>
      <c r="S197" s="82"/>
      <c r="T197" s="83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124</v>
      </c>
      <c r="AU197" s="15" t="s">
        <v>122</v>
      </c>
    </row>
    <row r="198" s="2" customFormat="1" ht="16.5" customHeight="1">
      <c r="A198" s="36"/>
      <c r="B198" s="37"/>
      <c r="C198" s="226" t="s">
        <v>338</v>
      </c>
      <c r="D198" s="226" t="s">
        <v>320</v>
      </c>
      <c r="E198" s="227" t="s">
        <v>339</v>
      </c>
      <c r="F198" s="228" t="s">
        <v>340</v>
      </c>
      <c r="G198" s="229" t="s">
        <v>133</v>
      </c>
      <c r="H198" s="230">
        <v>1</v>
      </c>
      <c r="I198" s="231"/>
      <c r="J198" s="232">
        <f>ROUND(I198*H198,2)</f>
        <v>0</v>
      </c>
      <c r="K198" s="228" t="s">
        <v>120</v>
      </c>
      <c r="L198" s="233"/>
      <c r="M198" s="234" t="s">
        <v>20</v>
      </c>
      <c r="N198" s="235" t="s">
        <v>44</v>
      </c>
      <c r="O198" s="82"/>
      <c r="P198" s="218">
        <f>O198*H198</f>
        <v>0</v>
      </c>
      <c r="Q198" s="218">
        <v>0.13131999999999999</v>
      </c>
      <c r="R198" s="218">
        <f>Q198*H198</f>
        <v>0.13131999999999999</v>
      </c>
      <c r="S198" s="218">
        <v>0</v>
      </c>
      <c r="T198" s="219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0" t="s">
        <v>152</v>
      </c>
      <c r="AT198" s="220" t="s">
        <v>320</v>
      </c>
      <c r="AU198" s="220" t="s">
        <v>122</v>
      </c>
      <c r="AY198" s="15" t="s">
        <v>110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5" t="s">
        <v>22</v>
      </c>
      <c r="BK198" s="221">
        <f>ROUND(I198*H198,2)</f>
        <v>0</v>
      </c>
      <c r="BL198" s="15" t="s">
        <v>121</v>
      </c>
      <c r="BM198" s="220" t="s">
        <v>341</v>
      </c>
    </row>
    <row r="199" s="2" customFormat="1" ht="55.5" customHeight="1">
      <c r="A199" s="36"/>
      <c r="B199" s="37"/>
      <c r="C199" s="209" t="s">
        <v>342</v>
      </c>
      <c r="D199" s="209" t="s">
        <v>116</v>
      </c>
      <c r="E199" s="210" t="s">
        <v>343</v>
      </c>
      <c r="F199" s="211" t="s">
        <v>344</v>
      </c>
      <c r="G199" s="212" t="s">
        <v>133</v>
      </c>
      <c r="H199" s="213">
        <v>1</v>
      </c>
      <c r="I199" s="214"/>
      <c r="J199" s="215">
        <f>ROUND(I199*H199,2)</f>
        <v>0</v>
      </c>
      <c r="K199" s="211" t="s">
        <v>120</v>
      </c>
      <c r="L199" s="42"/>
      <c r="M199" s="216" t="s">
        <v>20</v>
      </c>
      <c r="N199" s="217" t="s">
        <v>44</v>
      </c>
      <c r="O199" s="82"/>
      <c r="P199" s="218">
        <f>O199*H199</f>
        <v>0</v>
      </c>
      <c r="Q199" s="218">
        <v>0</v>
      </c>
      <c r="R199" s="218">
        <f>Q199*H199</f>
        <v>0</v>
      </c>
      <c r="S199" s="218">
        <v>0.90000000000000002</v>
      </c>
      <c r="T199" s="219">
        <f>S199*H199</f>
        <v>0.90000000000000002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0" t="s">
        <v>121</v>
      </c>
      <c r="AT199" s="220" t="s">
        <v>116</v>
      </c>
      <c r="AU199" s="220" t="s">
        <v>122</v>
      </c>
      <c r="AY199" s="15" t="s">
        <v>110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5" t="s">
        <v>22</v>
      </c>
      <c r="BK199" s="221">
        <f>ROUND(I199*H199,2)</f>
        <v>0</v>
      </c>
      <c r="BL199" s="15" t="s">
        <v>121</v>
      </c>
      <c r="BM199" s="220" t="s">
        <v>345</v>
      </c>
    </row>
    <row r="200" s="2" customFormat="1">
      <c r="A200" s="36"/>
      <c r="B200" s="37"/>
      <c r="C200" s="38"/>
      <c r="D200" s="222" t="s">
        <v>124</v>
      </c>
      <c r="E200" s="38"/>
      <c r="F200" s="223" t="s">
        <v>346</v>
      </c>
      <c r="G200" s="38"/>
      <c r="H200" s="38"/>
      <c r="I200" s="128"/>
      <c r="J200" s="38"/>
      <c r="K200" s="38"/>
      <c r="L200" s="42"/>
      <c r="M200" s="224"/>
      <c r="N200" s="225"/>
      <c r="O200" s="82"/>
      <c r="P200" s="82"/>
      <c r="Q200" s="82"/>
      <c r="R200" s="82"/>
      <c r="S200" s="82"/>
      <c r="T200" s="83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124</v>
      </c>
      <c r="AU200" s="15" t="s">
        <v>122</v>
      </c>
    </row>
    <row r="201" s="2" customFormat="1" ht="21.75" customHeight="1">
      <c r="A201" s="36"/>
      <c r="B201" s="37"/>
      <c r="C201" s="209" t="s">
        <v>347</v>
      </c>
      <c r="D201" s="209" t="s">
        <v>116</v>
      </c>
      <c r="E201" s="210" t="s">
        <v>348</v>
      </c>
      <c r="F201" s="211" t="s">
        <v>349</v>
      </c>
      <c r="G201" s="212" t="s">
        <v>185</v>
      </c>
      <c r="H201" s="213">
        <v>1</v>
      </c>
      <c r="I201" s="214"/>
      <c r="J201" s="215">
        <f>ROUND(I201*H201,2)</f>
        <v>0</v>
      </c>
      <c r="K201" s="211" t="s">
        <v>120</v>
      </c>
      <c r="L201" s="42"/>
      <c r="M201" s="216" t="s">
        <v>20</v>
      </c>
      <c r="N201" s="217" t="s">
        <v>44</v>
      </c>
      <c r="O201" s="82"/>
      <c r="P201" s="218">
        <f>O201*H201</f>
        <v>0</v>
      </c>
      <c r="Q201" s="218">
        <v>0.42368</v>
      </c>
      <c r="R201" s="218">
        <f>Q201*H201</f>
        <v>0.42368</v>
      </c>
      <c r="S201" s="218">
        <v>0</v>
      </c>
      <c r="T201" s="21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0" t="s">
        <v>121</v>
      </c>
      <c r="AT201" s="220" t="s">
        <v>116</v>
      </c>
      <c r="AU201" s="220" t="s">
        <v>122</v>
      </c>
      <c r="AY201" s="15" t="s">
        <v>110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5" t="s">
        <v>22</v>
      </c>
      <c r="BK201" s="221">
        <f>ROUND(I201*H201,2)</f>
        <v>0</v>
      </c>
      <c r="BL201" s="15" t="s">
        <v>121</v>
      </c>
      <c r="BM201" s="220" t="s">
        <v>350</v>
      </c>
    </row>
    <row r="202" s="2" customFormat="1">
      <c r="A202" s="36"/>
      <c r="B202" s="37"/>
      <c r="C202" s="38"/>
      <c r="D202" s="222" t="s">
        <v>124</v>
      </c>
      <c r="E202" s="38"/>
      <c r="F202" s="223" t="s">
        <v>187</v>
      </c>
      <c r="G202" s="38"/>
      <c r="H202" s="38"/>
      <c r="I202" s="128"/>
      <c r="J202" s="38"/>
      <c r="K202" s="38"/>
      <c r="L202" s="42"/>
      <c r="M202" s="224"/>
      <c r="N202" s="225"/>
      <c r="O202" s="82"/>
      <c r="P202" s="82"/>
      <c r="Q202" s="82"/>
      <c r="R202" s="82"/>
      <c r="S202" s="82"/>
      <c r="T202" s="83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124</v>
      </c>
      <c r="AU202" s="15" t="s">
        <v>122</v>
      </c>
    </row>
    <row r="203" s="2" customFormat="1" ht="21.75" customHeight="1">
      <c r="A203" s="36"/>
      <c r="B203" s="37"/>
      <c r="C203" s="209" t="s">
        <v>351</v>
      </c>
      <c r="D203" s="209" t="s">
        <v>116</v>
      </c>
      <c r="E203" s="210" t="s">
        <v>352</v>
      </c>
      <c r="F203" s="211" t="s">
        <v>353</v>
      </c>
      <c r="G203" s="212" t="s">
        <v>185</v>
      </c>
      <c r="H203" s="213">
        <v>1</v>
      </c>
      <c r="I203" s="214"/>
      <c r="J203" s="215">
        <f>ROUND(I203*H203,2)</f>
        <v>0</v>
      </c>
      <c r="K203" s="211" t="s">
        <v>120</v>
      </c>
      <c r="L203" s="42"/>
      <c r="M203" s="216" t="s">
        <v>20</v>
      </c>
      <c r="N203" s="217" t="s">
        <v>44</v>
      </c>
      <c r="O203" s="82"/>
      <c r="P203" s="218">
        <f>O203*H203</f>
        <v>0</v>
      </c>
      <c r="Q203" s="218">
        <v>0.42080000000000001</v>
      </c>
      <c r="R203" s="218">
        <f>Q203*H203</f>
        <v>0.42080000000000001</v>
      </c>
      <c r="S203" s="218">
        <v>0</v>
      </c>
      <c r="T203" s="219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0" t="s">
        <v>121</v>
      </c>
      <c r="AT203" s="220" t="s">
        <v>116</v>
      </c>
      <c r="AU203" s="220" t="s">
        <v>122</v>
      </c>
      <c r="AY203" s="15" t="s">
        <v>110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5" t="s">
        <v>22</v>
      </c>
      <c r="BK203" s="221">
        <f>ROUND(I203*H203,2)</f>
        <v>0</v>
      </c>
      <c r="BL203" s="15" t="s">
        <v>121</v>
      </c>
      <c r="BM203" s="220" t="s">
        <v>354</v>
      </c>
    </row>
    <row r="204" s="2" customFormat="1">
      <c r="A204" s="36"/>
      <c r="B204" s="37"/>
      <c r="C204" s="38"/>
      <c r="D204" s="222" t="s">
        <v>124</v>
      </c>
      <c r="E204" s="38"/>
      <c r="F204" s="223" t="s">
        <v>187</v>
      </c>
      <c r="G204" s="38"/>
      <c r="H204" s="38"/>
      <c r="I204" s="128"/>
      <c r="J204" s="38"/>
      <c r="K204" s="38"/>
      <c r="L204" s="42"/>
      <c r="M204" s="224"/>
      <c r="N204" s="225"/>
      <c r="O204" s="82"/>
      <c r="P204" s="82"/>
      <c r="Q204" s="82"/>
      <c r="R204" s="82"/>
      <c r="S204" s="82"/>
      <c r="T204" s="83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124</v>
      </c>
      <c r="AU204" s="15" t="s">
        <v>122</v>
      </c>
    </row>
    <row r="205" s="2" customFormat="1" ht="44.25" customHeight="1">
      <c r="A205" s="36"/>
      <c r="B205" s="37"/>
      <c r="C205" s="209" t="s">
        <v>355</v>
      </c>
      <c r="D205" s="209" t="s">
        <v>116</v>
      </c>
      <c r="E205" s="210" t="s">
        <v>153</v>
      </c>
      <c r="F205" s="211" t="s">
        <v>154</v>
      </c>
      <c r="G205" s="212" t="s">
        <v>119</v>
      </c>
      <c r="H205" s="213">
        <v>1</v>
      </c>
      <c r="I205" s="214"/>
      <c r="J205" s="215">
        <f>ROUND(I205*H205,2)</f>
        <v>0</v>
      </c>
      <c r="K205" s="211" t="s">
        <v>120</v>
      </c>
      <c r="L205" s="42"/>
      <c r="M205" s="216" t="s">
        <v>20</v>
      </c>
      <c r="N205" s="217" t="s">
        <v>44</v>
      </c>
      <c r="O205" s="82"/>
      <c r="P205" s="218">
        <f>O205*H205</f>
        <v>0</v>
      </c>
      <c r="Q205" s="218">
        <v>0</v>
      </c>
      <c r="R205" s="218">
        <f>Q205*H205</f>
        <v>0</v>
      </c>
      <c r="S205" s="218">
        <v>0.098000000000000004</v>
      </c>
      <c r="T205" s="219">
        <f>S205*H205</f>
        <v>0.098000000000000004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0" t="s">
        <v>121</v>
      </c>
      <c r="AT205" s="220" t="s">
        <v>116</v>
      </c>
      <c r="AU205" s="220" t="s">
        <v>122</v>
      </c>
      <c r="AY205" s="15" t="s">
        <v>110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5" t="s">
        <v>22</v>
      </c>
      <c r="BK205" s="221">
        <f>ROUND(I205*H205,2)</f>
        <v>0</v>
      </c>
      <c r="BL205" s="15" t="s">
        <v>121</v>
      </c>
      <c r="BM205" s="220" t="s">
        <v>356</v>
      </c>
    </row>
    <row r="206" s="2" customFormat="1">
      <c r="A206" s="36"/>
      <c r="B206" s="37"/>
      <c r="C206" s="38"/>
      <c r="D206" s="222" t="s">
        <v>124</v>
      </c>
      <c r="E206" s="38"/>
      <c r="F206" s="223" t="s">
        <v>156</v>
      </c>
      <c r="G206" s="38"/>
      <c r="H206" s="38"/>
      <c r="I206" s="128"/>
      <c r="J206" s="38"/>
      <c r="K206" s="38"/>
      <c r="L206" s="42"/>
      <c r="M206" s="224"/>
      <c r="N206" s="225"/>
      <c r="O206" s="82"/>
      <c r="P206" s="82"/>
      <c r="Q206" s="82"/>
      <c r="R206" s="82"/>
      <c r="S206" s="82"/>
      <c r="T206" s="83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124</v>
      </c>
      <c r="AU206" s="15" t="s">
        <v>122</v>
      </c>
    </row>
    <row r="207" s="2" customFormat="1" ht="33" customHeight="1">
      <c r="A207" s="36"/>
      <c r="B207" s="37"/>
      <c r="C207" s="209" t="s">
        <v>357</v>
      </c>
      <c r="D207" s="209" t="s">
        <v>116</v>
      </c>
      <c r="E207" s="210" t="s">
        <v>242</v>
      </c>
      <c r="F207" s="211" t="s">
        <v>243</v>
      </c>
      <c r="G207" s="212" t="s">
        <v>230</v>
      </c>
      <c r="H207" s="213">
        <v>1</v>
      </c>
      <c r="I207" s="214"/>
      <c r="J207" s="215">
        <f>ROUND(I207*H207,2)</f>
        <v>0</v>
      </c>
      <c r="K207" s="211" t="s">
        <v>120</v>
      </c>
      <c r="L207" s="42"/>
      <c r="M207" s="216" t="s">
        <v>20</v>
      </c>
      <c r="N207" s="217" t="s">
        <v>44</v>
      </c>
      <c r="O207" s="82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0" t="s">
        <v>121</v>
      </c>
      <c r="AT207" s="220" t="s">
        <v>116</v>
      </c>
      <c r="AU207" s="220" t="s">
        <v>122</v>
      </c>
      <c r="AY207" s="15" t="s">
        <v>110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5" t="s">
        <v>22</v>
      </c>
      <c r="BK207" s="221">
        <f>ROUND(I207*H207,2)</f>
        <v>0</v>
      </c>
      <c r="BL207" s="15" t="s">
        <v>121</v>
      </c>
      <c r="BM207" s="220" t="s">
        <v>358</v>
      </c>
    </row>
    <row r="208" s="2" customFormat="1">
      <c r="A208" s="36"/>
      <c r="B208" s="37"/>
      <c r="C208" s="38"/>
      <c r="D208" s="222" t="s">
        <v>124</v>
      </c>
      <c r="E208" s="38"/>
      <c r="F208" s="223" t="s">
        <v>232</v>
      </c>
      <c r="G208" s="38"/>
      <c r="H208" s="38"/>
      <c r="I208" s="128"/>
      <c r="J208" s="38"/>
      <c r="K208" s="38"/>
      <c r="L208" s="42"/>
      <c r="M208" s="224"/>
      <c r="N208" s="225"/>
      <c r="O208" s="82"/>
      <c r="P208" s="82"/>
      <c r="Q208" s="82"/>
      <c r="R208" s="82"/>
      <c r="S208" s="82"/>
      <c r="T208" s="83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124</v>
      </c>
      <c r="AU208" s="15" t="s">
        <v>122</v>
      </c>
    </row>
    <row r="209" s="2" customFormat="1" ht="33" customHeight="1">
      <c r="A209" s="36"/>
      <c r="B209" s="37"/>
      <c r="C209" s="209" t="s">
        <v>359</v>
      </c>
      <c r="D209" s="209" t="s">
        <v>116</v>
      </c>
      <c r="E209" s="210" t="s">
        <v>360</v>
      </c>
      <c r="F209" s="211" t="s">
        <v>361</v>
      </c>
      <c r="G209" s="212" t="s">
        <v>230</v>
      </c>
      <c r="H209" s="213">
        <v>1</v>
      </c>
      <c r="I209" s="214"/>
      <c r="J209" s="215">
        <f>ROUND(I209*H209,2)</f>
        <v>0</v>
      </c>
      <c r="K209" s="211" t="s">
        <v>120</v>
      </c>
      <c r="L209" s="42"/>
      <c r="M209" s="216" t="s">
        <v>20</v>
      </c>
      <c r="N209" s="217" t="s">
        <v>44</v>
      </c>
      <c r="O209" s="82"/>
      <c r="P209" s="218">
        <f>O209*H209</f>
        <v>0</v>
      </c>
      <c r="Q209" s="218">
        <v>0</v>
      </c>
      <c r="R209" s="218">
        <f>Q209*H209</f>
        <v>0</v>
      </c>
      <c r="S209" s="218">
        <v>2.2000000000000002</v>
      </c>
      <c r="T209" s="219">
        <f>S209*H209</f>
        <v>2.2000000000000002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0" t="s">
        <v>121</v>
      </c>
      <c r="AT209" s="220" t="s">
        <v>116</v>
      </c>
      <c r="AU209" s="220" t="s">
        <v>122</v>
      </c>
      <c r="AY209" s="15" t="s">
        <v>110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5" t="s">
        <v>22</v>
      </c>
      <c r="BK209" s="221">
        <f>ROUND(I209*H209,2)</f>
        <v>0</v>
      </c>
      <c r="BL209" s="15" t="s">
        <v>121</v>
      </c>
      <c r="BM209" s="220" t="s">
        <v>362</v>
      </c>
    </row>
    <row r="210" s="2" customFormat="1" ht="33" customHeight="1">
      <c r="A210" s="36"/>
      <c r="B210" s="37"/>
      <c r="C210" s="209" t="s">
        <v>363</v>
      </c>
      <c r="D210" s="209" t="s">
        <v>116</v>
      </c>
      <c r="E210" s="210" t="s">
        <v>364</v>
      </c>
      <c r="F210" s="211" t="s">
        <v>365</v>
      </c>
      <c r="G210" s="212" t="s">
        <v>230</v>
      </c>
      <c r="H210" s="213">
        <v>1</v>
      </c>
      <c r="I210" s="214"/>
      <c r="J210" s="215">
        <f>ROUND(I210*H210,2)</f>
        <v>0</v>
      </c>
      <c r="K210" s="211" t="s">
        <v>120</v>
      </c>
      <c r="L210" s="42"/>
      <c r="M210" s="216" t="s">
        <v>20</v>
      </c>
      <c r="N210" s="217" t="s">
        <v>44</v>
      </c>
      <c r="O210" s="82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0" t="s">
        <v>121</v>
      </c>
      <c r="AT210" s="220" t="s">
        <v>116</v>
      </c>
      <c r="AU210" s="220" t="s">
        <v>122</v>
      </c>
      <c r="AY210" s="15" t="s">
        <v>110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5" t="s">
        <v>22</v>
      </c>
      <c r="BK210" s="221">
        <f>ROUND(I210*H210,2)</f>
        <v>0</v>
      </c>
      <c r="BL210" s="15" t="s">
        <v>121</v>
      </c>
      <c r="BM210" s="220" t="s">
        <v>366</v>
      </c>
    </row>
    <row r="211" s="2" customFormat="1">
      <c r="A211" s="36"/>
      <c r="B211" s="37"/>
      <c r="C211" s="38"/>
      <c r="D211" s="222" t="s">
        <v>124</v>
      </c>
      <c r="E211" s="38"/>
      <c r="F211" s="223" t="s">
        <v>367</v>
      </c>
      <c r="G211" s="38"/>
      <c r="H211" s="38"/>
      <c r="I211" s="128"/>
      <c r="J211" s="38"/>
      <c r="K211" s="38"/>
      <c r="L211" s="42"/>
      <c r="M211" s="224"/>
      <c r="N211" s="225"/>
      <c r="O211" s="82"/>
      <c r="P211" s="82"/>
      <c r="Q211" s="82"/>
      <c r="R211" s="82"/>
      <c r="S211" s="82"/>
      <c r="T211" s="83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124</v>
      </c>
      <c r="AU211" s="15" t="s">
        <v>122</v>
      </c>
    </row>
    <row r="212" s="2" customFormat="1" ht="33" customHeight="1">
      <c r="A212" s="36"/>
      <c r="B212" s="37"/>
      <c r="C212" s="209" t="s">
        <v>368</v>
      </c>
      <c r="D212" s="209" t="s">
        <v>116</v>
      </c>
      <c r="E212" s="210" t="s">
        <v>369</v>
      </c>
      <c r="F212" s="211" t="s">
        <v>370</v>
      </c>
      <c r="G212" s="212" t="s">
        <v>230</v>
      </c>
      <c r="H212" s="213">
        <v>1</v>
      </c>
      <c r="I212" s="214"/>
      <c r="J212" s="215">
        <f>ROUND(I212*H212,2)</f>
        <v>0</v>
      </c>
      <c r="K212" s="211" t="s">
        <v>120</v>
      </c>
      <c r="L212" s="42"/>
      <c r="M212" s="216" t="s">
        <v>20</v>
      </c>
      <c r="N212" s="217" t="s">
        <v>44</v>
      </c>
      <c r="O212" s="82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0" t="s">
        <v>121</v>
      </c>
      <c r="AT212" s="220" t="s">
        <v>116</v>
      </c>
      <c r="AU212" s="220" t="s">
        <v>122</v>
      </c>
      <c r="AY212" s="15" t="s">
        <v>110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5" t="s">
        <v>22</v>
      </c>
      <c r="BK212" s="221">
        <f>ROUND(I212*H212,2)</f>
        <v>0</v>
      </c>
      <c r="BL212" s="15" t="s">
        <v>121</v>
      </c>
      <c r="BM212" s="220" t="s">
        <v>371</v>
      </c>
    </row>
    <row r="213" s="2" customFormat="1">
      <c r="A213" s="36"/>
      <c r="B213" s="37"/>
      <c r="C213" s="38"/>
      <c r="D213" s="222" t="s">
        <v>124</v>
      </c>
      <c r="E213" s="38"/>
      <c r="F213" s="223" t="s">
        <v>367</v>
      </c>
      <c r="G213" s="38"/>
      <c r="H213" s="38"/>
      <c r="I213" s="128"/>
      <c r="J213" s="38"/>
      <c r="K213" s="38"/>
      <c r="L213" s="42"/>
      <c r="M213" s="224"/>
      <c r="N213" s="225"/>
      <c r="O213" s="82"/>
      <c r="P213" s="82"/>
      <c r="Q213" s="82"/>
      <c r="R213" s="82"/>
      <c r="S213" s="82"/>
      <c r="T213" s="83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124</v>
      </c>
      <c r="AU213" s="15" t="s">
        <v>122</v>
      </c>
    </row>
    <row r="214" s="2" customFormat="1" ht="33" customHeight="1">
      <c r="A214" s="36"/>
      <c r="B214" s="37"/>
      <c r="C214" s="209" t="s">
        <v>372</v>
      </c>
      <c r="D214" s="209" t="s">
        <v>116</v>
      </c>
      <c r="E214" s="210" t="s">
        <v>373</v>
      </c>
      <c r="F214" s="211" t="s">
        <v>374</v>
      </c>
      <c r="G214" s="212" t="s">
        <v>230</v>
      </c>
      <c r="H214" s="213">
        <v>1</v>
      </c>
      <c r="I214" s="214"/>
      <c r="J214" s="215">
        <f>ROUND(I214*H214,2)</f>
        <v>0</v>
      </c>
      <c r="K214" s="211" t="s">
        <v>120</v>
      </c>
      <c r="L214" s="42"/>
      <c r="M214" s="216" t="s">
        <v>20</v>
      </c>
      <c r="N214" s="217" t="s">
        <v>44</v>
      </c>
      <c r="O214" s="82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0" t="s">
        <v>121</v>
      </c>
      <c r="AT214" s="220" t="s">
        <v>116</v>
      </c>
      <c r="AU214" s="220" t="s">
        <v>122</v>
      </c>
      <c r="AY214" s="15" t="s">
        <v>110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5" t="s">
        <v>22</v>
      </c>
      <c r="BK214" s="221">
        <f>ROUND(I214*H214,2)</f>
        <v>0</v>
      </c>
      <c r="BL214" s="15" t="s">
        <v>121</v>
      </c>
      <c r="BM214" s="220" t="s">
        <v>375</v>
      </c>
    </row>
    <row r="215" s="2" customFormat="1">
      <c r="A215" s="36"/>
      <c r="B215" s="37"/>
      <c r="C215" s="38"/>
      <c r="D215" s="222" t="s">
        <v>124</v>
      </c>
      <c r="E215" s="38"/>
      <c r="F215" s="223" t="s">
        <v>367</v>
      </c>
      <c r="G215" s="38"/>
      <c r="H215" s="38"/>
      <c r="I215" s="128"/>
      <c r="J215" s="38"/>
      <c r="K215" s="38"/>
      <c r="L215" s="42"/>
      <c r="M215" s="224"/>
      <c r="N215" s="225"/>
      <c r="O215" s="82"/>
      <c r="P215" s="82"/>
      <c r="Q215" s="82"/>
      <c r="R215" s="82"/>
      <c r="S215" s="82"/>
      <c r="T215" s="83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124</v>
      </c>
      <c r="AU215" s="15" t="s">
        <v>122</v>
      </c>
    </row>
    <row r="216" s="2" customFormat="1" ht="44.25" customHeight="1">
      <c r="A216" s="36"/>
      <c r="B216" s="37"/>
      <c r="C216" s="209" t="s">
        <v>376</v>
      </c>
      <c r="D216" s="209" t="s">
        <v>116</v>
      </c>
      <c r="E216" s="210" t="s">
        <v>377</v>
      </c>
      <c r="F216" s="211" t="s">
        <v>378</v>
      </c>
      <c r="G216" s="212" t="s">
        <v>230</v>
      </c>
      <c r="H216" s="213">
        <v>1</v>
      </c>
      <c r="I216" s="214"/>
      <c r="J216" s="215">
        <f>ROUND(I216*H216,2)</f>
        <v>0</v>
      </c>
      <c r="K216" s="211" t="s">
        <v>120</v>
      </c>
      <c r="L216" s="42"/>
      <c r="M216" s="216" t="s">
        <v>20</v>
      </c>
      <c r="N216" s="217" t="s">
        <v>44</v>
      </c>
      <c r="O216" s="82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0" t="s">
        <v>121</v>
      </c>
      <c r="AT216" s="220" t="s">
        <v>116</v>
      </c>
      <c r="AU216" s="220" t="s">
        <v>122</v>
      </c>
      <c r="AY216" s="15" t="s">
        <v>110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5" t="s">
        <v>22</v>
      </c>
      <c r="BK216" s="221">
        <f>ROUND(I216*H216,2)</f>
        <v>0</v>
      </c>
      <c r="BL216" s="15" t="s">
        <v>121</v>
      </c>
      <c r="BM216" s="220" t="s">
        <v>379</v>
      </c>
    </row>
    <row r="217" s="2" customFormat="1">
      <c r="A217" s="36"/>
      <c r="B217" s="37"/>
      <c r="C217" s="38"/>
      <c r="D217" s="222" t="s">
        <v>124</v>
      </c>
      <c r="E217" s="38"/>
      <c r="F217" s="223" t="s">
        <v>367</v>
      </c>
      <c r="G217" s="38"/>
      <c r="H217" s="38"/>
      <c r="I217" s="128"/>
      <c r="J217" s="38"/>
      <c r="K217" s="38"/>
      <c r="L217" s="42"/>
      <c r="M217" s="224"/>
      <c r="N217" s="225"/>
      <c r="O217" s="82"/>
      <c r="P217" s="82"/>
      <c r="Q217" s="82"/>
      <c r="R217" s="82"/>
      <c r="S217" s="82"/>
      <c r="T217" s="83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124</v>
      </c>
      <c r="AU217" s="15" t="s">
        <v>122</v>
      </c>
    </row>
    <row r="218" s="2" customFormat="1" ht="33" customHeight="1">
      <c r="A218" s="36"/>
      <c r="B218" s="37"/>
      <c r="C218" s="209" t="s">
        <v>380</v>
      </c>
      <c r="D218" s="209" t="s">
        <v>116</v>
      </c>
      <c r="E218" s="210" t="s">
        <v>381</v>
      </c>
      <c r="F218" s="211" t="s">
        <v>382</v>
      </c>
      <c r="G218" s="212" t="s">
        <v>230</v>
      </c>
      <c r="H218" s="213">
        <v>1</v>
      </c>
      <c r="I218" s="214"/>
      <c r="J218" s="215">
        <f>ROUND(I218*H218,2)</f>
        <v>0</v>
      </c>
      <c r="K218" s="211" t="s">
        <v>120</v>
      </c>
      <c r="L218" s="42"/>
      <c r="M218" s="216" t="s">
        <v>20</v>
      </c>
      <c r="N218" s="217" t="s">
        <v>44</v>
      </c>
      <c r="O218" s="82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0" t="s">
        <v>121</v>
      </c>
      <c r="AT218" s="220" t="s">
        <v>116</v>
      </c>
      <c r="AU218" s="220" t="s">
        <v>122</v>
      </c>
      <c r="AY218" s="15" t="s">
        <v>110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5" t="s">
        <v>22</v>
      </c>
      <c r="BK218" s="221">
        <f>ROUND(I218*H218,2)</f>
        <v>0</v>
      </c>
      <c r="BL218" s="15" t="s">
        <v>121</v>
      </c>
      <c r="BM218" s="220" t="s">
        <v>383</v>
      </c>
    </row>
    <row r="219" s="2" customFormat="1">
      <c r="A219" s="36"/>
      <c r="B219" s="37"/>
      <c r="C219" s="38"/>
      <c r="D219" s="222" t="s">
        <v>124</v>
      </c>
      <c r="E219" s="38"/>
      <c r="F219" s="236" t="s">
        <v>384</v>
      </c>
      <c r="G219" s="38"/>
      <c r="H219" s="38"/>
      <c r="I219" s="128"/>
      <c r="J219" s="38"/>
      <c r="K219" s="38"/>
      <c r="L219" s="42"/>
      <c r="M219" s="224"/>
      <c r="N219" s="225"/>
      <c r="O219" s="82"/>
      <c r="P219" s="82"/>
      <c r="Q219" s="82"/>
      <c r="R219" s="82"/>
      <c r="S219" s="82"/>
      <c r="T219" s="83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124</v>
      </c>
      <c r="AU219" s="15" t="s">
        <v>122</v>
      </c>
    </row>
    <row r="220" s="2" customFormat="1" ht="33" customHeight="1">
      <c r="A220" s="36"/>
      <c r="B220" s="37"/>
      <c r="C220" s="209" t="s">
        <v>385</v>
      </c>
      <c r="D220" s="209" t="s">
        <v>116</v>
      </c>
      <c r="E220" s="210" t="s">
        <v>386</v>
      </c>
      <c r="F220" s="211" t="s">
        <v>387</v>
      </c>
      <c r="G220" s="212" t="s">
        <v>133</v>
      </c>
      <c r="H220" s="213">
        <v>1</v>
      </c>
      <c r="I220" s="214"/>
      <c r="J220" s="215">
        <f>ROUND(I220*H220,2)</f>
        <v>0</v>
      </c>
      <c r="K220" s="211" t="s">
        <v>120</v>
      </c>
      <c r="L220" s="42"/>
      <c r="M220" s="216" t="s">
        <v>20</v>
      </c>
      <c r="N220" s="217" t="s">
        <v>44</v>
      </c>
      <c r="O220" s="82"/>
      <c r="P220" s="218">
        <f>O220*H220</f>
        <v>0</v>
      </c>
      <c r="Q220" s="218">
        <v>0.0027409999999999999</v>
      </c>
      <c r="R220" s="218">
        <f>Q220*H220</f>
        <v>0.0027409999999999999</v>
      </c>
      <c r="S220" s="218">
        <v>0</v>
      </c>
      <c r="T220" s="21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0" t="s">
        <v>121</v>
      </c>
      <c r="AT220" s="220" t="s">
        <v>116</v>
      </c>
      <c r="AU220" s="220" t="s">
        <v>122</v>
      </c>
      <c r="AY220" s="15" t="s">
        <v>110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5" t="s">
        <v>22</v>
      </c>
      <c r="BK220" s="221">
        <f>ROUND(I220*H220,2)</f>
        <v>0</v>
      </c>
      <c r="BL220" s="15" t="s">
        <v>121</v>
      </c>
      <c r="BM220" s="220" t="s">
        <v>388</v>
      </c>
    </row>
    <row r="221" s="2" customFormat="1">
      <c r="A221" s="36"/>
      <c r="B221" s="37"/>
      <c r="C221" s="38"/>
      <c r="D221" s="222" t="s">
        <v>124</v>
      </c>
      <c r="E221" s="38"/>
      <c r="F221" s="223" t="s">
        <v>389</v>
      </c>
      <c r="G221" s="38"/>
      <c r="H221" s="38"/>
      <c r="I221" s="128"/>
      <c r="J221" s="38"/>
      <c r="K221" s="38"/>
      <c r="L221" s="42"/>
      <c r="M221" s="224"/>
      <c r="N221" s="225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124</v>
      </c>
      <c r="AU221" s="15" t="s">
        <v>122</v>
      </c>
    </row>
    <row r="222" s="2" customFormat="1" ht="33" customHeight="1">
      <c r="A222" s="36"/>
      <c r="B222" s="37"/>
      <c r="C222" s="209" t="s">
        <v>390</v>
      </c>
      <c r="D222" s="209" t="s">
        <v>116</v>
      </c>
      <c r="E222" s="210" t="s">
        <v>169</v>
      </c>
      <c r="F222" s="211" t="s">
        <v>170</v>
      </c>
      <c r="G222" s="212" t="s">
        <v>171</v>
      </c>
      <c r="H222" s="213">
        <v>1</v>
      </c>
      <c r="I222" s="214"/>
      <c r="J222" s="215">
        <f>ROUND(I222*H222,2)</f>
        <v>0</v>
      </c>
      <c r="K222" s="211" t="s">
        <v>120</v>
      </c>
      <c r="L222" s="42"/>
      <c r="M222" s="216" t="s">
        <v>20</v>
      </c>
      <c r="N222" s="217" t="s">
        <v>44</v>
      </c>
      <c r="O222" s="82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0" t="s">
        <v>121</v>
      </c>
      <c r="AT222" s="220" t="s">
        <v>116</v>
      </c>
      <c r="AU222" s="220" t="s">
        <v>122</v>
      </c>
      <c r="AY222" s="15" t="s">
        <v>110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5" t="s">
        <v>22</v>
      </c>
      <c r="BK222" s="221">
        <f>ROUND(I222*H222,2)</f>
        <v>0</v>
      </c>
      <c r="BL222" s="15" t="s">
        <v>121</v>
      </c>
      <c r="BM222" s="220" t="s">
        <v>391</v>
      </c>
    </row>
    <row r="223" s="2" customFormat="1">
      <c r="A223" s="36"/>
      <c r="B223" s="37"/>
      <c r="C223" s="38"/>
      <c r="D223" s="222" t="s">
        <v>124</v>
      </c>
      <c r="E223" s="38"/>
      <c r="F223" s="223" t="s">
        <v>173</v>
      </c>
      <c r="G223" s="38"/>
      <c r="H223" s="38"/>
      <c r="I223" s="128"/>
      <c r="J223" s="38"/>
      <c r="K223" s="38"/>
      <c r="L223" s="42"/>
      <c r="M223" s="224"/>
      <c r="N223" s="225"/>
      <c r="O223" s="82"/>
      <c r="P223" s="82"/>
      <c r="Q223" s="82"/>
      <c r="R223" s="82"/>
      <c r="S223" s="82"/>
      <c r="T223" s="83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124</v>
      </c>
      <c r="AU223" s="15" t="s">
        <v>122</v>
      </c>
    </row>
    <row r="224" s="2" customFormat="1" ht="44.25" customHeight="1">
      <c r="A224" s="36"/>
      <c r="B224" s="37"/>
      <c r="C224" s="209" t="s">
        <v>392</v>
      </c>
      <c r="D224" s="209" t="s">
        <v>116</v>
      </c>
      <c r="E224" s="210" t="s">
        <v>175</v>
      </c>
      <c r="F224" s="211" t="s">
        <v>176</v>
      </c>
      <c r="G224" s="212" t="s">
        <v>171</v>
      </c>
      <c r="H224" s="213">
        <v>1</v>
      </c>
      <c r="I224" s="214"/>
      <c r="J224" s="215">
        <f>ROUND(I224*H224,2)</f>
        <v>0</v>
      </c>
      <c r="K224" s="211" t="s">
        <v>120</v>
      </c>
      <c r="L224" s="42"/>
      <c r="M224" s="216" t="s">
        <v>20</v>
      </c>
      <c r="N224" s="217" t="s">
        <v>44</v>
      </c>
      <c r="O224" s="82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0" t="s">
        <v>121</v>
      </c>
      <c r="AT224" s="220" t="s">
        <v>116</v>
      </c>
      <c r="AU224" s="220" t="s">
        <v>122</v>
      </c>
      <c r="AY224" s="15" t="s">
        <v>110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5" t="s">
        <v>22</v>
      </c>
      <c r="BK224" s="221">
        <f>ROUND(I224*H224,2)</f>
        <v>0</v>
      </c>
      <c r="BL224" s="15" t="s">
        <v>121</v>
      </c>
      <c r="BM224" s="220" t="s">
        <v>393</v>
      </c>
    </row>
    <row r="225" s="2" customFormat="1">
      <c r="A225" s="36"/>
      <c r="B225" s="37"/>
      <c r="C225" s="38"/>
      <c r="D225" s="222" t="s">
        <v>124</v>
      </c>
      <c r="E225" s="38"/>
      <c r="F225" s="223" t="s">
        <v>173</v>
      </c>
      <c r="G225" s="38"/>
      <c r="H225" s="38"/>
      <c r="I225" s="128"/>
      <c r="J225" s="38"/>
      <c r="K225" s="38"/>
      <c r="L225" s="42"/>
      <c r="M225" s="224"/>
      <c r="N225" s="225"/>
      <c r="O225" s="82"/>
      <c r="P225" s="82"/>
      <c r="Q225" s="82"/>
      <c r="R225" s="82"/>
      <c r="S225" s="82"/>
      <c r="T225" s="83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124</v>
      </c>
      <c r="AU225" s="15" t="s">
        <v>122</v>
      </c>
    </row>
    <row r="226" s="2" customFormat="1" ht="33" customHeight="1">
      <c r="A226" s="36"/>
      <c r="B226" s="37"/>
      <c r="C226" s="209" t="s">
        <v>394</v>
      </c>
      <c r="D226" s="209" t="s">
        <v>116</v>
      </c>
      <c r="E226" s="210" t="s">
        <v>395</v>
      </c>
      <c r="F226" s="211" t="s">
        <v>396</v>
      </c>
      <c r="G226" s="212" t="s">
        <v>171</v>
      </c>
      <c r="H226" s="213">
        <v>1</v>
      </c>
      <c r="I226" s="214"/>
      <c r="J226" s="215">
        <f>ROUND(I226*H226,2)</f>
        <v>0</v>
      </c>
      <c r="K226" s="211" t="s">
        <v>120</v>
      </c>
      <c r="L226" s="42"/>
      <c r="M226" s="216" t="s">
        <v>20</v>
      </c>
      <c r="N226" s="217" t="s">
        <v>44</v>
      </c>
      <c r="O226" s="82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0" t="s">
        <v>121</v>
      </c>
      <c r="AT226" s="220" t="s">
        <v>116</v>
      </c>
      <c r="AU226" s="220" t="s">
        <v>122</v>
      </c>
      <c r="AY226" s="15" t="s">
        <v>110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5" t="s">
        <v>22</v>
      </c>
      <c r="BK226" s="221">
        <f>ROUND(I226*H226,2)</f>
        <v>0</v>
      </c>
      <c r="BL226" s="15" t="s">
        <v>121</v>
      </c>
      <c r="BM226" s="220" t="s">
        <v>397</v>
      </c>
    </row>
    <row r="227" s="2" customFormat="1">
      <c r="A227" s="36"/>
      <c r="B227" s="37"/>
      <c r="C227" s="38"/>
      <c r="D227" s="222" t="s">
        <v>124</v>
      </c>
      <c r="E227" s="38"/>
      <c r="F227" s="223" t="s">
        <v>398</v>
      </c>
      <c r="G227" s="38"/>
      <c r="H227" s="38"/>
      <c r="I227" s="128"/>
      <c r="J227" s="38"/>
      <c r="K227" s="38"/>
      <c r="L227" s="42"/>
      <c r="M227" s="224"/>
      <c r="N227" s="225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124</v>
      </c>
      <c r="AU227" s="15" t="s">
        <v>122</v>
      </c>
    </row>
    <row r="228" s="2" customFormat="1" ht="33" customHeight="1">
      <c r="A228" s="36"/>
      <c r="B228" s="37"/>
      <c r="C228" s="209" t="s">
        <v>399</v>
      </c>
      <c r="D228" s="209" t="s">
        <v>116</v>
      </c>
      <c r="E228" s="210" t="s">
        <v>400</v>
      </c>
      <c r="F228" s="211" t="s">
        <v>401</v>
      </c>
      <c r="G228" s="212" t="s">
        <v>119</v>
      </c>
      <c r="H228" s="213">
        <v>1</v>
      </c>
      <c r="I228" s="214"/>
      <c r="J228" s="215">
        <f>ROUND(I228*H228,2)</f>
        <v>0</v>
      </c>
      <c r="K228" s="211" t="s">
        <v>120</v>
      </c>
      <c r="L228" s="42"/>
      <c r="M228" s="216" t="s">
        <v>20</v>
      </c>
      <c r="N228" s="217" t="s">
        <v>44</v>
      </c>
      <c r="O228" s="82"/>
      <c r="P228" s="218">
        <f>O228*H228</f>
        <v>0</v>
      </c>
      <c r="Q228" s="218">
        <v>0.38624999999999998</v>
      </c>
      <c r="R228" s="218">
        <f>Q228*H228</f>
        <v>0.38624999999999998</v>
      </c>
      <c r="S228" s="218">
        <v>0</v>
      </c>
      <c r="T228" s="21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0" t="s">
        <v>121</v>
      </c>
      <c r="AT228" s="220" t="s">
        <v>116</v>
      </c>
      <c r="AU228" s="220" t="s">
        <v>122</v>
      </c>
      <c r="AY228" s="15" t="s">
        <v>110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5" t="s">
        <v>22</v>
      </c>
      <c r="BK228" s="221">
        <f>ROUND(I228*H228,2)</f>
        <v>0</v>
      </c>
      <c r="BL228" s="15" t="s">
        <v>121</v>
      </c>
      <c r="BM228" s="220" t="s">
        <v>402</v>
      </c>
    </row>
    <row r="229" s="2" customFormat="1" ht="33" customHeight="1">
      <c r="A229" s="36"/>
      <c r="B229" s="37"/>
      <c r="C229" s="209" t="s">
        <v>403</v>
      </c>
      <c r="D229" s="209" t="s">
        <v>116</v>
      </c>
      <c r="E229" s="210" t="s">
        <v>404</v>
      </c>
      <c r="F229" s="211" t="s">
        <v>405</v>
      </c>
      <c r="G229" s="212" t="s">
        <v>119</v>
      </c>
      <c r="H229" s="213">
        <v>1</v>
      </c>
      <c r="I229" s="214"/>
      <c r="J229" s="215">
        <f>ROUND(I229*H229,2)</f>
        <v>0</v>
      </c>
      <c r="K229" s="211" t="s">
        <v>120</v>
      </c>
      <c r="L229" s="42"/>
      <c r="M229" s="216" t="s">
        <v>20</v>
      </c>
      <c r="N229" s="217" t="s">
        <v>44</v>
      </c>
      <c r="O229" s="82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0" t="s">
        <v>121</v>
      </c>
      <c r="AT229" s="220" t="s">
        <v>116</v>
      </c>
      <c r="AU229" s="220" t="s">
        <v>122</v>
      </c>
      <c r="AY229" s="15" t="s">
        <v>110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5" t="s">
        <v>22</v>
      </c>
      <c r="BK229" s="221">
        <f>ROUND(I229*H229,2)</f>
        <v>0</v>
      </c>
      <c r="BL229" s="15" t="s">
        <v>121</v>
      </c>
      <c r="BM229" s="220" t="s">
        <v>406</v>
      </c>
    </row>
    <row r="230" s="2" customFormat="1" ht="33" customHeight="1">
      <c r="A230" s="36"/>
      <c r="B230" s="37"/>
      <c r="C230" s="209" t="s">
        <v>407</v>
      </c>
      <c r="D230" s="209" t="s">
        <v>116</v>
      </c>
      <c r="E230" s="210" t="s">
        <v>408</v>
      </c>
      <c r="F230" s="211" t="s">
        <v>409</v>
      </c>
      <c r="G230" s="212" t="s">
        <v>119</v>
      </c>
      <c r="H230" s="213">
        <v>1</v>
      </c>
      <c r="I230" s="214"/>
      <c r="J230" s="215">
        <f>ROUND(I230*H230,2)</f>
        <v>0</v>
      </c>
      <c r="K230" s="211" t="s">
        <v>120</v>
      </c>
      <c r="L230" s="42"/>
      <c r="M230" s="216" t="s">
        <v>20</v>
      </c>
      <c r="N230" s="217" t="s">
        <v>44</v>
      </c>
      <c r="O230" s="82"/>
      <c r="P230" s="218">
        <f>O230*H230</f>
        <v>0</v>
      </c>
      <c r="Q230" s="218">
        <v>0.36834</v>
      </c>
      <c r="R230" s="218">
        <f>Q230*H230</f>
        <v>0.36834</v>
      </c>
      <c r="S230" s="218">
        <v>0</v>
      </c>
      <c r="T230" s="21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0" t="s">
        <v>121</v>
      </c>
      <c r="AT230" s="220" t="s">
        <v>116</v>
      </c>
      <c r="AU230" s="220" t="s">
        <v>122</v>
      </c>
      <c r="AY230" s="15" t="s">
        <v>110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5" t="s">
        <v>22</v>
      </c>
      <c r="BK230" s="221">
        <f>ROUND(I230*H230,2)</f>
        <v>0</v>
      </c>
      <c r="BL230" s="15" t="s">
        <v>121</v>
      </c>
      <c r="BM230" s="220" t="s">
        <v>410</v>
      </c>
    </row>
    <row r="231" s="2" customFormat="1" ht="33" customHeight="1">
      <c r="A231" s="36"/>
      <c r="B231" s="37"/>
      <c r="C231" s="209" t="s">
        <v>411</v>
      </c>
      <c r="D231" s="209" t="s">
        <v>116</v>
      </c>
      <c r="E231" s="210" t="s">
        <v>189</v>
      </c>
      <c r="F231" s="211" t="s">
        <v>190</v>
      </c>
      <c r="G231" s="212" t="s">
        <v>185</v>
      </c>
      <c r="H231" s="213">
        <v>1</v>
      </c>
      <c r="I231" s="214"/>
      <c r="J231" s="215">
        <f>ROUND(I231*H231,2)</f>
        <v>0</v>
      </c>
      <c r="K231" s="211" t="s">
        <v>120</v>
      </c>
      <c r="L231" s="42"/>
      <c r="M231" s="216" t="s">
        <v>20</v>
      </c>
      <c r="N231" s="217" t="s">
        <v>44</v>
      </c>
      <c r="O231" s="82"/>
      <c r="P231" s="218">
        <f>O231*H231</f>
        <v>0</v>
      </c>
      <c r="Q231" s="218">
        <v>1.61679</v>
      </c>
      <c r="R231" s="218">
        <f>Q231*H231</f>
        <v>1.61679</v>
      </c>
      <c r="S231" s="218">
        <v>0</v>
      </c>
      <c r="T231" s="21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0" t="s">
        <v>121</v>
      </c>
      <c r="AT231" s="220" t="s">
        <v>116</v>
      </c>
      <c r="AU231" s="220" t="s">
        <v>122</v>
      </c>
      <c r="AY231" s="15" t="s">
        <v>110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5" t="s">
        <v>22</v>
      </c>
      <c r="BK231" s="221">
        <f>ROUND(I231*H231,2)</f>
        <v>0</v>
      </c>
      <c r="BL231" s="15" t="s">
        <v>121</v>
      </c>
      <c r="BM231" s="220" t="s">
        <v>412</v>
      </c>
    </row>
    <row r="232" s="2" customFormat="1">
      <c r="A232" s="36"/>
      <c r="B232" s="37"/>
      <c r="C232" s="38"/>
      <c r="D232" s="222" t="s">
        <v>124</v>
      </c>
      <c r="E232" s="38"/>
      <c r="F232" s="223" t="s">
        <v>192</v>
      </c>
      <c r="G232" s="38"/>
      <c r="H232" s="38"/>
      <c r="I232" s="128"/>
      <c r="J232" s="38"/>
      <c r="K232" s="38"/>
      <c r="L232" s="42"/>
      <c r="M232" s="224"/>
      <c r="N232" s="225"/>
      <c r="O232" s="82"/>
      <c r="P232" s="82"/>
      <c r="Q232" s="82"/>
      <c r="R232" s="82"/>
      <c r="S232" s="82"/>
      <c r="T232" s="83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124</v>
      </c>
      <c r="AU232" s="15" t="s">
        <v>122</v>
      </c>
    </row>
    <row r="233" s="2" customFormat="1" ht="21.75" customHeight="1">
      <c r="A233" s="36"/>
      <c r="B233" s="37"/>
      <c r="C233" s="226" t="s">
        <v>413</v>
      </c>
      <c r="D233" s="226" t="s">
        <v>320</v>
      </c>
      <c r="E233" s="227" t="s">
        <v>414</v>
      </c>
      <c r="F233" s="228" t="s">
        <v>415</v>
      </c>
      <c r="G233" s="229" t="s">
        <v>185</v>
      </c>
      <c r="H233" s="230">
        <v>1</v>
      </c>
      <c r="I233" s="231"/>
      <c r="J233" s="232">
        <f>ROUND(I233*H233,2)</f>
        <v>0</v>
      </c>
      <c r="K233" s="228" t="s">
        <v>120</v>
      </c>
      <c r="L233" s="233"/>
      <c r="M233" s="234" t="s">
        <v>20</v>
      </c>
      <c r="N233" s="235" t="s">
        <v>44</v>
      </c>
      <c r="O233" s="82"/>
      <c r="P233" s="218">
        <f>O233*H233</f>
        <v>0</v>
      </c>
      <c r="Q233" s="218">
        <v>0.086999999999999994</v>
      </c>
      <c r="R233" s="218">
        <f>Q233*H233</f>
        <v>0.086999999999999994</v>
      </c>
      <c r="S233" s="218">
        <v>0</v>
      </c>
      <c r="T233" s="21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0" t="s">
        <v>152</v>
      </c>
      <c r="AT233" s="220" t="s">
        <v>320</v>
      </c>
      <c r="AU233" s="220" t="s">
        <v>122</v>
      </c>
      <c r="AY233" s="15" t="s">
        <v>110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5" t="s">
        <v>22</v>
      </c>
      <c r="BK233" s="221">
        <f>ROUND(I233*H233,2)</f>
        <v>0</v>
      </c>
      <c r="BL233" s="15" t="s">
        <v>121</v>
      </c>
      <c r="BM233" s="220" t="s">
        <v>416</v>
      </c>
    </row>
    <row r="234" s="2" customFormat="1" ht="21.75" customHeight="1">
      <c r="A234" s="36"/>
      <c r="B234" s="37"/>
      <c r="C234" s="226" t="s">
        <v>417</v>
      </c>
      <c r="D234" s="226" t="s">
        <v>320</v>
      </c>
      <c r="E234" s="227" t="s">
        <v>418</v>
      </c>
      <c r="F234" s="228" t="s">
        <v>419</v>
      </c>
      <c r="G234" s="229" t="s">
        <v>185</v>
      </c>
      <c r="H234" s="230">
        <v>1</v>
      </c>
      <c r="I234" s="231"/>
      <c r="J234" s="232">
        <f>ROUND(I234*H234,2)</f>
        <v>0</v>
      </c>
      <c r="K234" s="228" t="s">
        <v>120</v>
      </c>
      <c r="L234" s="233"/>
      <c r="M234" s="234" t="s">
        <v>20</v>
      </c>
      <c r="N234" s="235" t="s">
        <v>44</v>
      </c>
      <c r="O234" s="82"/>
      <c r="P234" s="218">
        <f>O234*H234</f>
        <v>0</v>
      </c>
      <c r="Q234" s="218">
        <v>0.17000000000000001</v>
      </c>
      <c r="R234" s="218">
        <f>Q234*H234</f>
        <v>0.17000000000000001</v>
      </c>
      <c r="S234" s="218">
        <v>0</v>
      </c>
      <c r="T234" s="21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0" t="s">
        <v>152</v>
      </c>
      <c r="AT234" s="220" t="s">
        <v>320</v>
      </c>
      <c r="AU234" s="220" t="s">
        <v>122</v>
      </c>
      <c r="AY234" s="15" t="s">
        <v>110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5" t="s">
        <v>22</v>
      </c>
      <c r="BK234" s="221">
        <f>ROUND(I234*H234,2)</f>
        <v>0</v>
      </c>
      <c r="BL234" s="15" t="s">
        <v>121</v>
      </c>
      <c r="BM234" s="220" t="s">
        <v>420</v>
      </c>
    </row>
    <row r="235" s="2" customFormat="1" ht="21.75" customHeight="1">
      <c r="A235" s="36"/>
      <c r="B235" s="37"/>
      <c r="C235" s="226" t="s">
        <v>421</v>
      </c>
      <c r="D235" s="226" t="s">
        <v>320</v>
      </c>
      <c r="E235" s="227" t="s">
        <v>414</v>
      </c>
      <c r="F235" s="228" t="s">
        <v>415</v>
      </c>
      <c r="G235" s="229" t="s">
        <v>185</v>
      </c>
      <c r="H235" s="230">
        <v>1</v>
      </c>
      <c r="I235" s="231"/>
      <c r="J235" s="232">
        <f>ROUND(I235*H235,2)</f>
        <v>0</v>
      </c>
      <c r="K235" s="228" t="s">
        <v>120</v>
      </c>
      <c r="L235" s="233"/>
      <c r="M235" s="234" t="s">
        <v>20</v>
      </c>
      <c r="N235" s="235" t="s">
        <v>44</v>
      </c>
      <c r="O235" s="82"/>
      <c r="P235" s="218">
        <f>O235*H235</f>
        <v>0</v>
      </c>
      <c r="Q235" s="218">
        <v>0.086999999999999994</v>
      </c>
      <c r="R235" s="218">
        <f>Q235*H235</f>
        <v>0.086999999999999994</v>
      </c>
      <c r="S235" s="218">
        <v>0</v>
      </c>
      <c r="T235" s="21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0" t="s">
        <v>152</v>
      </c>
      <c r="AT235" s="220" t="s">
        <v>320</v>
      </c>
      <c r="AU235" s="220" t="s">
        <v>122</v>
      </c>
      <c r="AY235" s="15" t="s">
        <v>110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5" t="s">
        <v>22</v>
      </c>
      <c r="BK235" s="221">
        <f>ROUND(I235*H235,2)</f>
        <v>0</v>
      </c>
      <c r="BL235" s="15" t="s">
        <v>121</v>
      </c>
      <c r="BM235" s="220" t="s">
        <v>422</v>
      </c>
    </row>
    <row r="236" s="2" customFormat="1" ht="21.75" customHeight="1">
      <c r="A236" s="36"/>
      <c r="B236" s="37"/>
      <c r="C236" s="209" t="s">
        <v>423</v>
      </c>
      <c r="D236" s="209" t="s">
        <v>116</v>
      </c>
      <c r="E236" s="210" t="s">
        <v>424</v>
      </c>
      <c r="F236" s="211" t="s">
        <v>425</v>
      </c>
      <c r="G236" s="212" t="s">
        <v>185</v>
      </c>
      <c r="H236" s="213">
        <v>1</v>
      </c>
      <c r="I236" s="214"/>
      <c r="J236" s="215">
        <f>ROUND(I236*H236,2)</f>
        <v>0</v>
      </c>
      <c r="K236" s="211" t="s">
        <v>120</v>
      </c>
      <c r="L236" s="42"/>
      <c r="M236" s="216" t="s">
        <v>20</v>
      </c>
      <c r="N236" s="217" t="s">
        <v>44</v>
      </c>
      <c r="O236" s="82"/>
      <c r="P236" s="218">
        <f>O236*H236</f>
        <v>0</v>
      </c>
      <c r="Q236" s="218">
        <v>0.34089999999999998</v>
      </c>
      <c r="R236" s="218">
        <f>Q236*H236</f>
        <v>0.34089999999999998</v>
      </c>
      <c r="S236" s="218">
        <v>0</v>
      </c>
      <c r="T236" s="21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0" t="s">
        <v>121</v>
      </c>
      <c r="AT236" s="220" t="s">
        <v>116</v>
      </c>
      <c r="AU236" s="220" t="s">
        <v>122</v>
      </c>
      <c r="AY236" s="15" t="s">
        <v>110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5" t="s">
        <v>22</v>
      </c>
      <c r="BK236" s="221">
        <f>ROUND(I236*H236,2)</f>
        <v>0</v>
      </c>
      <c r="BL236" s="15" t="s">
        <v>121</v>
      </c>
      <c r="BM236" s="220" t="s">
        <v>426</v>
      </c>
    </row>
    <row r="237" s="2" customFormat="1">
      <c r="A237" s="36"/>
      <c r="B237" s="37"/>
      <c r="C237" s="38"/>
      <c r="D237" s="222" t="s">
        <v>124</v>
      </c>
      <c r="E237" s="38"/>
      <c r="F237" s="223" t="s">
        <v>427</v>
      </c>
      <c r="G237" s="38"/>
      <c r="H237" s="38"/>
      <c r="I237" s="128"/>
      <c r="J237" s="38"/>
      <c r="K237" s="38"/>
      <c r="L237" s="42"/>
      <c r="M237" s="224"/>
      <c r="N237" s="225"/>
      <c r="O237" s="82"/>
      <c r="P237" s="82"/>
      <c r="Q237" s="82"/>
      <c r="R237" s="82"/>
      <c r="S237" s="82"/>
      <c r="T237" s="83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124</v>
      </c>
      <c r="AU237" s="15" t="s">
        <v>122</v>
      </c>
    </row>
    <row r="238" s="2" customFormat="1" ht="16.5" customHeight="1">
      <c r="A238" s="36"/>
      <c r="B238" s="37"/>
      <c r="C238" s="226" t="s">
        <v>428</v>
      </c>
      <c r="D238" s="226" t="s">
        <v>320</v>
      </c>
      <c r="E238" s="227" t="s">
        <v>429</v>
      </c>
      <c r="F238" s="228" t="s">
        <v>430</v>
      </c>
      <c r="G238" s="229" t="s">
        <v>185</v>
      </c>
      <c r="H238" s="230">
        <v>1</v>
      </c>
      <c r="I238" s="231"/>
      <c r="J238" s="232">
        <f>ROUND(I238*H238,2)</f>
        <v>0</v>
      </c>
      <c r="K238" s="228" t="s">
        <v>120</v>
      </c>
      <c r="L238" s="233"/>
      <c r="M238" s="234" t="s">
        <v>20</v>
      </c>
      <c r="N238" s="235" t="s">
        <v>44</v>
      </c>
      <c r="O238" s="82"/>
      <c r="P238" s="218">
        <f>O238*H238</f>
        <v>0</v>
      </c>
      <c r="Q238" s="218">
        <v>0.12</v>
      </c>
      <c r="R238" s="218">
        <f>Q238*H238</f>
        <v>0.12</v>
      </c>
      <c r="S238" s="218">
        <v>0</v>
      </c>
      <c r="T238" s="21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0" t="s">
        <v>152</v>
      </c>
      <c r="AT238" s="220" t="s">
        <v>320</v>
      </c>
      <c r="AU238" s="220" t="s">
        <v>122</v>
      </c>
      <c r="AY238" s="15" t="s">
        <v>110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5" t="s">
        <v>22</v>
      </c>
      <c r="BK238" s="221">
        <f>ROUND(I238*H238,2)</f>
        <v>0</v>
      </c>
      <c r="BL238" s="15" t="s">
        <v>121</v>
      </c>
      <c r="BM238" s="220" t="s">
        <v>431</v>
      </c>
    </row>
    <row r="239" s="2" customFormat="1" ht="21.75" customHeight="1">
      <c r="A239" s="36"/>
      <c r="B239" s="37"/>
      <c r="C239" s="226" t="s">
        <v>432</v>
      </c>
      <c r="D239" s="226" t="s">
        <v>320</v>
      </c>
      <c r="E239" s="227" t="s">
        <v>433</v>
      </c>
      <c r="F239" s="228" t="s">
        <v>434</v>
      </c>
      <c r="G239" s="229" t="s">
        <v>185</v>
      </c>
      <c r="H239" s="230">
        <v>1</v>
      </c>
      <c r="I239" s="231"/>
      <c r="J239" s="232">
        <f>ROUND(I239*H239,2)</f>
        <v>0</v>
      </c>
      <c r="K239" s="228" t="s">
        <v>120</v>
      </c>
      <c r="L239" s="233"/>
      <c r="M239" s="234" t="s">
        <v>20</v>
      </c>
      <c r="N239" s="235" t="s">
        <v>44</v>
      </c>
      <c r="O239" s="82"/>
      <c r="P239" s="218">
        <f>O239*H239</f>
        <v>0</v>
      </c>
      <c r="Q239" s="218">
        <v>0.027</v>
      </c>
      <c r="R239" s="218">
        <f>Q239*H239</f>
        <v>0.027</v>
      </c>
      <c r="S239" s="218">
        <v>0</v>
      </c>
      <c r="T239" s="21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0" t="s">
        <v>152</v>
      </c>
      <c r="AT239" s="220" t="s">
        <v>320</v>
      </c>
      <c r="AU239" s="220" t="s">
        <v>122</v>
      </c>
      <c r="AY239" s="15" t="s">
        <v>110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5" t="s">
        <v>22</v>
      </c>
      <c r="BK239" s="221">
        <f>ROUND(I239*H239,2)</f>
        <v>0</v>
      </c>
      <c r="BL239" s="15" t="s">
        <v>121</v>
      </c>
      <c r="BM239" s="220" t="s">
        <v>435</v>
      </c>
    </row>
    <row r="240" s="2" customFormat="1" ht="16.5" customHeight="1">
      <c r="A240" s="36"/>
      <c r="B240" s="37"/>
      <c r="C240" s="226" t="s">
        <v>436</v>
      </c>
      <c r="D240" s="226" t="s">
        <v>320</v>
      </c>
      <c r="E240" s="227" t="s">
        <v>437</v>
      </c>
      <c r="F240" s="228" t="s">
        <v>438</v>
      </c>
      <c r="G240" s="229" t="s">
        <v>185</v>
      </c>
      <c r="H240" s="230">
        <v>1</v>
      </c>
      <c r="I240" s="231"/>
      <c r="J240" s="232">
        <f>ROUND(I240*H240,2)</f>
        <v>0</v>
      </c>
      <c r="K240" s="228" t="s">
        <v>120</v>
      </c>
      <c r="L240" s="233"/>
      <c r="M240" s="234" t="s">
        <v>20</v>
      </c>
      <c r="N240" s="235" t="s">
        <v>44</v>
      </c>
      <c r="O240" s="82"/>
      <c r="P240" s="218">
        <f>O240*H240</f>
        <v>0</v>
      </c>
      <c r="Q240" s="218">
        <v>0.10299999999999999</v>
      </c>
      <c r="R240" s="218">
        <f>Q240*H240</f>
        <v>0.10299999999999999</v>
      </c>
      <c r="S240" s="218">
        <v>0</v>
      </c>
      <c r="T240" s="219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0" t="s">
        <v>152</v>
      </c>
      <c r="AT240" s="220" t="s">
        <v>320</v>
      </c>
      <c r="AU240" s="220" t="s">
        <v>122</v>
      </c>
      <c r="AY240" s="15" t="s">
        <v>110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5" t="s">
        <v>22</v>
      </c>
      <c r="BK240" s="221">
        <f>ROUND(I240*H240,2)</f>
        <v>0</v>
      </c>
      <c r="BL240" s="15" t="s">
        <v>121</v>
      </c>
      <c r="BM240" s="220" t="s">
        <v>439</v>
      </c>
    </row>
    <row r="241" s="2" customFormat="1" ht="16.5" customHeight="1">
      <c r="A241" s="36"/>
      <c r="B241" s="37"/>
      <c r="C241" s="226" t="s">
        <v>440</v>
      </c>
      <c r="D241" s="226" t="s">
        <v>320</v>
      </c>
      <c r="E241" s="227" t="s">
        <v>441</v>
      </c>
      <c r="F241" s="228" t="s">
        <v>442</v>
      </c>
      <c r="G241" s="229" t="s">
        <v>185</v>
      </c>
      <c r="H241" s="230">
        <v>1</v>
      </c>
      <c r="I241" s="231"/>
      <c r="J241" s="232">
        <f>ROUND(I241*H241,2)</f>
        <v>0</v>
      </c>
      <c r="K241" s="228" t="s">
        <v>120</v>
      </c>
      <c r="L241" s="233"/>
      <c r="M241" s="234" t="s">
        <v>20</v>
      </c>
      <c r="N241" s="235" t="s">
        <v>44</v>
      </c>
      <c r="O241" s="82"/>
      <c r="P241" s="218">
        <f>O241*H241</f>
        <v>0</v>
      </c>
      <c r="Q241" s="218">
        <v>0.23200000000000001</v>
      </c>
      <c r="R241" s="218">
        <f>Q241*H241</f>
        <v>0.23200000000000001</v>
      </c>
      <c r="S241" s="218">
        <v>0</v>
      </c>
      <c r="T241" s="219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0" t="s">
        <v>152</v>
      </c>
      <c r="AT241" s="220" t="s">
        <v>320</v>
      </c>
      <c r="AU241" s="220" t="s">
        <v>122</v>
      </c>
      <c r="AY241" s="15" t="s">
        <v>110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5" t="s">
        <v>22</v>
      </c>
      <c r="BK241" s="221">
        <f>ROUND(I241*H241,2)</f>
        <v>0</v>
      </c>
      <c r="BL241" s="15" t="s">
        <v>121</v>
      </c>
      <c r="BM241" s="220" t="s">
        <v>443</v>
      </c>
    </row>
    <row r="242" s="2" customFormat="1" ht="21.75" customHeight="1">
      <c r="A242" s="36"/>
      <c r="B242" s="37"/>
      <c r="C242" s="226" t="s">
        <v>444</v>
      </c>
      <c r="D242" s="226" t="s">
        <v>320</v>
      </c>
      <c r="E242" s="227" t="s">
        <v>445</v>
      </c>
      <c r="F242" s="228" t="s">
        <v>446</v>
      </c>
      <c r="G242" s="229" t="s">
        <v>185</v>
      </c>
      <c r="H242" s="230">
        <v>1</v>
      </c>
      <c r="I242" s="231"/>
      <c r="J242" s="232">
        <f>ROUND(I242*H242,2)</f>
        <v>0</v>
      </c>
      <c r="K242" s="228" t="s">
        <v>120</v>
      </c>
      <c r="L242" s="233"/>
      <c r="M242" s="234" t="s">
        <v>20</v>
      </c>
      <c r="N242" s="235" t="s">
        <v>44</v>
      </c>
      <c r="O242" s="82"/>
      <c r="P242" s="218">
        <f>O242*H242</f>
        <v>0</v>
      </c>
      <c r="Q242" s="218">
        <v>0.097000000000000003</v>
      </c>
      <c r="R242" s="218">
        <f>Q242*H242</f>
        <v>0.097000000000000003</v>
      </c>
      <c r="S242" s="218">
        <v>0</v>
      </c>
      <c r="T242" s="21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0" t="s">
        <v>152</v>
      </c>
      <c r="AT242" s="220" t="s">
        <v>320</v>
      </c>
      <c r="AU242" s="220" t="s">
        <v>122</v>
      </c>
      <c r="AY242" s="15" t="s">
        <v>110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5" t="s">
        <v>22</v>
      </c>
      <c r="BK242" s="221">
        <f>ROUND(I242*H242,2)</f>
        <v>0</v>
      </c>
      <c r="BL242" s="15" t="s">
        <v>121</v>
      </c>
      <c r="BM242" s="220" t="s">
        <v>447</v>
      </c>
    </row>
    <row r="243" s="2" customFormat="1" ht="21.75" customHeight="1">
      <c r="A243" s="36"/>
      <c r="B243" s="37"/>
      <c r="C243" s="226" t="s">
        <v>448</v>
      </c>
      <c r="D243" s="226" t="s">
        <v>320</v>
      </c>
      <c r="E243" s="227" t="s">
        <v>449</v>
      </c>
      <c r="F243" s="228" t="s">
        <v>450</v>
      </c>
      <c r="G243" s="229" t="s">
        <v>185</v>
      </c>
      <c r="H243" s="230">
        <v>1</v>
      </c>
      <c r="I243" s="231"/>
      <c r="J243" s="232">
        <f>ROUND(I243*H243,2)</f>
        <v>0</v>
      </c>
      <c r="K243" s="228" t="s">
        <v>120</v>
      </c>
      <c r="L243" s="233"/>
      <c r="M243" s="234" t="s">
        <v>20</v>
      </c>
      <c r="N243" s="235" t="s">
        <v>44</v>
      </c>
      <c r="O243" s="82"/>
      <c r="P243" s="218">
        <f>O243*H243</f>
        <v>0</v>
      </c>
      <c r="Q243" s="218">
        <v>0.071999999999999995</v>
      </c>
      <c r="R243" s="218">
        <f>Q243*H243</f>
        <v>0.071999999999999995</v>
      </c>
      <c r="S243" s="218">
        <v>0</v>
      </c>
      <c r="T243" s="21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0" t="s">
        <v>152</v>
      </c>
      <c r="AT243" s="220" t="s">
        <v>320</v>
      </c>
      <c r="AU243" s="220" t="s">
        <v>122</v>
      </c>
      <c r="AY243" s="15" t="s">
        <v>110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5" t="s">
        <v>22</v>
      </c>
      <c r="BK243" s="221">
        <f>ROUND(I243*H243,2)</f>
        <v>0</v>
      </c>
      <c r="BL243" s="15" t="s">
        <v>121</v>
      </c>
      <c r="BM243" s="220" t="s">
        <v>451</v>
      </c>
    </row>
    <row r="244" s="2" customFormat="1" ht="21.75" customHeight="1">
      <c r="A244" s="36"/>
      <c r="B244" s="37"/>
      <c r="C244" s="226" t="s">
        <v>452</v>
      </c>
      <c r="D244" s="226" t="s">
        <v>320</v>
      </c>
      <c r="E244" s="227" t="s">
        <v>453</v>
      </c>
      <c r="F244" s="228" t="s">
        <v>454</v>
      </c>
      <c r="G244" s="229" t="s">
        <v>185</v>
      </c>
      <c r="H244" s="230">
        <v>1</v>
      </c>
      <c r="I244" s="231"/>
      <c r="J244" s="232">
        <f>ROUND(I244*H244,2)</f>
        <v>0</v>
      </c>
      <c r="K244" s="228" t="s">
        <v>120</v>
      </c>
      <c r="L244" s="233"/>
      <c r="M244" s="234" t="s">
        <v>20</v>
      </c>
      <c r="N244" s="235" t="s">
        <v>44</v>
      </c>
      <c r="O244" s="82"/>
      <c r="P244" s="218">
        <f>O244*H244</f>
        <v>0</v>
      </c>
      <c r="Q244" s="218">
        <v>0.0040000000000000001</v>
      </c>
      <c r="R244" s="218">
        <f>Q244*H244</f>
        <v>0.0040000000000000001</v>
      </c>
      <c r="S244" s="218">
        <v>0</v>
      </c>
      <c r="T244" s="21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0" t="s">
        <v>152</v>
      </c>
      <c r="AT244" s="220" t="s">
        <v>320</v>
      </c>
      <c r="AU244" s="220" t="s">
        <v>122</v>
      </c>
      <c r="AY244" s="15" t="s">
        <v>110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5" t="s">
        <v>22</v>
      </c>
      <c r="BK244" s="221">
        <f>ROUND(I244*H244,2)</f>
        <v>0</v>
      </c>
      <c r="BL244" s="15" t="s">
        <v>121</v>
      </c>
      <c r="BM244" s="220" t="s">
        <v>455</v>
      </c>
    </row>
    <row r="245" s="2" customFormat="1" ht="21.75" customHeight="1">
      <c r="A245" s="36"/>
      <c r="B245" s="37"/>
      <c r="C245" s="226" t="s">
        <v>456</v>
      </c>
      <c r="D245" s="226" t="s">
        <v>320</v>
      </c>
      <c r="E245" s="227" t="s">
        <v>457</v>
      </c>
      <c r="F245" s="228" t="s">
        <v>458</v>
      </c>
      <c r="G245" s="229" t="s">
        <v>185</v>
      </c>
      <c r="H245" s="230">
        <v>1</v>
      </c>
      <c r="I245" s="231"/>
      <c r="J245" s="232">
        <f>ROUND(I245*H245,2)</f>
        <v>0</v>
      </c>
      <c r="K245" s="228" t="s">
        <v>120</v>
      </c>
      <c r="L245" s="233"/>
      <c r="M245" s="234" t="s">
        <v>20</v>
      </c>
      <c r="N245" s="235" t="s">
        <v>44</v>
      </c>
      <c r="O245" s="82"/>
      <c r="P245" s="218">
        <f>O245*H245</f>
        <v>0</v>
      </c>
      <c r="Q245" s="218">
        <v>0.0030000000000000001</v>
      </c>
      <c r="R245" s="218">
        <f>Q245*H245</f>
        <v>0.0030000000000000001</v>
      </c>
      <c r="S245" s="218">
        <v>0</v>
      </c>
      <c r="T245" s="21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0" t="s">
        <v>152</v>
      </c>
      <c r="AT245" s="220" t="s">
        <v>320</v>
      </c>
      <c r="AU245" s="220" t="s">
        <v>122</v>
      </c>
      <c r="AY245" s="15" t="s">
        <v>110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5" t="s">
        <v>22</v>
      </c>
      <c r="BK245" s="221">
        <f>ROUND(I245*H245,2)</f>
        <v>0</v>
      </c>
      <c r="BL245" s="15" t="s">
        <v>121</v>
      </c>
      <c r="BM245" s="220" t="s">
        <v>459</v>
      </c>
    </row>
    <row r="246" s="12" customFormat="1" ht="20.88" customHeight="1">
      <c r="A246" s="12"/>
      <c r="B246" s="193"/>
      <c r="C246" s="194"/>
      <c r="D246" s="195" t="s">
        <v>72</v>
      </c>
      <c r="E246" s="207" t="s">
        <v>460</v>
      </c>
      <c r="F246" s="207" t="s">
        <v>461</v>
      </c>
      <c r="G246" s="194"/>
      <c r="H246" s="194"/>
      <c r="I246" s="197"/>
      <c r="J246" s="208">
        <f>BK246</f>
        <v>0</v>
      </c>
      <c r="K246" s="194"/>
      <c r="L246" s="199"/>
      <c r="M246" s="200"/>
      <c r="N246" s="201"/>
      <c r="O246" s="201"/>
      <c r="P246" s="202">
        <f>SUM(P247:P336)</f>
        <v>0</v>
      </c>
      <c r="Q246" s="201"/>
      <c r="R246" s="202">
        <f>SUM(R247:R336)</f>
        <v>4.2153628200000002</v>
      </c>
      <c r="S246" s="201"/>
      <c r="T246" s="203">
        <f>SUM(T247:T336)</f>
        <v>3.7719999999999998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4" t="s">
        <v>22</v>
      </c>
      <c r="AT246" s="205" t="s">
        <v>72</v>
      </c>
      <c r="AU246" s="205" t="s">
        <v>79</v>
      </c>
      <c r="AY246" s="204" t="s">
        <v>110</v>
      </c>
      <c r="BK246" s="206">
        <f>SUM(BK247:BK336)</f>
        <v>0</v>
      </c>
    </row>
    <row r="247" s="2" customFormat="1" ht="44.25" customHeight="1">
      <c r="A247" s="36"/>
      <c r="B247" s="37"/>
      <c r="C247" s="209" t="s">
        <v>462</v>
      </c>
      <c r="D247" s="209" t="s">
        <v>116</v>
      </c>
      <c r="E247" s="210" t="s">
        <v>463</v>
      </c>
      <c r="F247" s="211" t="s">
        <v>464</v>
      </c>
      <c r="G247" s="212" t="s">
        <v>119</v>
      </c>
      <c r="H247" s="213">
        <v>1</v>
      </c>
      <c r="I247" s="214"/>
      <c r="J247" s="215">
        <f>ROUND(I247*H247,2)</f>
        <v>0</v>
      </c>
      <c r="K247" s="211" t="s">
        <v>120</v>
      </c>
      <c r="L247" s="42"/>
      <c r="M247" s="216" t="s">
        <v>20</v>
      </c>
      <c r="N247" s="217" t="s">
        <v>44</v>
      </c>
      <c r="O247" s="82"/>
      <c r="P247" s="218">
        <f>O247*H247</f>
        <v>0</v>
      </c>
      <c r="Q247" s="218">
        <v>0</v>
      </c>
      <c r="R247" s="218">
        <f>Q247*H247</f>
        <v>0</v>
      </c>
      <c r="S247" s="218">
        <v>0.098000000000000004</v>
      </c>
      <c r="T247" s="219">
        <f>S247*H247</f>
        <v>0.098000000000000004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0" t="s">
        <v>121</v>
      </c>
      <c r="AT247" s="220" t="s">
        <v>116</v>
      </c>
      <c r="AU247" s="220" t="s">
        <v>122</v>
      </c>
      <c r="AY247" s="15" t="s">
        <v>110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5" t="s">
        <v>22</v>
      </c>
      <c r="BK247" s="221">
        <f>ROUND(I247*H247,2)</f>
        <v>0</v>
      </c>
      <c r="BL247" s="15" t="s">
        <v>121</v>
      </c>
      <c r="BM247" s="220" t="s">
        <v>465</v>
      </c>
    </row>
    <row r="248" s="2" customFormat="1">
      <c r="A248" s="36"/>
      <c r="B248" s="37"/>
      <c r="C248" s="38"/>
      <c r="D248" s="222" t="s">
        <v>124</v>
      </c>
      <c r="E248" s="38"/>
      <c r="F248" s="223" t="s">
        <v>156</v>
      </c>
      <c r="G248" s="38"/>
      <c r="H248" s="38"/>
      <c r="I248" s="128"/>
      <c r="J248" s="38"/>
      <c r="K248" s="38"/>
      <c r="L248" s="42"/>
      <c r="M248" s="224"/>
      <c r="N248" s="225"/>
      <c r="O248" s="82"/>
      <c r="P248" s="82"/>
      <c r="Q248" s="82"/>
      <c r="R248" s="82"/>
      <c r="S248" s="82"/>
      <c r="T248" s="83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124</v>
      </c>
      <c r="AU248" s="15" t="s">
        <v>122</v>
      </c>
    </row>
    <row r="249" s="2" customFormat="1" ht="44.25" customHeight="1">
      <c r="A249" s="36"/>
      <c r="B249" s="37"/>
      <c r="C249" s="209" t="s">
        <v>466</v>
      </c>
      <c r="D249" s="209" t="s">
        <v>116</v>
      </c>
      <c r="E249" s="210" t="s">
        <v>467</v>
      </c>
      <c r="F249" s="211" t="s">
        <v>468</v>
      </c>
      <c r="G249" s="212" t="s">
        <v>119</v>
      </c>
      <c r="H249" s="213">
        <v>1</v>
      </c>
      <c r="I249" s="214"/>
      <c r="J249" s="215">
        <f>ROUND(I249*H249,2)</f>
        <v>0</v>
      </c>
      <c r="K249" s="211" t="s">
        <v>120</v>
      </c>
      <c r="L249" s="42"/>
      <c r="M249" s="216" t="s">
        <v>20</v>
      </c>
      <c r="N249" s="217" t="s">
        <v>44</v>
      </c>
      <c r="O249" s="82"/>
      <c r="P249" s="218">
        <f>O249*H249</f>
        <v>0</v>
      </c>
      <c r="Q249" s="218">
        <v>0</v>
      </c>
      <c r="R249" s="218">
        <f>Q249*H249</f>
        <v>0</v>
      </c>
      <c r="S249" s="218">
        <v>0.098000000000000004</v>
      </c>
      <c r="T249" s="219">
        <f>S249*H249</f>
        <v>0.098000000000000004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0" t="s">
        <v>121</v>
      </c>
      <c r="AT249" s="220" t="s">
        <v>116</v>
      </c>
      <c r="AU249" s="220" t="s">
        <v>122</v>
      </c>
      <c r="AY249" s="15" t="s">
        <v>110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5" t="s">
        <v>22</v>
      </c>
      <c r="BK249" s="221">
        <f>ROUND(I249*H249,2)</f>
        <v>0</v>
      </c>
      <c r="BL249" s="15" t="s">
        <v>121</v>
      </c>
      <c r="BM249" s="220" t="s">
        <v>469</v>
      </c>
    </row>
    <row r="250" s="2" customFormat="1">
      <c r="A250" s="36"/>
      <c r="B250" s="37"/>
      <c r="C250" s="38"/>
      <c r="D250" s="222" t="s">
        <v>124</v>
      </c>
      <c r="E250" s="38"/>
      <c r="F250" s="223" t="s">
        <v>156</v>
      </c>
      <c r="G250" s="38"/>
      <c r="H250" s="38"/>
      <c r="I250" s="128"/>
      <c r="J250" s="38"/>
      <c r="K250" s="38"/>
      <c r="L250" s="42"/>
      <c r="M250" s="224"/>
      <c r="N250" s="225"/>
      <c r="O250" s="82"/>
      <c r="P250" s="82"/>
      <c r="Q250" s="82"/>
      <c r="R250" s="82"/>
      <c r="S250" s="82"/>
      <c r="T250" s="83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124</v>
      </c>
      <c r="AU250" s="15" t="s">
        <v>122</v>
      </c>
    </row>
    <row r="251" s="2" customFormat="1" ht="44.25" customHeight="1">
      <c r="A251" s="36"/>
      <c r="B251" s="37"/>
      <c r="C251" s="209" t="s">
        <v>470</v>
      </c>
      <c r="D251" s="209" t="s">
        <v>116</v>
      </c>
      <c r="E251" s="210" t="s">
        <v>471</v>
      </c>
      <c r="F251" s="211" t="s">
        <v>472</v>
      </c>
      <c r="G251" s="212" t="s">
        <v>119</v>
      </c>
      <c r="H251" s="213">
        <v>1</v>
      </c>
      <c r="I251" s="214"/>
      <c r="J251" s="215">
        <f>ROUND(I251*H251,2)</f>
        <v>0</v>
      </c>
      <c r="K251" s="211" t="s">
        <v>120</v>
      </c>
      <c r="L251" s="42"/>
      <c r="M251" s="216" t="s">
        <v>20</v>
      </c>
      <c r="N251" s="217" t="s">
        <v>44</v>
      </c>
      <c r="O251" s="82"/>
      <c r="P251" s="218">
        <f>O251*H251</f>
        <v>0</v>
      </c>
      <c r="Q251" s="218">
        <v>0</v>
      </c>
      <c r="R251" s="218">
        <f>Q251*H251</f>
        <v>0</v>
      </c>
      <c r="S251" s="218">
        <v>0.625</v>
      </c>
      <c r="T251" s="219">
        <f>S251*H251</f>
        <v>0.625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0" t="s">
        <v>121</v>
      </c>
      <c r="AT251" s="220" t="s">
        <v>116</v>
      </c>
      <c r="AU251" s="220" t="s">
        <v>122</v>
      </c>
      <c r="AY251" s="15" t="s">
        <v>110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5" t="s">
        <v>22</v>
      </c>
      <c r="BK251" s="221">
        <f>ROUND(I251*H251,2)</f>
        <v>0</v>
      </c>
      <c r="BL251" s="15" t="s">
        <v>121</v>
      </c>
      <c r="BM251" s="220" t="s">
        <v>473</v>
      </c>
    </row>
    <row r="252" s="2" customFormat="1">
      <c r="A252" s="36"/>
      <c r="B252" s="37"/>
      <c r="C252" s="38"/>
      <c r="D252" s="222" t="s">
        <v>124</v>
      </c>
      <c r="E252" s="38"/>
      <c r="F252" s="223" t="s">
        <v>156</v>
      </c>
      <c r="G252" s="38"/>
      <c r="H252" s="38"/>
      <c r="I252" s="128"/>
      <c r="J252" s="38"/>
      <c r="K252" s="38"/>
      <c r="L252" s="42"/>
      <c r="M252" s="224"/>
      <c r="N252" s="225"/>
      <c r="O252" s="82"/>
      <c r="P252" s="82"/>
      <c r="Q252" s="82"/>
      <c r="R252" s="82"/>
      <c r="S252" s="82"/>
      <c r="T252" s="83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124</v>
      </c>
      <c r="AU252" s="15" t="s">
        <v>122</v>
      </c>
    </row>
    <row r="253" s="2" customFormat="1" ht="55.5" customHeight="1">
      <c r="A253" s="36"/>
      <c r="B253" s="37"/>
      <c r="C253" s="209" t="s">
        <v>474</v>
      </c>
      <c r="D253" s="209" t="s">
        <v>116</v>
      </c>
      <c r="E253" s="210" t="s">
        <v>475</v>
      </c>
      <c r="F253" s="211" t="s">
        <v>476</v>
      </c>
      <c r="G253" s="212" t="s">
        <v>119</v>
      </c>
      <c r="H253" s="213">
        <v>1</v>
      </c>
      <c r="I253" s="214"/>
      <c r="J253" s="215">
        <f>ROUND(I253*H253,2)</f>
        <v>0</v>
      </c>
      <c r="K253" s="211" t="s">
        <v>120</v>
      </c>
      <c r="L253" s="42"/>
      <c r="M253" s="216" t="s">
        <v>20</v>
      </c>
      <c r="N253" s="217" t="s">
        <v>44</v>
      </c>
      <c r="O253" s="82"/>
      <c r="P253" s="218">
        <f>O253*H253</f>
        <v>0</v>
      </c>
      <c r="Q253" s="218">
        <v>0</v>
      </c>
      <c r="R253" s="218">
        <f>Q253*H253</f>
        <v>0</v>
      </c>
      <c r="S253" s="218">
        <v>0.625</v>
      </c>
      <c r="T253" s="219">
        <f>S253*H253</f>
        <v>0.625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0" t="s">
        <v>121</v>
      </c>
      <c r="AT253" s="220" t="s">
        <v>116</v>
      </c>
      <c r="AU253" s="220" t="s">
        <v>122</v>
      </c>
      <c r="AY253" s="15" t="s">
        <v>110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5" t="s">
        <v>22</v>
      </c>
      <c r="BK253" s="221">
        <f>ROUND(I253*H253,2)</f>
        <v>0</v>
      </c>
      <c r="BL253" s="15" t="s">
        <v>121</v>
      </c>
      <c r="BM253" s="220" t="s">
        <v>477</v>
      </c>
    </row>
    <row r="254" s="2" customFormat="1">
      <c r="A254" s="36"/>
      <c r="B254" s="37"/>
      <c r="C254" s="38"/>
      <c r="D254" s="222" t="s">
        <v>124</v>
      </c>
      <c r="E254" s="38"/>
      <c r="F254" s="223" t="s">
        <v>156</v>
      </c>
      <c r="G254" s="38"/>
      <c r="H254" s="38"/>
      <c r="I254" s="128"/>
      <c r="J254" s="38"/>
      <c r="K254" s="38"/>
      <c r="L254" s="42"/>
      <c r="M254" s="224"/>
      <c r="N254" s="225"/>
      <c r="O254" s="82"/>
      <c r="P254" s="82"/>
      <c r="Q254" s="82"/>
      <c r="R254" s="82"/>
      <c r="S254" s="82"/>
      <c r="T254" s="83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124</v>
      </c>
      <c r="AU254" s="15" t="s">
        <v>122</v>
      </c>
    </row>
    <row r="255" s="2" customFormat="1" ht="44.25" customHeight="1">
      <c r="A255" s="36"/>
      <c r="B255" s="37"/>
      <c r="C255" s="209" t="s">
        <v>478</v>
      </c>
      <c r="D255" s="209" t="s">
        <v>116</v>
      </c>
      <c r="E255" s="210" t="s">
        <v>479</v>
      </c>
      <c r="F255" s="211" t="s">
        <v>480</v>
      </c>
      <c r="G255" s="212" t="s">
        <v>119</v>
      </c>
      <c r="H255" s="213">
        <v>1</v>
      </c>
      <c r="I255" s="214"/>
      <c r="J255" s="215">
        <f>ROUND(I255*H255,2)</f>
        <v>0</v>
      </c>
      <c r="K255" s="211" t="s">
        <v>120</v>
      </c>
      <c r="L255" s="42"/>
      <c r="M255" s="216" t="s">
        <v>20</v>
      </c>
      <c r="N255" s="217" t="s">
        <v>44</v>
      </c>
      <c r="O255" s="82"/>
      <c r="P255" s="218">
        <f>O255*H255</f>
        <v>0</v>
      </c>
      <c r="Q255" s="218">
        <v>0</v>
      </c>
      <c r="R255" s="218">
        <f>Q255*H255</f>
        <v>0</v>
      </c>
      <c r="S255" s="218">
        <v>0.28100000000000003</v>
      </c>
      <c r="T255" s="219">
        <f>S255*H255</f>
        <v>0.28100000000000003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0" t="s">
        <v>121</v>
      </c>
      <c r="AT255" s="220" t="s">
        <v>116</v>
      </c>
      <c r="AU255" s="220" t="s">
        <v>122</v>
      </c>
      <c r="AY255" s="15" t="s">
        <v>110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5" t="s">
        <v>22</v>
      </c>
      <c r="BK255" s="221">
        <f>ROUND(I255*H255,2)</f>
        <v>0</v>
      </c>
      <c r="BL255" s="15" t="s">
        <v>121</v>
      </c>
      <c r="BM255" s="220" t="s">
        <v>481</v>
      </c>
    </row>
    <row r="256" s="2" customFormat="1">
      <c r="A256" s="36"/>
      <c r="B256" s="37"/>
      <c r="C256" s="38"/>
      <c r="D256" s="222" t="s">
        <v>124</v>
      </c>
      <c r="E256" s="38"/>
      <c r="F256" s="223" t="s">
        <v>482</v>
      </c>
      <c r="G256" s="38"/>
      <c r="H256" s="38"/>
      <c r="I256" s="128"/>
      <c r="J256" s="38"/>
      <c r="K256" s="38"/>
      <c r="L256" s="42"/>
      <c r="M256" s="224"/>
      <c r="N256" s="225"/>
      <c r="O256" s="82"/>
      <c r="P256" s="82"/>
      <c r="Q256" s="82"/>
      <c r="R256" s="82"/>
      <c r="S256" s="82"/>
      <c r="T256" s="83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124</v>
      </c>
      <c r="AU256" s="15" t="s">
        <v>122</v>
      </c>
    </row>
    <row r="257" s="2" customFormat="1" ht="55.5" customHeight="1">
      <c r="A257" s="36"/>
      <c r="B257" s="37"/>
      <c r="C257" s="209" t="s">
        <v>483</v>
      </c>
      <c r="D257" s="209" t="s">
        <v>116</v>
      </c>
      <c r="E257" s="210" t="s">
        <v>484</v>
      </c>
      <c r="F257" s="211" t="s">
        <v>485</v>
      </c>
      <c r="G257" s="212" t="s">
        <v>119</v>
      </c>
      <c r="H257" s="213">
        <v>1</v>
      </c>
      <c r="I257" s="214"/>
      <c r="J257" s="215">
        <f>ROUND(I257*H257,2)</f>
        <v>0</v>
      </c>
      <c r="K257" s="211" t="s">
        <v>120</v>
      </c>
      <c r="L257" s="42"/>
      <c r="M257" s="216" t="s">
        <v>20</v>
      </c>
      <c r="N257" s="217" t="s">
        <v>44</v>
      </c>
      <c r="O257" s="82"/>
      <c r="P257" s="218">
        <f>O257*H257</f>
        <v>0</v>
      </c>
      <c r="Q257" s="218">
        <v>0</v>
      </c>
      <c r="R257" s="218">
        <f>Q257*H257</f>
        <v>0</v>
      </c>
      <c r="S257" s="218">
        <v>0.26000000000000001</v>
      </c>
      <c r="T257" s="219">
        <f>S257*H257</f>
        <v>0.26000000000000001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0" t="s">
        <v>121</v>
      </c>
      <c r="AT257" s="220" t="s">
        <v>116</v>
      </c>
      <c r="AU257" s="220" t="s">
        <v>122</v>
      </c>
      <c r="AY257" s="15" t="s">
        <v>110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5" t="s">
        <v>22</v>
      </c>
      <c r="BK257" s="221">
        <f>ROUND(I257*H257,2)</f>
        <v>0</v>
      </c>
      <c r="BL257" s="15" t="s">
        <v>121</v>
      </c>
      <c r="BM257" s="220" t="s">
        <v>486</v>
      </c>
    </row>
    <row r="258" s="2" customFormat="1">
      <c r="A258" s="36"/>
      <c r="B258" s="37"/>
      <c r="C258" s="38"/>
      <c r="D258" s="222" t="s">
        <v>124</v>
      </c>
      <c r="E258" s="38"/>
      <c r="F258" s="223" t="s">
        <v>482</v>
      </c>
      <c r="G258" s="38"/>
      <c r="H258" s="38"/>
      <c r="I258" s="128"/>
      <c r="J258" s="38"/>
      <c r="K258" s="38"/>
      <c r="L258" s="42"/>
      <c r="M258" s="224"/>
      <c r="N258" s="225"/>
      <c r="O258" s="82"/>
      <c r="P258" s="82"/>
      <c r="Q258" s="82"/>
      <c r="R258" s="82"/>
      <c r="S258" s="82"/>
      <c r="T258" s="83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124</v>
      </c>
      <c r="AU258" s="15" t="s">
        <v>122</v>
      </c>
    </row>
    <row r="259" s="2" customFormat="1" ht="33" customHeight="1">
      <c r="A259" s="36"/>
      <c r="B259" s="37"/>
      <c r="C259" s="209" t="s">
        <v>487</v>
      </c>
      <c r="D259" s="209" t="s">
        <v>116</v>
      </c>
      <c r="E259" s="210" t="s">
        <v>488</v>
      </c>
      <c r="F259" s="211" t="s">
        <v>489</v>
      </c>
      <c r="G259" s="212" t="s">
        <v>133</v>
      </c>
      <c r="H259" s="213">
        <v>1</v>
      </c>
      <c r="I259" s="214"/>
      <c r="J259" s="215">
        <f>ROUND(I259*H259,2)</f>
        <v>0</v>
      </c>
      <c r="K259" s="211" t="s">
        <v>120</v>
      </c>
      <c r="L259" s="42"/>
      <c r="M259" s="216" t="s">
        <v>20</v>
      </c>
      <c r="N259" s="217" t="s">
        <v>44</v>
      </c>
      <c r="O259" s="82"/>
      <c r="P259" s="218">
        <f>O259*H259</f>
        <v>0</v>
      </c>
      <c r="Q259" s="218">
        <v>0</v>
      </c>
      <c r="R259" s="218">
        <f>Q259*H259</f>
        <v>0</v>
      </c>
      <c r="S259" s="218">
        <v>0.23000000000000001</v>
      </c>
      <c r="T259" s="219">
        <f>S259*H259</f>
        <v>0.23000000000000001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0" t="s">
        <v>121</v>
      </c>
      <c r="AT259" s="220" t="s">
        <v>116</v>
      </c>
      <c r="AU259" s="220" t="s">
        <v>122</v>
      </c>
      <c r="AY259" s="15" t="s">
        <v>110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5" t="s">
        <v>22</v>
      </c>
      <c r="BK259" s="221">
        <f>ROUND(I259*H259,2)</f>
        <v>0</v>
      </c>
      <c r="BL259" s="15" t="s">
        <v>121</v>
      </c>
      <c r="BM259" s="220" t="s">
        <v>490</v>
      </c>
    </row>
    <row r="260" s="2" customFormat="1">
      <c r="A260" s="36"/>
      <c r="B260" s="37"/>
      <c r="C260" s="38"/>
      <c r="D260" s="222" t="s">
        <v>124</v>
      </c>
      <c r="E260" s="38"/>
      <c r="F260" s="223" t="s">
        <v>296</v>
      </c>
      <c r="G260" s="38"/>
      <c r="H260" s="38"/>
      <c r="I260" s="128"/>
      <c r="J260" s="38"/>
      <c r="K260" s="38"/>
      <c r="L260" s="42"/>
      <c r="M260" s="224"/>
      <c r="N260" s="225"/>
      <c r="O260" s="82"/>
      <c r="P260" s="82"/>
      <c r="Q260" s="82"/>
      <c r="R260" s="82"/>
      <c r="S260" s="82"/>
      <c r="T260" s="83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124</v>
      </c>
      <c r="AU260" s="15" t="s">
        <v>122</v>
      </c>
    </row>
    <row r="261" s="2" customFormat="1" ht="33" customHeight="1">
      <c r="A261" s="36"/>
      <c r="B261" s="37"/>
      <c r="C261" s="209" t="s">
        <v>491</v>
      </c>
      <c r="D261" s="209" t="s">
        <v>116</v>
      </c>
      <c r="E261" s="210" t="s">
        <v>293</v>
      </c>
      <c r="F261" s="211" t="s">
        <v>294</v>
      </c>
      <c r="G261" s="212" t="s">
        <v>133</v>
      </c>
      <c r="H261" s="213">
        <v>1</v>
      </c>
      <c r="I261" s="214"/>
      <c r="J261" s="215">
        <f>ROUND(I261*H261,2)</f>
        <v>0</v>
      </c>
      <c r="K261" s="211" t="s">
        <v>120</v>
      </c>
      <c r="L261" s="42"/>
      <c r="M261" s="216" t="s">
        <v>20</v>
      </c>
      <c r="N261" s="217" t="s">
        <v>44</v>
      </c>
      <c r="O261" s="82"/>
      <c r="P261" s="218">
        <f>O261*H261</f>
        <v>0</v>
      </c>
      <c r="Q261" s="218">
        <v>0</v>
      </c>
      <c r="R261" s="218">
        <f>Q261*H261</f>
        <v>0</v>
      </c>
      <c r="S261" s="218">
        <v>0.28999999999999998</v>
      </c>
      <c r="T261" s="219">
        <f>S261*H261</f>
        <v>0.28999999999999998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0" t="s">
        <v>121</v>
      </c>
      <c r="AT261" s="220" t="s">
        <v>116</v>
      </c>
      <c r="AU261" s="220" t="s">
        <v>122</v>
      </c>
      <c r="AY261" s="15" t="s">
        <v>110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5" t="s">
        <v>22</v>
      </c>
      <c r="BK261" s="221">
        <f>ROUND(I261*H261,2)</f>
        <v>0</v>
      </c>
      <c r="BL261" s="15" t="s">
        <v>121</v>
      </c>
      <c r="BM261" s="220" t="s">
        <v>492</v>
      </c>
    </row>
    <row r="262" s="2" customFormat="1">
      <c r="A262" s="36"/>
      <c r="B262" s="37"/>
      <c r="C262" s="38"/>
      <c r="D262" s="222" t="s">
        <v>124</v>
      </c>
      <c r="E262" s="38"/>
      <c r="F262" s="223" t="s">
        <v>296</v>
      </c>
      <c r="G262" s="38"/>
      <c r="H262" s="38"/>
      <c r="I262" s="128"/>
      <c r="J262" s="38"/>
      <c r="K262" s="38"/>
      <c r="L262" s="42"/>
      <c r="M262" s="224"/>
      <c r="N262" s="225"/>
      <c r="O262" s="82"/>
      <c r="P262" s="82"/>
      <c r="Q262" s="82"/>
      <c r="R262" s="82"/>
      <c r="S262" s="82"/>
      <c r="T262" s="83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5" t="s">
        <v>124</v>
      </c>
      <c r="AU262" s="15" t="s">
        <v>122</v>
      </c>
    </row>
    <row r="263" s="2" customFormat="1" ht="33" customHeight="1">
      <c r="A263" s="36"/>
      <c r="B263" s="37"/>
      <c r="C263" s="209" t="s">
        <v>493</v>
      </c>
      <c r="D263" s="209" t="s">
        <v>116</v>
      </c>
      <c r="E263" s="210" t="s">
        <v>494</v>
      </c>
      <c r="F263" s="211" t="s">
        <v>495</v>
      </c>
      <c r="G263" s="212" t="s">
        <v>133</v>
      </c>
      <c r="H263" s="213">
        <v>1</v>
      </c>
      <c r="I263" s="214"/>
      <c r="J263" s="215">
        <f>ROUND(I263*H263,2)</f>
        <v>0</v>
      </c>
      <c r="K263" s="211" t="s">
        <v>120</v>
      </c>
      <c r="L263" s="42"/>
      <c r="M263" s="216" t="s">
        <v>20</v>
      </c>
      <c r="N263" s="217" t="s">
        <v>44</v>
      </c>
      <c r="O263" s="82"/>
      <c r="P263" s="218">
        <f>O263*H263</f>
        <v>0</v>
      </c>
      <c r="Q263" s="218">
        <v>0</v>
      </c>
      <c r="R263" s="218">
        <f>Q263*H263</f>
        <v>0</v>
      </c>
      <c r="S263" s="218">
        <v>0.040000000000000001</v>
      </c>
      <c r="T263" s="219">
        <f>S263*H263</f>
        <v>0.040000000000000001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0" t="s">
        <v>121</v>
      </c>
      <c r="AT263" s="220" t="s">
        <v>116</v>
      </c>
      <c r="AU263" s="220" t="s">
        <v>122</v>
      </c>
      <c r="AY263" s="15" t="s">
        <v>110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5" t="s">
        <v>22</v>
      </c>
      <c r="BK263" s="221">
        <f>ROUND(I263*H263,2)</f>
        <v>0</v>
      </c>
      <c r="BL263" s="15" t="s">
        <v>121</v>
      </c>
      <c r="BM263" s="220" t="s">
        <v>496</v>
      </c>
    </row>
    <row r="264" s="2" customFormat="1">
      <c r="A264" s="36"/>
      <c r="B264" s="37"/>
      <c r="C264" s="38"/>
      <c r="D264" s="222" t="s">
        <v>124</v>
      </c>
      <c r="E264" s="38"/>
      <c r="F264" s="223" t="s">
        <v>296</v>
      </c>
      <c r="G264" s="38"/>
      <c r="H264" s="38"/>
      <c r="I264" s="128"/>
      <c r="J264" s="38"/>
      <c r="K264" s="38"/>
      <c r="L264" s="42"/>
      <c r="M264" s="224"/>
      <c r="N264" s="225"/>
      <c r="O264" s="82"/>
      <c r="P264" s="82"/>
      <c r="Q264" s="82"/>
      <c r="R264" s="82"/>
      <c r="S264" s="82"/>
      <c r="T264" s="83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124</v>
      </c>
      <c r="AU264" s="15" t="s">
        <v>122</v>
      </c>
    </row>
    <row r="265" s="2" customFormat="1" ht="44.25" customHeight="1">
      <c r="A265" s="36"/>
      <c r="B265" s="37"/>
      <c r="C265" s="209" t="s">
        <v>497</v>
      </c>
      <c r="D265" s="209" t="s">
        <v>116</v>
      </c>
      <c r="E265" s="210" t="s">
        <v>498</v>
      </c>
      <c r="F265" s="211" t="s">
        <v>499</v>
      </c>
      <c r="G265" s="212" t="s">
        <v>119</v>
      </c>
      <c r="H265" s="213">
        <v>1</v>
      </c>
      <c r="I265" s="214"/>
      <c r="J265" s="215">
        <f>ROUND(I265*H265,2)</f>
        <v>0</v>
      </c>
      <c r="K265" s="211" t="s">
        <v>120</v>
      </c>
      <c r="L265" s="42"/>
      <c r="M265" s="216" t="s">
        <v>20</v>
      </c>
      <c r="N265" s="217" t="s">
        <v>44</v>
      </c>
      <c r="O265" s="82"/>
      <c r="P265" s="218">
        <f>O265*H265</f>
        <v>0</v>
      </c>
      <c r="Q265" s="218">
        <v>0</v>
      </c>
      <c r="R265" s="218">
        <f>Q265*H265</f>
        <v>0</v>
      </c>
      <c r="S265" s="218">
        <v>0.32500000000000001</v>
      </c>
      <c r="T265" s="219">
        <f>S265*H265</f>
        <v>0.32500000000000001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0" t="s">
        <v>121</v>
      </c>
      <c r="AT265" s="220" t="s">
        <v>116</v>
      </c>
      <c r="AU265" s="220" t="s">
        <v>122</v>
      </c>
      <c r="AY265" s="15" t="s">
        <v>110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5" t="s">
        <v>22</v>
      </c>
      <c r="BK265" s="221">
        <f>ROUND(I265*H265,2)</f>
        <v>0</v>
      </c>
      <c r="BL265" s="15" t="s">
        <v>121</v>
      </c>
      <c r="BM265" s="220" t="s">
        <v>500</v>
      </c>
    </row>
    <row r="266" s="2" customFormat="1">
      <c r="A266" s="36"/>
      <c r="B266" s="37"/>
      <c r="C266" s="38"/>
      <c r="D266" s="222" t="s">
        <v>124</v>
      </c>
      <c r="E266" s="38"/>
      <c r="F266" s="223" t="s">
        <v>156</v>
      </c>
      <c r="G266" s="38"/>
      <c r="H266" s="38"/>
      <c r="I266" s="128"/>
      <c r="J266" s="38"/>
      <c r="K266" s="38"/>
      <c r="L266" s="42"/>
      <c r="M266" s="224"/>
      <c r="N266" s="225"/>
      <c r="O266" s="82"/>
      <c r="P266" s="82"/>
      <c r="Q266" s="82"/>
      <c r="R266" s="82"/>
      <c r="S266" s="82"/>
      <c r="T266" s="83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5" t="s">
        <v>124</v>
      </c>
      <c r="AU266" s="15" t="s">
        <v>122</v>
      </c>
    </row>
    <row r="267" s="2" customFormat="1" ht="44.25" customHeight="1">
      <c r="A267" s="36"/>
      <c r="B267" s="37"/>
      <c r="C267" s="209" t="s">
        <v>501</v>
      </c>
      <c r="D267" s="209" t="s">
        <v>116</v>
      </c>
      <c r="E267" s="210" t="s">
        <v>502</v>
      </c>
      <c r="F267" s="211" t="s">
        <v>503</v>
      </c>
      <c r="G267" s="212" t="s">
        <v>119</v>
      </c>
      <c r="H267" s="213">
        <v>1</v>
      </c>
      <c r="I267" s="214"/>
      <c r="J267" s="215">
        <f>ROUND(I267*H267,2)</f>
        <v>0</v>
      </c>
      <c r="K267" s="211" t="s">
        <v>120</v>
      </c>
      <c r="L267" s="42"/>
      <c r="M267" s="216" t="s">
        <v>20</v>
      </c>
      <c r="N267" s="217" t="s">
        <v>44</v>
      </c>
      <c r="O267" s="82"/>
      <c r="P267" s="218">
        <f>O267*H267</f>
        <v>0</v>
      </c>
      <c r="Q267" s="218">
        <v>0</v>
      </c>
      <c r="R267" s="218">
        <f>Q267*H267</f>
        <v>0</v>
      </c>
      <c r="S267" s="218">
        <v>0.29999999999999999</v>
      </c>
      <c r="T267" s="219">
        <f>S267*H267</f>
        <v>0.29999999999999999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0" t="s">
        <v>121</v>
      </c>
      <c r="AT267" s="220" t="s">
        <v>116</v>
      </c>
      <c r="AU267" s="220" t="s">
        <v>122</v>
      </c>
      <c r="AY267" s="15" t="s">
        <v>110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5" t="s">
        <v>22</v>
      </c>
      <c r="BK267" s="221">
        <f>ROUND(I267*H267,2)</f>
        <v>0</v>
      </c>
      <c r="BL267" s="15" t="s">
        <v>121</v>
      </c>
      <c r="BM267" s="220" t="s">
        <v>504</v>
      </c>
    </row>
    <row r="268" s="2" customFormat="1">
      <c r="A268" s="36"/>
      <c r="B268" s="37"/>
      <c r="C268" s="38"/>
      <c r="D268" s="222" t="s">
        <v>124</v>
      </c>
      <c r="E268" s="38"/>
      <c r="F268" s="223" t="s">
        <v>156</v>
      </c>
      <c r="G268" s="38"/>
      <c r="H268" s="38"/>
      <c r="I268" s="128"/>
      <c r="J268" s="38"/>
      <c r="K268" s="38"/>
      <c r="L268" s="42"/>
      <c r="M268" s="224"/>
      <c r="N268" s="225"/>
      <c r="O268" s="82"/>
      <c r="P268" s="82"/>
      <c r="Q268" s="82"/>
      <c r="R268" s="82"/>
      <c r="S268" s="82"/>
      <c r="T268" s="83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5" t="s">
        <v>124</v>
      </c>
      <c r="AU268" s="15" t="s">
        <v>122</v>
      </c>
    </row>
    <row r="269" s="2" customFormat="1" ht="55.5" customHeight="1">
      <c r="A269" s="36"/>
      <c r="B269" s="37"/>
      <c r="C269" s="209" t="s">
        <v>28</v>
      </c>
      <c r="D269" s="209" t="s">
        <v>116</v>
      </c>
      <c r="E269" s="210" t="s">
        <v>505</v>
      </c>
      <c r="F269" s="211" t="s">
        <v>506</v>
      </c>
      <c r="G269" s="212" t="s">
        <v>119</v>
      </c>
      <c r="H269" s="213">
        <v>1</v>
      </c>
      <c r="I269" s="214"/>
      <c r="J269" s="215">
        <f>ROUND(I269*H269,2)</f>
        <v>0</v>
      </c>
      <c r="K269" s="211" t="s">
        <v>120</v>
      </c>
      <c r="L269" s="42"/>
      <c r="M269" s="216" t="s">
        <v>20</v>
      </c>
      <c r="N269" s="217" t="s">
        <v>44</v>
      </c>
      <c r="O269" s="82"/>
      <c r="P269" s="218">
        <f>O269*H269</f>
        <v>0</v>
      </c>
      <c r="Q269" s="218">
        <v>0</v>
      </c>
      <c r="R269" s="218">
        <f>Q269*H269</f>
        <v>0</v>
      </c>
      <c r="S269" s="218">
        <v>0.29999999999999999</v>
      </c>
      <c r="T269" s="219">
        <f>S269*H269</f>
        <v>0.29999999999999999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0" t="s">
        <v>121</v>
      </c>
      <c r="AT269" s="220" t="s">
        <v>116</v>
      </c>
      <c r="AU269" s="220" t="s">
        <v>122</v>
      </c>
      <c r="AY269" s="15" t="s">
        <v>110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5" t="s">
        <v>22</v>
      </c>
      <c r="BK269" s="221">
        <f>ROUND(I269*H269,2)</f>
        <v>0</v>
      </c>
      <c r="BL269" s="15" t="s">
        <v>121</v>
      </c>
      <c r="BM269" s="220" t="s">
        <v>507</v>
      </c>
    </row>
    <row r="270" s="2" customFormat="1">
      <c r="A270" s="36"/>
      <c r="B270" s="37"/>
      <c r="C270" s="38"/>
      <c r="D270" s="222" t="s">
        <v>124</v>
      </c>
      <c r="E270" s="38"/>
      <c r="F270" s="223" t="s">
        <v>156</v>
      </c>
      <c r="G270" s="38"/>
      <c r="H270" s="38"/>
      <c r="I270" s="128"/>
      <c r="J270" s="38"/>
      <c r="K270" s="38"/>
      <c r="L270" s="42"/>
      <c r="M270" s="224"/>
      <c r="N270" s="225"/>
      <c r="O270" s="82"/>
      <c r="P270" s="82"/>
      <c r="Q270" s="82"/>
      <c r="R270" s="82"/>
      <c r="S270" s="82"/>
      <c r="T270" s="83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124</v>
      </c>
      <c r="AU270" s="15" t="s">
        <v>122</v>
      </c>
    </row>
    <row r="271" s="2" customFormat="1" ht="55.5" customHeight="1">
      <c r="A271" s="36"/>
      <c r="B271" s="37"/>
      <c r="C271" s="209" t="s">
        <v>508</v>
      </c>
      <c r="D271" s="209" t="s">
        <v>116</v>
      </c>
      <c r="E271" s="210" t="s">
        <v>509</v>
      </c>
      <c r="F271" s="211" t="s">
        <v>510</v>
      </c>
      <c r="G271" s="212" t="s">
        <v>119</v>
      </c>
      <c r="H271" s="213">
        <v>1</v>
      </c>
      <c r="I271" s="214"/>
      <c r="J271" s="215">
        <f>ROUND(I271*H271,2)</f>
        <v>0</v>
      </c>
      <c r="K271" s="211" t="s">
        <v>120</v>
      </c>
      <c r="L271" s="42"/>
      <c r="M271" s="216" t="s">
        <v>20</v>
      </c>
      <c r="N271" s="217" t="s">
        <v>44</v>
      </c>
      <c r="O271" s="82"/>
      <c r="P271" s="218">
        <f>O271*H271</f>
        <v>0</v>
      </c>
      <c r="Q271" s="218">
        <v>0</v>
      </c>
      <c r="R271" s="218">
        <f>Q271*H271</f>
        <v>0</v>
      </c>
      <c r="S271" s="218">
        <v>0.29999999999999999</v>
      </c>
      <c r="T271" s="219">
        <f>S271*H271</f>
        <v>0.29999999999999999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0" t="s">
        <v>121</v>
      </c>
      <c r="AT271" s="220" t="s">
        <v>116</v>
      </c>
      <c r="AU271" s="220" t="s">
        <v>122</v>
      </c>
      <c r="AY271" s="15" t="s">
        <v>110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5" t="s">
        <v>22</v>
      </c>
      <c r="BK271" s="221">
        <f>ROUND(I271*H271,2)</f>
        <v>0</v>
      </c>
      <c r="BL271" s="15" t="s">
        <v>121</v>
      </c>
      <c r="BM271" s="220" t="s">
        <v>511</v>
      </c>
    </row>
    <row r="272" s="2" customFormat="1">
      <c r="A272" s="36"/>
      <c r="B272" s="37"/>
      <c r="C272" s="38"/>
      <c r="D272" s="222" t="s">
        <v>124</v>
      </c>
      <c r="E272" s="38"/>
      <c r="F272" s="223" t="s">
        <v>156</v>
      </c>
      <c r="G272" s="38"/>
      <c r="H272" s="38"/>
      <c r="I272" s="128"/>
      <c r="J272" s="38"/>
      <c r="K272" s="38"/>
      <c r="L272" s="42"/>
      <c r="M272" s="224"/>
      <c r="N272" s="225"/>
      <c r="O272" s="82"/>
      <c r="P272" s="82"/>
      <c r="Q272" s="82"/>
      <c r="R272" s="82"/>
      <c r="S272" s="82"/>
      <c r="T272" s="83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5" t="s">
        <v>124</v>
      </c>
      <c r="AU272" s="15" t="s">
        <v>122</v>
      </c>
    </row>
    <row r="273" s="2" customFormat="1" ht="33" customHeight="1">
      <c r="A273" s="36"/>
      <c r="B273" s="37"/>
      <c r="C273" s="209" t="s">
        <v>512</v>
      </c>
      <c r="D273" s="209" t="s">
        <v>116</v>
      </c>
      <c r="E273" s="210" t="s">
        <v>513</v>
      </c>
      <c r="F273" s="211" t="s">
        <v>514</v>
      </c>
      <c r="G273" s="212" t="s">
        <v>230</v>
      </c>
      <c r="H273" s="213">
        <v>1</v>
      </c>
      <c r="I273" s="214"/>
      <c r="J273" s="215">
        <f>ROUND(I273*H273,2)</f>
        <v>0</v>
      </c>
      <c r="K273" s="211" t="s">
        <v>120</v>
      </c>
      <c r="L273" s="42"/>
      <c r="M273" s="216" t="s">
        <v>20</v>
      </c>
      <c r="N273" s="217" t="s">
        <v>44</v>
      </c>
      <c r="O273" s="82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0" t="s">
        <v>121</v>
      </c>
      <c r="AT273" s="220" t="s">
        <v>116</v>
      </c>
      <c r="AU273" s="220" t="s">
        <v>122</v>
      </c>
      <c r="AY273" s="15" t="s">
        <v>110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5" t="s">
        <v>22</v>
      </c>
      <c r="BK273" s="221">
        <f>ROUND(I273*H273,2)</f>
        <v>0</v>
      </c>
      <c r="BL273" s="15" t="s">
        <v>121</v>
      </c>
      <c r="BM273" s="220" t="s">
        <v>515</v>
      </c>
    </row>
    <row r="274" s="2" customFormat="1" ht="21.75" customHeight="1">
      <c r="A274" s="36"/>
      <c r="B274" s="37"/>
      <c r="C274" s="209" t="s">
        <v>516</v>
      </c>
      <c r="D274" s="209" t="s">
        <v>116</v>
      </c>
      <c r="E274" s="210" t="s">
        <v>517</v>
      </c>
      <c r="F274" s="211" t="s">
        <v>518</v>
      </c>
      <c r="G274" s="212" t="s">
        <v>119</v>
      </c>
      <c r="H274" s="213">
        <v>1</v>
      </c>
      <c r="I274" s="214"/>
      <c r="J274" s="215">
        <f>ROUND(I274*H274,2)</f>
        <v>0</v>
      </c>
      <c r="K274" s="211" t="s">
        <v>120</v>
      </c>
      <c r="L274" s="42"/>
      <c r="M274" s="216" t="s">
        <v>20</v>
      </c>
      <c r="N274" s="217" t="s">
        <v>44</v>
      </c>
      <c r="O274" s="82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0" t="s">
        <v>121</v>
      </c>
      <c r="AT274" s="220" t="s">
        <v>116</v>
      </c>
      <c r="AU274" s="220" t="s">
        <v>122</v>
      </c>
      <c r="AY274" s="15" t="s">
        <v>110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5" t="s">
        <v>22</v>
      </c>
      <c r="BK274" s="221">
        <f>ROUND(I274*H274,2)</f>
        <v>0</v>
      </c>
      <c r="BL274" s="15" t="s">
        <v>121</v>
      </c>
      <c r="BM274" s="220" t="s">
        <v>519</v>
      </c>
    </row>
    <row r="275" s="2" customFormat="1">
      <c r="A275" s="36"/>
      <c r="B275" s="37"/>
      <c r="C275" s="38"/>
      <c r="D275" s="222" t="s">
        <v>124</v>
      </c>
      <c r="E275" s="38"/>
      <c r="F275" s="223" t="s">
        <v>520</v>
      </c>
      <c r="G275" s="38"/>
      <c r="H275" s="38"/>
      <c r="I275" s="128"/>
      <c r="J275" s="38"/>
      <c r="K275" s="38"/>
      <c r="L275" s="42"/>
      <c r="M275" s="224"/>
      <c r="N275" s="225"/>
      <c r="O275" s="82"/>
      <c r="P275" s="82"/>
      <c r="Q275" s="82"/>
      <c r="R275" s="82"/>
      <c r="S275" s="82"/>
      <c r="T275" s="83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5" t="s">
        <v>124</v>
      </c>
      <c r="AU275" s="15" t="s">
        <v>122</v>
      </c>
    </row>
    <row r="276" s="2" customFormat="1" ht="44.25" customHeight="1">
      <c r="A276" s="36"/>
      <c r="B276" s="37"/>
      <c r="C276" s="209" t="s">
        <v>521</v>
      </c>
      <c r="D276" s="209" t="s">
        <v>116</v>
      </c>
      <c r="E276" s="210" t="s">
        <v>522</v>
      </c>
      <c r="F276" s="211" t="s">
        <v>523</v>
      </c>
      <c r="G276" s="212" t="s">
        <v>119</v>
      </c>
      <c r="H276" s="213">
        <v>1</v>
      </c>
      <c r="I276" s="214"/>
      <c r="J276" s="215">
        <f>ROUND(I276*H276,2)</f>
        <v>0</v>
      </c>
      <c r="K276" s="211" t="s">
        <v>120</v>
      </c>
      <c r="L276" s="42"/>
      <c r="M276" s="216" t="s">
        <v>20</v>
      </c>
      <c r="N276" s="217" t="s">
        <v>44</v>
      </c>
      <c r="O276" s="82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0" t="s">
        <v>121</v>
      </c>
      <c r="AT276" s="220" t="s">
        <v>116</v>
      </c>
      <c r="AU276" s="220" t="s">
        <v>122</v>
      </c>
      <c r="AY276" s="15" t="s">
        <v>110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5" t="s">
        <v>22</v>
      </c>
      <c r="BK276" s="221">
        <f>ROUND(I276*H276,2)</f>
        <v>0</v>
      </c>
      <c r="BL276" s="15" t="s">
        <v>121</v>
      </c>
      <c r="BM276" s="220" t="s">
        <v>524</v>
      </c>
    </row>
    <row r="277" s="2" customFormat="1">
      <c r="A277" s="36"/>
      <c r="B277" s="37"/>
      <c r="C277" s="38"/>
      <c r="D277" s="222" t="s">
        <v>124</v>
      </c>
      <c r="E277" s="38"/>
      <c r="F277" s="223" t="s">
        <v>525</v>
      </c>
      <c r="G277" s="38"/>
      <c r="H277" s="38"/>
      <c r="I277" s="128"/>
      <c r="J277" s="38"/>
      <c r="K277" s="38"/>
      <c r="L277" s="42"/>
      <c r="M277" s="224"/>
      <c r="N277" s="225"/>
      <c r="O277" s="82"/>
      <c r="P277" s="82"/>
      <c r="Q277" s="82"/>
      <c r="R277" s="82"/>
      <c r="S277" s="82"/>
      <c r="T277" s="83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124</v>
      </c>
      <c r="AU277" s="15" t="s">
        <v>122</v>
      </c>
    </row>
    <row r="278" s="2" customFormat="1" ht="33" customHeight="1">
      <c r="A278" s="36"/>
      <c r="B278" s="37"/>
      <c r="C278" s="209" t="s">
        <v>526</v>
      </c>
      <c r="D278" s="209" t="s">
        <v>116</v>
      </c>
      <c r="E278" s="210" t="s">
        <v>527</v>
      </c>
      <c r="F278" s="211" t="s">
        <v>528</v>
      </c>
      <c r="G278" s="212" t="s">
        <v>119</v>
      </c>
      <c r="H278" s="213">
        <v>1</v>
      </c>
      <c r="I278" s="214"/>
      <c r="J278" s="215">
        <f>ROUND(I278*H278,2)</f>
        <v>0</v>
      </c>
      <c r="K278" s="211" t="s">
        <v>120</v>
      </c>
      <c r="L278" s="42"/>
      <c r="M278" s="216" t="s">
        <v>20</v>
      </c>
      <c r="N278" s="217" t="s">
        <v>44</v>
      </c>
      <c r="O278" s="82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0" t="s">
        <v>121</v>
      </c>
      <c r="AT278" s="220" t="s">
        <v>116</v>
      </c>
      <c r="AU278" s="220" t="s">
        <v>122</v>
      </c>
      <c r="AY278" s="15" t="s">
        <v>110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5" t="s">
        <v>22</v>
      </c>
      <c r="BK278" s="221">
        <f>ROUND(I278*H278,2)</f>
        <v>0</v>
      </c>
      <c r="BL278" s="15" t="s">
        <v>121</v>
      </c>
      <c r="BM278" s="220" t="s">
        <v>529</v>
      </c>
    </row>
    <row r="279" s="2" customFormat="1">
      <c r="A279" s="36"/>
      <c r="B279" s="37"/>
      <c r="C279" s="38"/>
      <c r="D279" s="222" t="s">
        <v>124</v>
      </c>
      <c r="E279" s="38"/>
      <c r="F279" s="223" t="s">
        <v>530</v>
      </c>
      <c r="G279" s="38"/>
      <c r="H279" s="38"/>
      <c r="I279" s="128"/>
      <c r="J279" s="38"/>
      <c r="K279" s="38"/>
      <c r="L279" s="42"/>
      <c r="M279" s="224"/>
      <c r="N279" s="225"/>
      <c r="O279" s="82"/>
      <c r="P279" s="82"/>
      <c r="Q279" s="82"/>
      <c r="R279" s="82"/>
      <c r="S279" s="82"/>
      <c r="T279" s="83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124</v>
      </c>
      <c r="AU279" s="15" t="s">
        <v>122</v>
      </c>
    </row>
    <row r="280" s="2" customFormat="1" ht="33" customHeight="1">
      <c r="A280" s="36"/>
      <c r="B280" s="37"/>
      <c r="C280" s="209" t="s">
        <v>531</v>
      </c>
      <c r="D280" s="209" t="s">
        <v>116</v>
      </c>
      <c r="E280" s="210" t="s">
        <v>532</v>
      </c>
      <c r="F280" s="211" t="s">
        <v>533</v>
      </c>
      <c r="G280" s="212" t="s">
        <v>119</v>
      </c>
      <c r="H280" s="213">
        <v>1</v>
      </c>
      <c r="I280" s="214"/>
      <c r="J280" s="215">
        <f>ROUND(I280*H280,2)</f>
        <v>0</v>
      </c>
      <c r="K280" s="211" t="s">
        <v>120</v>
      </c>
      <c r="L280" s="42"/>
      <c r="M280" s="216" t="s">
        <v>20</v>
      </c>
      <c r="N280" s="217" t="s">
        <v>44</v>
      </c>
      <c r="O280" s="82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0" t="s">
        <v>121</v>
      </c>
      <c r="AT280" s="220" t="s">
        <v>116</v>
      </c>
      <c r="AU280" s="220" t="s">
        <v>122</v>
      </c>
      <c r="AY280" s="15" t="s">
        <v>110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5" t="s">
        <v>22</v>
      </c>
      <c r="BK280" s="221">
        <f>ROUND(I280*H280,2)</f>
        <v>0</v>
      </c>
      <c r="BL280" s="15" t="s">
        <v>121</v>
      </c>
      <c r="BM280" s="220" t="s">
        <v>534</v>
      </c>
    </row>
    <row r="281" s="2" customFormat="1">
      <c r="A281" s="36"/>
      <c r="B281" s="37"/>
      <c r="C281" s="38"/>
      <c r="D281" s="222" t="s">
        <v>124</v>
      </c>
      <c r="E281" s="38"/>
      <c r="F281" s="223" t="s">
        <v>535</v>
      </c>
      <c r="G281" s="38"/>
      <c r="H281" s="38"/>
      <c r="I281" s="128"/>
      <c r="J281" s="38"/>
      <c r="K281" s="38"/>
      <c r="L281" s="42"/>
      <c r="M281" s="224"/>
      <c r="N281" s="225"/>
      <c r="O281" s="82"/>
      <c r="P281" s="82"/>
      <c r="Q281" s="82"/>
      <c r="R281" s="82"/>
      <c r="S281" s="82"/>
      <c r="T281" s="83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124</v>
      </c>
      <c r="AU281" s="15" t="s">
        <v>122</v>
      </c>
    </row>
    <row r="282" s="2" customFormat="1" ht="16.5" customHeight="1">
      <c r="A282" s="36"/>
      <c r="B282" s="37"/>
      <c r="C282" s="226" t="s">
        <v>536</v>
      </c>
      <c r="D282" s="226" t="s">
        <v>320</v>
      </c>
      <c r="E282" s="227" t="s">
        <v>537</v>
      </c>
      <c r="F282" s="228" t="s">
        <v>538</v>
      </c>
      <c r="G282" s="229" t="s">
        <v>539</v>
      </c>
      <c r="H282" s="230">
        <v>1</v>
      </c>
      <c r="I282" s="231"/>
      <c r="J282" s="232">
        <f>ROUND(I282*H282,2)</f>
        <v>0</v>
      </c>
      <c r="K282" s="228" t="s">
        <v>120</v>
      </c>
      <c r="L282" s="233"/>
      <c r="M282" s="234" t="s">
        <v>20</v>
      </c>
      <c r="N282" s="235" t="s">
        <v>44</v>
      </c>
      <c r="O282" s="82"/>
      <c r="P282" s="218">
        <f>O282*H282</f>
        <v>0</v>
      </c>
      <c r="Q282" s="218">
        <v>0.001</v>
      </c>
      <c r="R282" s="218">
        <f>Q282*H282</f>
        <v>0.001</v>
      </c>
      <c r="S282" s="218">
        <v>0</v>
      </c>
      <c r="T282" s="219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0" t="s">
        <v>152</v>
      </c>
      <c r="AT282" s="220" t="s">
        <v>320</v>
      </c>
      <c r="AU282" s="220" t="s">
        <v>122</v>
      </c>
      <c r="AY282" s="15" t="s">
        <v>110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5" t="s">
        <v>22</v>
      </c>
      <c r="BK282" s="221">
        <f>ROUND(I282*H282,2)</f>
        <v>0</v>
      </c>
      <c r="BL282" s="15" t="s">
        <v>121</v>
      </c>
      <c r="BM282" s="220" t="s">
        <v>540</v>
      </c>
    </row>
    <row r="283" s="2" customFormat="1" ht="33" customHeight="1">
      <c r="A283" s="36"/>
      <c r="B283" s="37"/>
      <c r="C283" s="209" t="s">
        <v>541</v>
      </c>
      <c r="D283" s="209" t="s">
        <v>116</v>
      </c>
      <c r="E283" s="210" t="s">
        <v>408</v>
      </c>
      <c r="F283" s="211" t="s">
        <v>409</v>
      </c>
      <c r="G283" s="212" t="s">
        <v>119</v>
      </c>
      <c r="H283" s="213">
        <v>1</v>
      </c>
      <c r="I283" s="214"/>
      <c r="J283" s="215">
        <f>ROUND(I283*H283,2)</f>
        <v>0</v>
      </c>
      <c r="K283" s="211" t="s">
        <v>120</v>
      </c>
      <c r="L283" s="42"/>
      <c r="M283" s="216" t="s">
        <v>20</v>
      </c>
      <c r="N283" s="217" t="s">
        <v>44</v>
      </c>
      <c r="O283" s="82"/>
      <c r="P283" s="218">
        <f>O283*H283</f>
        <v>0</v>
      </c>
      <c r="Q283" s="218">
        <v>0.36834</v>
      </c>
      <c r="R283" s="218">
        <f>Q283*H283</f>
        <v>0.36834</v>
      </c>
      <c r="S283" s="218">
        <v>0</v>
      </c>
      <c r="T283" s="21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0" t="s">
        <v>121</v>
      </c>
      <c r="AT283" s="220" t="s">
        <v>116</v>
      </c>
      <c r="AU283" s="220" t="s">
        <v>122</v>
      </c>
      <c r="AY283" s="15" t="s">
        <v>110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5" t="s">
        <v>22</v>
      </c>
      <c r="BK283" s="221">
        <f>ROUND(I283*H283,2)</f>
        <v>0</v>
      </c>
      <c r="BL283" s="15" t="s">
        <v>121</v>
      </c>
      <c r="BM283" s="220" t="s">
        <v>542</v>
      </c>
    </row>
    <row r="284" s="2" customFormat="1" ht="21.75" customHeight="1">
      <c r="A284" s="36"/>
      <c r="B284" s="37"/>
      <c r="C284" s="209" t="s">
        <v>543</v>
      </c>
      <c r="D284" s="209" t="s">
        <v>116</v>
      </c>
      <c r="E284" s="210" t="s">
        <v>544</v>
      </c>
      <c r="F284" s="211" t="s">
        <v>545</v>
      </c>
      <c r="G284" s="212" t="s">
        <v>119</v>
      </c>
      <c r="H284" s="213">
        <v>1</v>
      </c>
      <c r="I284" s="214"/>
      <c r="J284" s="215">
        <f>ROUND(I284*H284,2)</f>
        <v>0</v>
      </c>
      <c r="K284" s="211" t="s">
        <v>120</v>
      </c>
      <c r="L284" s="42"/>
      <c r="M284" s="216" t="s">
        <v>20</v>
      </c>
      <c r="N284" s="217" t="s">
        <v>44</v>
      </c>
      <c r="O284" s="82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0" t="s">
        <v>121</v>
      </c>
      <c r="AT284" s="220" t="s">
        <v>116</v>
      </c>
      <c r="AU284" s="220" t="s">
        <v>122</v>
      </c>
      <c r="AY284" s="15" t="s">
        <v>110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5" t="s">
        <v>22</v>
      </c>
      <c r="BK284" s="221">
        <f>ROUND(I284*H284,2)</f>
        <v>0</v>
      </c>
      <c r="BL284" s="15" t="s">
        <v>121</v>
      </c>
      <c r="BM284" s="220" t="s">
        <v>546</v>
      </c>
    </row>
    <row r="285" s="2" customFormat="1" ht="21.75" customHeight="1">
      <c r="A285" s="36"/>
      <c r="B285" s="37"/>
      <c r="C285" s="209" t="s">
        <v>547</v>
      </c>
      <c r="D285" s="209" t="s">
        <v>116</v>
      </c>
      <c r="E285" s="210" t="s">
        <v>548</v>
      </c>
      <c r="F285" s="211" t="s">
        <v>549</v>
      </c>
      <c r="G285" s="212" t="s">
        <v>119</v>
      </c>
      <c r="H285" s="213">
        <v>1</v>
      </c>
      <c r="I285" s="214"/>
      <c r="J285" s="215">
        <f>ROUND(I285*H285,2)</f>
        <v>0</v>
      </c>
      <c r="K285" s="211" t="s">
        <v>120</v>
      </c>
      <c r="L285" s="42"/>
      <c r="M285" s="216" t="s">
        <v>20</v>
      </c>
      <c r="N285" s="217" t="s">
        <v>44</v>
      </c>
      <c r="O285" s="82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0" t="s">
        <v>121</v>
      </c>
      <c r="AT285" s="220" t="s">
        <v>116</v>
      </c>
      <c r="AU285" s="220" t="s">
        <v>122</v>
      </c>
      <c r="AY285" s="15" t="s">
        <v>110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5" t="s">
        <v>22</v>
      </c>
      <c r="BK285" s="221">
        <f>ROUND(I285*H285,2)</f>
        <v>0</v>
      </c>
      <c r="BL285" s="15" t="s">
        <v>121</v>
      </c>
      <c r="BM285" s="220" t="s">
        <v>550</v>
      </c>
    </row>
    <row r="286" s="2" customFormat="1" ht="21.75" customHeight="1">
      <c r="A286" s="36"/>
      <c r="B286" s="37"/>
      <c r="C286" s="209" t="s">
        <v>551</v>
      </c>
      <c r="D286" s="209" t="s">
        <v>116</v>
      </c>
      <c r="E286" s="210" t="s">
        <v>552</v>
      </c>
      <c r="F286" s="211" t="s">
        <v>553</v>
      </c>
      <c r="G286" s="212" t="s">
        <v>119</v>
      </c>
      <c r="H286" s="213">
        <v>1</v>
      </c>
      <c r="I286" s="214"/>
      <c r="J286" s="215">
        <f>ROUND(I286*H286,2)</f>
        <v>0</v>
      </c>
      <c r="K286" s="211" t="s">
        <v>120</v>
      </c>
      <c r="L286" s="42"/>
      <c r="M286" s="216" t="s">
        <v>20</v>
      </c>
      <c r="N286" s="217" t="s">
        <v>44</v>
      </c>
      <c r="O286" s="82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0" t="s">
        <v>121</v>
      </c>
      <c r="AT286" s="220" t="s">
        <v>116</v>
      </c>
      <c r="AU286" s="220" t="s">
        <v>122</v>
      </c>
      <c r="AY286" s="15" t="s">
        <v>110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15" t="s">
        <v>22</v>
      </c>
      <c r="BK286" s="221">
        <f>ROUND(I286*H286,2)</f>
        <v>0</v>
      </c>
      <c r="BL286" s="15" t="s">
        <v>121</v>
      </c>
      <c r="BM286" s="220" t="s">
        <v>554</v>
      </c>
    </row>
    <row r="287" s="2" customFormat="1" ht="21.75" customHeight="1">
      <c r="A287" s="36"/>
      <c r="B287" s="37"/>
      <c r="C287" s="209" t="s">
        <v>555</v>
      </c>
      <c r="D287" s="209" t="s">
        <v>116</v>
      </c>
      <c r="E287" s="210" t="s">
        <v>556</v>
      </c>
      <c r="F287" s="211" t="s">
        <v>557</v>
      </c>
      <c r="G287" s="212" t="s">
        <v>119</v>
      </c>
      <c r="H287" s="213">
        <v>1</v>
      </c>
      <c r="I287" s="214"/>
      <c r="J287" s="215">
        <f>ROUND(I287*H287,2)</f>
        <v>0</v>
      </c>
      <c r="K287" s="211" t="s">
        <v>120</v>
      </c>
      <c r="L287" s="42"/>
      <c r="M287" s="216" t="s">
        <v>20</v>
      </c>
      <c r="N287" s="217" t="s">
        <v>44</v>
      </c>
      <c r="O287" s="82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0" t="s">
        <v>121</v>
      </c>
      <c r="AT287" s="220" t="s">
        <v>116</v>
      </c>
      <c r="AU287" s="220" t="s">
        <v>122</v>
      </c>
      <c r="AY287" s="15" t="s">
        <v>110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5" t="s">
        <v>22</v>
      </c>
      <c r="BK287" s="221">
        <f>ROUND(I287*H287,2)</f>
        <v>0</v>
      </c>
      <c r="BL287" s="15" t="s">
        <v>121</v>
      </c>
      <c r="BM287" s="220" t="s">
        <v>558</v>
      </c>
    </row>
    <row r="288" s="2" customFormat="1" ht="33" customHeight="1">
      <c r="A288" s="36"/>
      <c r="B288" s="37"/>
      <c r="C288" s="209" t="s">
        <v>559</v>
      </c>
      <c r="D288" s="209" t="s">
        <v>116</v>
      </c>
      <c r="E288" s="210" t="s">
        <v>560</v>
      </c>
      <c r="F288" s="211" t="s">
        <v>561</v>
      </c>
      <c r="G288" s="212" t="s">
        <v>119</v>
      </c>
      <c r="H288" s="213">
        <v>1</v>
      </c>
      <c r="I288" s="214"/>
      <c r="J288" s="215">
        <f>ROUND(I288*H288,2)</f>
        <v>0</v>
      </c>
      <c r="K288" s="211" t="s">
        <v>120</v>
      </c>
      <c r="L288" s="42"/>
      <c r="M288" s="216" t="s">
        <v>20</v>
      </c>
      <c r="N288" s="217" t="s">
        <v>44</v>
      </c>
      <c r="O288" s="82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0" t="s">
        <v>121</v>
      </c>
      <c r="AT288" s="220" t="s">
        <v>116</v>
      </c>
      <c r="AU288" s="220" t="s">
        <v>122</v>
      </c>
      <c r="AY288" s="15" t="s">
        <v>110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5" t="s">
        <v>22</v>
      </c>
      <c r="BK288" s="221">
        <f>ROUND(I288*H288,2)</f>
        <v>0</v>
      </c>
      <c r="BL288" s="15" t="s">
        <v>121</v>
      </c>
      <c r="BM288" s="220" t="s">
        <v>562</v>
      </c>
    </row>
    <row r="289" s="2" customFormat="1">
      <c r="A289" s="36"/>
      <c r="B289" s="37"/>
      <c r="C289" s="38"/>
      <c r="D289" s="222" t="s">
        <v>124</v>
      </c>
      <c r="E289" s="38"/>
      <c r="F289" s="223" t="s">
        <v>563</v>
      </c>
      <c r="G289" s="38"/>
      <c r="H289" s="38"/>
      <c r="I289" s="128"/>
      <c r="J289" s="38"/>
      <c r="K289" s="38"/>
      <c r="L289" s="42"/>
      <c r="M289" s="224"/>
      <c r="N289" s="225"/>
      <c r="O289" s="82"/>
      <c r="P289" s="82"/>
      <c r="Q289" s="82"/>
      <c r="R289" s="82"/>
      <c r="S289" s="82"/>
      <c r="T289" s="83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5" t="s">
        <v>124</v>
      </c>
      <c r="AU289" s="15" t="s">
        <v>122</v>
      </c>
    </row>
    <row r="290" s="2" customFormat="1" ht="33" customHeight="1">
      <c r="A290" s="36"/>
      <c r="B290" s="37"/>
      <c r="C290" s="209" t="s">
        <v>564</v>
      </c>
      <c r="D290" s="209" t="s">
        <v>116</v>
      </c>
      <c r="E290" s="210" t="s">
        <v>169</v>
      </c>
      <c r="F290" s="211" t="s">
        <v>170</v>
      </c>
      <c r="G290" s="212" t="s">
        <v>171</v>
      </c>
      <c r="H290" s="213">
        <v>1</v>
      </c>
      <c r="I290" s="214"/>
      <c r="J290" s="215">
        <f>ROUND(I290*H290,2)</f>
        <v>0</v>
      </c>
      <c r="K290" s="211" t="s">
        <v>120</v>
      </c>
      <c r="L290" s="42"/>
      <c r="M290" s="216" t="s">
        <v>20</v>
      </c>
      <c r="N290" s="217" t="s">
        <v>44</v>
      </c>
      <c r="O290" s="82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0" t="s">
        <v>121</v>
      </c>
      <c r="AT290" s="220" t="s">
        <v>116</v>
      </c>
      <c r="AU290" s="220" t="s">
        <v>122</v>
      </c>
      <c r="AY290" s="15" t="s">
        <v>110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5" t="s">
        <v>22</v>
      </c>
      <c r="BK290" s="221">
        <f>ROUND(I290*H290,2)</f>
        <v>0</v>
      </c>
      <c r="BL290" s="15" t="s">
        <v>121</v>
      </c>
      <c r="BM290" s="220" t="s">
        <v>565</v>
      </c>
    </row>
    <row r="291" s="2" customFormat="1">
      <c r="A291" s="36"/>
      <c r="B291" s="37"/>
      <c r="C291" s="38"/>
      <c r="D291" s="222" t="s">
        <v>124</v>
      </c>
      <c r="E291" s="38"/>
      <c r="F291" s="223" t="s">
        <v>173</v>
      </c>
      <c r="G291" s="38"/>
      <c r="H291" s="38"/>
      <c r="I291" s="128"/>
      <c r="J291" s="38"/>
      <c r="K291" s="38"/>
      <c r="L291" s="42"/>
      <c r="M291" s="224"/>
      <c r="N291" s="225"/>
      <c r="O291" s="82"/>
      <c r="P291" s="82"/>
      <c r="Q291" s="82"/>
      <c r="R291" s="82"/>
      <c r="S291" s="82"/>
      <c r="T291" s="83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5" t="s">
        <v>124</v>
      </c>
      <c r="AU291" s="15" t="s">
        <v>122</v>
      </c>
    </row>
    <row r="292" s="2" customFormat="1" ht="44.25" customHeight="1">
      <c r="A292" s="36"/>
      <c r="B292" s="37"/>
      <c r="C292" s="209" t="s">
        <v>566</v>
      </c>
      <c r="D292" s="209" t="s">
        <v>116</v>
      </c>
      <c r="E292" s="210" t="s">
        <v>175</v>
      </c>
      <c r="F292" s="211" t="s">
        <v>176</v>
      </c>
      <c r="G292" s="212" t="s">
        <v>171</v>
      </c>
      <c r="H292" s="213">
        <v>1</v>
      </c>
      <c r="I292" s="214"/>
      <c r="J292" s="215">
        <f>ROUND(I292*H292,2)</f>
        <v>0</v>
      </c>
      <c r="K292" s="211" t="s">
        <v>120</v>
      </c>
      <c r="L292" s="42"/>
      <c r="M292" s="216" t="s">
        <v>20</v>
      </c>
      <c r="N292" s="217" t="s">
        <v>44</v>
      </c>
      <c r="O292" s="82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0" t="s">
        <v>121</v>
      </c>
      <c r="AT292" s="220" t="s">
        <v>116</v>
      </c>
      <c r="AU292" s="220" t="s">
        <v>122</v>
      </c>
      <c r="AY292" s="15" t="s">
        <v>110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5" t="s">
        <v>22</v>
      </c>
      <c r="BK292" s="221">
        <f>ROUND(I292*H292,2)</f>
        <v>0</v>
      </c>
      <c r="BL292" s="15" t="s">
        <v>121</v>
      </c>
      <c r="BM292" s="220" t="s">
        <v>567</v>
      </c>
    </row>
    <row r="293" s="2" customFormat="1">
      <c r="A293" s="36"/>
      <c r="B293" s="37"/>
      <c r="C293" s="38"/>
      <c r="D293" s="222" t="s">
        <v>124</v>
      </c>
      <c r="E293" s="38"/>
      <c r="F293" s="223" t="s">
        <v>173</v>
      </c>
      <c r="G293" s="38"/>
      <c r="H293" s="38"/>
      <c r="I293" s="128"/>
      <c r="J293" s="38"/>
      <c r="K293" s="38"/>
      <c r="L293" s="42"/>
      <c r="M293" s="224"/>
      <c r="N293" s="225"/>
      <c r="O293" s="82"/>
      <c r="P293" s="82"/>
      <c r="Q293" s="82"/>
      <c r="R293" s="82"/>
      <c r="S293" s="82"/>
      <c r="T293" s="83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124</v>
      </c>
      <c r="AU293" s="15" t="s">
        <v>122</v>
      </c>
    </row>
    <row r="294" s="2" customFormat="1" ht="33" customHeight="1">
      <c r="A294" s="36"/>
      <c r="B294" s="37"/>
      <c r="C294" s="209" t="s">
        <v>568</v>
      </c>
      <c r="D294" s="209" t="s">
        <v>116</v>
      </c>
      <c r="E294" s="210" t="s">
        <v>179</v>
      </c>
      <c r="F294" s="211" t="s">
        <v>180</v>
      </c>
      <c r="G294" s="212" t="s">
        <v>171</v>
      </c>
      <c r="H294" s="213">
        <v>1</v>
      </c>
      <c r="I294" s="214"/>
      <c r="J294" s="215">
        <f>ROUND(I294*H294,2)</f>
        <v>0</v>
      </c>
      <c r="K294" s="211" t="s">
        <v>120</v>
      </c>
      <c r="L294" s="42"/>
      <c r="M294" s="216" t="s">
        <v>20</v>
      </c>
      <c r="N294" s="217" t="s">
        <v>44</v>
      </c>
      <c r="O294" s="82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0" t="s">
        <v>121</v>
      </c>
      <c r="AT294" s="220" t="s">
        <v>116</v>
      </c>
      <c r="AU294" s="220" t="s">
        <v>122</v>
      </c>
      <c r="AY294" s="15" t="s">
        <v>110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5" t="s">
        <v>22</v>
      </c>
      <c r="BK294" s="221">
        <f>ROUND(I294*H294,2)</f>
        <v>0</v>
      </c>
      <c r="BL294" s="15" t="s">
        <v>121</v>
      </c>
      <c r="BM294" s="220" t="s">
        <v>569</v>
      </c>
    </row>
    <row r="295" s="2" customFormat="1">
      <c r="A295" s="36"/>
      <c r="B295" s="37"/>
      <c r="C295" s="38"/>
      <c r="D295" s="222" t="s">
        <v>124</v>
      </c>
      <c r="E295" s="38"/>
      <c r="F295" s="223" t="s">
        <v>182</v>
      </c>
      <c r="G295" s="38"/>
      <c r="H295" s="38"/>
      <c r="I295" s="128"/>
      <c r="J295" s="38"/>
      <c r="K295" s="38"/>
      <c r="L295" s="42"/>
      <c r="M295" s="224"/>
      <c r="N295" s="225"/>
      <c r="O295" s="82"/>
      <c r="P295" s="82"/>
      <c r="Q295" s="82"/>
      <c r="R295" s="82"/>
      <c r="S295" s="82"/>
      <c r="T295" s="83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5" t="s">
        <v>124</v>
      </c>
      <c r="AU295" s="15" t="s">
        <v>122</v>
      </c>
    </row>
    <row r="296" s="2" customFormat="1" ht="33" customHeight="1">
      <c r="A296" s="36"/>
      <c r="B296" s="37"/>
      <c r="C296" s="209" t="s">
        <v>570</v>
      </c>
      <c r="D296" s="209" t="s">
        <v>116</v>
      </c>
      <c r="E296" s="210" t="s">
        <v>571</v>
      </c>
      <c r="F296" s="211" t="s">
        <v>396</v>
      </c>
      <c r="G296" s="212" t="s">
        <v>171</v>
      </c>
      <c r="H296" s="213">
        <v>1</v>
      </c>
      <c r="I296" s="214"/>
      <c r="J296" s="215">
        <f>ROUND(I296*H296,2)</f>
        <v>0</v>
      </c>
      <c r="K296" s="211" t="s">
        <v>120</v>
      </c>
      <c r="L296" s="42"/>
      <c r="M296" s="216" t="s">
        <v>20</v>
      </c>
      <c r="N296" s="217" t="s">
        <v>44</v>
      </c>
      <c r="O296" s="82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0" t="s">
        <v>121</v>
      </c>
      <c r="AT296" s="220" t="s">
        <v>116</v>
      </c>
      <c r="AU296" s="220" t="s">
        <v>122</v>
      </c>
      <c r="AY296" s="15" t="s">
        <v>110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5" t="s">
        <v>22</v>
      </c>
      <c r="BK296" s="221">
        <f>ROUND(I296*H296,2)</f>
        <v>0</v>
      </c>
      <c r="BL296" s="15" t="s">
        <v>121</v>
      </c>
      <c r="BM296" s="220" t="s">
        <v>572</v>
      </c>
    </row>
    <row r="297" s="2" customFormat="1">
      <c r="A297" s="36"/>
      <c r="B297" s="37"/>
      <c r="C297" s="38"/>
      <c r="D297" s="222" t="s">
        <v>124</v>
      </c>
      <c r="E297" s="38"/>
      <c r="F297" s="223" t="s">
        <v>182</v>
      </c>
      <c r="G297" s="38"/>
      <c r="H297" s="38"/>
      <c r="I297" s="128"/>
      <c r="J297" s="38"/>
      <c r="K297" s="38"/>
      <c r="L297" s="42"/>
      <c r="M297" s="224"/>
      <c r="N297" s="225"/>
      <c r="O297" s="82"/>
      <c r="P297" s="82"/>
      <c r="Q297" s="82"/>
      <c r="R297" s="82"/>
      <c r="S297" s="82"/>
      <c r="T297" s="83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124</v>
      </c>
      <c r="AU297" s="15" t="s">
        <v>122</v>
      </c>
    </row>
    <row r="298" s="2" customFormat="1" ht="44.25" customHeight="1">
      <c r="A298" s="36"/>
      <c r="B298" s="37"/>
      <c r="C298" s="209" t="s">
        <v>573</v>
      </c>
      <c r="D298" s="209" t="s">
        <v>116</v>
      </c>
      <c r="E298" s="210" t="s">
        <v>574</v>
      </c>
      <c r="F298" s="211" t="s">
        <v>575</v>
      </c>
      <c r="G298" s="212" t="s">
        <v>119</v>
      </c>
      <c r="H298" s="213">
        <v>1</v>
      </c>
      <c r="I298" s="214"/>
      <c r="J298" s="215">
        <f>ROUND(I298*H298,2)</f>
        <v>0</v>
      </c>
      <c r="K298" s="211" t="s">
        <v>120</v>
      </c>
      <c r="L298" s="42"/>
      <c r="M298" s="216" t="s">
        <v>20</v>
      </c>
      <c r="N298" s="217" t="s">
        <v>44</v>
      </c>
      <c r="O298" s="82"/>
      <c r="P298" s="218">
        <f>O298*H298</f>
        <v>0</v>
      </c>
      <c r="Q298" s="218">
        <v>0.16700000000000001</v>
      </c>
      <c r="R298" s="218">
        <f>Q298*H298</f>
        <v>0.16700000000000001</v>
      </c>
      <c r="S298" s="218">
        <v>0</v>
      </c>
      <c r="T298" s="219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0" t="s">
        <v>121</v>
      </c>
      <c r="AT298" s="220" t="s">
        <v>116</v>
      </c>
      <c r="AU298" s="220" t="s">
        <v>122</v>
      </c>
      <c r="AY298" s="15" t="s">
        <v>110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15" t="s">
        <v>22</v>
      </c>
      <c r="BK298" s="221">
        <f>ROUND(I298*H298,2)</f>
        <v>0</v>
      </c>
      <c r="BL298" s="15" t="s">
        <v>121</v>
      </c>
      <c r="BM298" s="220" t="s">
        <v>576</v>
      </c>
    </row>
    <row r="299" s="2" customFormat="1">
      <c r="A299" s="36"/>
      <c r="B299" s="37"/>
      <c r="C299" s="38"/>
      <c r="D299" s="222" t="s">
        <v>124</v>
      </c>
      <c r="E299" s="38"/>
      <c r="F299" s="223" t="s">
        <v>577</v>
      </c>
      <c r="G299" s="38"/>
      <c r="H299" s="38"/>
      <c r="I299" s="128"/>
      <c r="J299" s="38"/>
      <c r="K299" s="38"/>
      <c r="L299" s="42"/>
      <c r="M299" s="224"/>
      <c r="N299" s="225"/>
      <c r="O299" s="82"/>
      <c r="P299" s="82"/>
      <c r="Q299" s="82"/>
      <c r="R299" s="82"/>
      <c r="S299" s="82"/>
      <c r="T299" s="83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5" t="s">
        <v>124</v>
      </c>
      <c r="AU299" s="15" t="s">
        <v>122</v>
      </c>
    </row>
    <row r="300" s="2" customFormat="1" ht="44.25" customHeight="1">
      <c r="A300" s="36"/>
      <c r="B300" s="37"/>
      <c r="C300" s="209" t="s">
        <v>578</v>
      </c>
      <c r="D300" s="209" t="s">
        <v>116</v>
      </c>
      <c r="E300" s="210" t="s">
        <v>579</v>
      </c>
      <c r="F300" s="211" t="s">
        <v>580</v>
      </c>
      <c r="G300" s="212" t="s">
        <v>119</v>
      </c>
      <c r="H300" s="213">
        <v>1</v>
      </c>
      <c r="I300" s="214"/>
      <c r="J300" s="215">
        <f>ROUND(I300*H300,2)</f>
        <v>0</v>
      </c>
      <c r="K300" s="211" t="s">
        <v>120</v>
      </c>
      <c r="L300" s="42"/>
      <c r="M300" s="216" t="s">
        <v>20</v>
      </c>
      <c r="N300" s="217" t="s">
        <v>44</v>
      </c>
      <c r="O300" s="82"/>
      <c r="P300" s="218">
        <f>O300*H300</f>
        <v>0</v>
      </c>
      <c r="Q300" s="218">
        <v>0.1837</v>
      </c>
      <c r="R300" s="218">
        <f>Q300*H300</f>
        <v>0.1837</v>
      </c>
      <c r="S300" s="218">
        <v>0</v>
      </c>
      <c r="T300" s="21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0" t="s">
        <v>121</v>
      </c>
      <c r="AT300" s="220" t="s">
        <v>116</v>
      </c>
      <c r="AU300" s="220" t="s">
        <v>122</v>
      </c>
      <c r="AY300" s="15" t="s">
        <v>110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5" t="s">
        <v>22</v>
      </c>
      <c r="BK300" s="221">
        <f>ROUND(I300*H300,2)</f>
        <v>0</v>
      </c>
      <c r="BL300" s="15" t="s">
        <v>121</v>
      </c>
      <c r="BM300" s="220" t="s">
        <v>581</v>
      </c>
    </row>
    <row r="301" s="2" customFormat="1">
      <c r="A301" s="36"/>
      <c r="B301" s="37"/>
      <c r="C301" s="38"/>
      <c r="D301" s="222" t="s">
        <v>124</v>
      </c>
      <c r="E301" s="38"/>
      <c r="F301" s="223" t="s">
        <v>582</v>
      </c>
      <c r="G301" s="38"/>
      <c r="H301" s="38"/>
      <c r="I301" s="128"/>
      <c r="J301" s="38"/>
      <c r="K301" s="38"/>
      <c r="L301" s="42"/>
      <c r="M301" s="224"/>
      <c r="N301" s="225"/>
      <c r="O301" s="82"/>
      <c r="P301" s="82"/>
      <c r="Q301" s="82"/>
      <c r="R301" s="82"/>
      <c r="S301" s="82"/>
      <c r="T301" s="83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124</v>
      </c>
      <c r="AU301" s="15" t="s">
        <v>122</v>
      </c>
    </row>
    <row r="302" s="2" customFormat="1" ht="16.5" customHeight="1">
      <c r="A302" s="36"/>
      <c r="B302" s="37"/>
      <c r="C302" s="226" t="s">
        <v>583</v>
      </c>
      <c r="D302" s="226" t="s">
        <v>320</v>
      </c>
      <c r="E302" s="227" t="s">
        <v>584</v>
      </c>
      <c r="F302" s="228" t="s">
        <v>585</v>
      </c>
      <c r="G302" s="229" t="s">
        <v>119</v>
      </c>
      <c r="H302" s="230">
        <v>1</v>
      </c>
      <c r="I302" s="231"/>
      <c r="J302" s="232">
        <f>ROUND(I302*H302,2)</f>
        <v>0</v>
      </c>
      <c r="K302" s="228" t="s">
        <v>120</v>
      </c>
      <c r="L302" s="233"/>
      <c r="M302" s="234" t="s">
        <v>20</v>
      </c>
      <c r="N302" s="235" t="s">
        <v>44</v>
      </c>
      <c r="O302" s="82"/>
      <c r="P302" s="218">
        <f>O302*H302</f>
        <v>0</v>
      </c>
      <c r="Q302" s="218">
        <v>0.41699999999999998</v>
      </c>
      <c r="R302" s="218">
        <f>Q302*H302</f>
        <v>0.41699999999999998</v>
      </c>
      <c r="S302" s="218">
        <v>0</v>
      </c>
      <c r="T302" s="21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0" t="s">
        <v>152</v>
      </c>
      <c r="AT302" s="220" t="s">
        <v>320</v>
      </c>
      <c r="AU302" s="220" t="s">
        <v>122</v>
      </c>
      <c r="AY302" s="15" t="s">
        <v>110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5" t="s">
        <v>22</v>
      </c>
      <c r="BK302" s="221">
        <f>ROUND(I302*H302,2)</f>
        <v>0</v>
      </c>
      <c r="BL302" s="15" t="s">
        <v>121</v>
      </c>
      <c r="BM302" s="220" t="s">
        <v>586</v>
      </c>
    </row>
    <row r="303" s="2" customFormat="1" ht="16.5" customHeight="1">
      <c r="A303" s="36"/>
      <c r="B303" s="37"/>
      <c r="C303" s="226" t="s">
        <v>587</v>
      </c>
      <c r="D303" s="226" t="s">
        <v>320</v>
      </c>
      <c r="E303" s="227" t="s">
        <v>588</v>
      </c>
      <c r="F303" s="228" t="s">
        <v>589</v>
      </c>
      <c r="G303" s="229" t="s">
        <v>119</v>
      </c>
      <c r="H303" s="230">
        <v>1</v>
      </c>
      <c r="I303" s="231"/>
      <c r="J303" s="232">
        <f>ROUND(I303*H303,2)</f>
        <v>0</v>
      </c>
      <c r="K303" s="228" t="s">
        <v>120</v>
      </c>
      <c r="L303" s="233"/>
      <c r="M303" s="234" t="s">
        <v>20</v>
      </c>
      <c r="N303" s="235" t="s">
        <v>44</v>
      </c>
      <c r="O303" s="82"/>
      <c r="P303" s="218">
        <f>O303*H303</f>
        <v>0</v>
      </c>
      <c r="Q303" s="218">
        <v>0.11799999999999999</v>
      </c>
      <c r="R303" s="218">
        <f>Q303*H303</f>
        <v>0.11799999999999999</v>
      </c>
      <c r="S303" s="218">
        <v>0</v>
      </c>
      <c r="T303" s="219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0" t="s">
        <v>152</v>
      </c>
      <c r="AT303" s="220" t="s">
        <v>320</v>
      </c>
      <c r="AU303" s="220" t="s">
        <v>122</v>
      </c>
      <c r="AY303" s="15" t="s">
        <v>110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5" t="s">
        <v>22</v>
      </c>
      <c r="BK303" s="221">
        <f>ROUND(I303*H303,2)</f>
        <v>0</v>
      </c>
      <c r="BL303" s="15" t="s">
        <v>121</v>
      </c>
      <c r="BM303" s="220" t="s">
        <v>590</v>
      </c>
    </row>
    <row r="304" s="2" customFormat="1" ht="16.5" customHeight="1">
      <c r="A304" s="36"/>
      <c r="B304" s="37"/>
      <c r="C304" s="226" t="s">
        <v>591</v>
      </c>
      <c r="D304" s="226" t="s">
        <v>320</v>
      </c>
      <c r="E304" s="227" t="s">
        <v>592</v>
      </c>
      <c r="F304" s="228" t="s">
        <v>593</v>
      </c>
      <c r="G304" s="229" t="s">
        <v>119</v>
      </c>
      <c r="H304" s="230">
        <v>1</v>
      </c>
      <c r="I304" s="231"/>
      <c r="J304" s="232">
        <f>ROUND(I304*H304,2)</f>
        <v>0</v>
      </c>
      <c r="K304" s="228" t="s">
        <v>120</v>
      </c>
      <c r="L304" s="233"/>
      <c r="M304" s="234" t="s">
        <v>20</v>
      </c>
      <c r="N304" s="235" t="s">
        <v>44</v>
      </c>
      <c r="O304" s="82"/>
      <c r="P304" s="218">
        <f>O304*H304</f>
        <v>0</v>
      </c>
      <c r="Q304" s="218">
        <v>0.11799999999999999</v>
      </c>
      <c r="R304" s="218">
        <f>Q304*H304</f>
        <v>0.11799999999999999</v>
      </c>
      <c r="S304" s="218">
        <v>0</v>
      </c>
      <c r="T304" s="219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0" t="s">
        <v>152</v>
      </c>
      <c r="AT304" s="220" t="s">
        <v>320</v>
      </c>
      <c r="AU304" s="220" t="s">
        <v>122</v>
      </c>
      <c r="AY304" s="15" t="s">
        <v>110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15" t="s">
        <v>22</v>
      </c>
      <c r="BK304" s="221">
        <f>ROUND(I304*H304,2)</f>
        <v>0</v>
      </c>
      <c r="BL304" s="15" t="s">
        <v>121</v>
      </c>
      <c r="BM304" s="220" t="s">
        <v>594</v>
      </c>
    </row>
    <row r="305" s="2" customFormat="1" ht="44.25" customHeight="1">
      <c r="A305" s="36"/>
      <c r="B305" s="37"/>
      <c r="C305" s="209" t="s">
        <v>595</v>
      </c>
      <c r="D305" s="209" t="s">
        <v>116</v>
      </c>
      <c r="E305" s="210" t="s">
        <v>596</v>
      </c>
      <c r="F305" s="211" t="s">
        <v>597</v>
      </c>
      <c r="G305" s="212" t="s">
        <v>119</v>
      </c>
      <c r="H305" s="213">
        <v>1</v>
      </c>
      <c r="I305" s="214"/>
      <c r="J305" s="215">
        <f>ROUND(I305*H305,2)</f>
        <v>0</v>
      </c>
      <c r="K305" s="211" t="s">
        <v>120</v>
      </c>
      <c r="L305" s="42"/>
      <c r="M305" s="216" t="s">
        <v>20</v>
      </c>
      <c r="N305" s="217" t="s">
        <v>44</v>
      </c>
      <c r="O305" s="82"/>
      <c r="P305" s="218">
        <f>O305*H305</f>
        <v>0</v>
      </c>
      <c r="Q305" s="218">
        <v>0.19536000000000001</v>
      </c>
      <c r="R305" s="218">
        <f>Q305*H305</f>
        <v>0.19536000000000001</v>
      </c>
      <c r="S305" s="218">
        <v>0</v>
      </c>
      <c r="T305" s="21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0" t="s">
        <v>121</v>
      </c>
      <c r="AT305" s="220" t="s">
        <v>116</v>
      </c>
      <c r="AU305" s="220" t="s">
        <v>122</v>
      </c>
      <c r="AY305" s="15" t="s">
        <v>110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5" t="s">
        <v>22</v>
      </c>
      <c r="BK305" s="221">
        <f>ROUND(I305*H305,2)</f>
        <v>0</v>
      </c>
      <c r="BL305" s="15" t="s">
        <v>121</v>
      </c>
      <c r="BM305" s="220" t="s">
        <v>598</v>
      </c>
    </row>
    <row r="306" s="2" customFormat="1">
      <c r="A306" s="36"/>
      <c r="B306" s="37"/>
      <c r="C306" s="38"/>
      <c r="D306" s="222" t="s">
        <v>124</v>
      </c>
      <c r="E306" s="38"/>
      <c r="F306" s="223" t="s">
        <v>582</v>
      </c>
      <c r="G306" s="38"/>
      <c r="H306" s="38"/>
      <c r="I306" s="128"/>
      <c r="J306" s="38"/>
      <c r="K306" s="38"/>
      <c r="L306" s="42"/>
      <c r="M306" s="224"/>
      <c r="N306" s="225"/>
      <c r="O306" s="82"/>
      <c r="P306" s="82"/>
      <c r="Q306" s="82"/>
      <c r="R306" s="82"/>
      <c r="S306" s="82"/>
      <c r="T306" s="83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5" t="s">
        <v>124</v>
      </c>
      <c r="AU306" s="15" t="s">
        <v>122</v>
      </c>
    </row>
    <row r="307" s="2" customFormat="1" ht="44.25" customHeight="1">
      <c r="A307" s="36"/>
      <c r="B307" s="37"/>
      <c r="C307" s="209" t="s">
        <v>599</v>
      </c>
      <c r="D307" s="209" t="s">
        <v>116</v>
      </c>
      <c r="E307" s="210" t="s">
        <v>600</v>
      </c>
      <c r="F307" s="211" t="s">
        <v>601</v>
      </c>
      <c r="G307" s="212" t="s">
        <v>119</v>
      </c>
      <c r="H307" s="213">
        <v>1</v>
      </c>
      <c r="I307" s="214"/>
      <c r="J307" s="215">
        <f>ROUND(I307*H307,2)</f>
        <v>0</v>
      </c>
      <c r="K307" s="211" t="s">
        <v>120</v>
      </c>
      <c r="L307" s="42"/>
      <c r="M307" s="216" t="s">
        <v>20</v>
      </c>
      <c r="N307" s="217" t="s">
        <v>44</v>
      </c>
      <c r="O307" s="82"/>
      <c r="P307" s="218">
        <f>O307*H307</f>
        <v>0</v>
      </c>
      <c r="Q307" s="218">
        <v>0.1837</v>
      </c>
      <c r="R307" s="218">
        <f>Q307*H307</f>
        <v>0.1837</v>
      </c>
      <c r="S307" s="218">
        <v>0</v>
      </c>
      <c r="T307" s="219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0" t="s">
        <v>121</v>
      </c>
      <c r="AT307" s="220" t="s">
        <v>116</v>
      </c>
      <c r="AU307" s="220" t="s">
        <v>122</v>
      </c>
      <c r="AY307" s="15" t="s">
        <v>110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15" t="s">
        <v>22</v>
      </c>
      <c r="BK307" s="221">
        <f>ROUND(I307*H307,2)</f>
        <v>0</v>
      </c>
      <c r="BL307" s="15" t="s">
        <v>121</v>
      </c>
      <c r="BM307" s="220" t="s">
        <v>602</v>
      </c>
    </row>
    <row r="308" s="2" customFormat="1">
      <c r="A308" s="36"/>
      <c r="B308" s="37"/>
      <c r="C308" s="38"/>
      <c r="D308" s="222" t="s">
        <v>124</v>
      </c>
      <c r="E308" s="38"/>
      <c r="F308" s="223" t="s">
        <v>582</v>
      </c>
      <c r="G308" s="38"/>
      <c r="H308" s="38"/>
      <c r="I308" s="128"/>
      <c r="J308" s="38"/>
      <c r="K308" s="38"/>
      <c r="L308" s="42"/>
      <c r="M308" s="224"/>
      <c r="N308" s="225"/>
      <c r="O308" s="82"/>
      <c r="P308" s="82"/>
      <c r="Q308" s="82"/>
      <c r="R308" s="82"/>
      <c r="S308" s="82"/>
      <c r="T308" s="83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5" t="s">
        <v>124</v>
      </c>
      <c r="AU308" s="15" t="s">
        <v>122</v>
      </c>
    </row>
    <row r="309" s="2" customFormat="1" ht="16.5" customHeight="1">
      <c r="A309" s="36"/>
      <c r="B309" s="37"/>
      <c r="C309" s="226" t="s">
        <v>603</v>
      </c>
      <c r="D309" s="226" t="s">
        <v>320</v>
      </c>
      <c r="E309" s="227" t="s">
        <v>604</v>
      </c>
      <c r="F309" s="228" t="s">
        <v>605</v>
      </c>
      <c r="G309" s="229" t="s">
        <v>119</v>
      </c>
      <c r="H309" s="230">
        <v>1</v>
      </c>
      <c r="I309" s="231"/>
      <c r="J309" s="232">
        <f>ROUND(I309*H309,2)</f>
        <v>0</v>
      </c>
      <c r="K309" s="228" t="s">
        <v>120</v>
      </c>
      <c r="L309" s="233"/>
      <c r="M309" s="234" t="s">
        <v>20</v>
      </c>
      <c r="N309" s="235" t="s">
        <v>44</v>
      </c>
      <c r="O309" s="82"/>
      <c r="P309" s="218">
        <f>O309*H309</f>
        <v>0</v>
      </c>
      <c r="Q309" s="218">
        <v>0.222</v>
      </c>
      <c r="R309" s="218">
        <f>Q309*H309</f>
        <v>0.222</v>
      </c>
      <c r="S309" s="218">
        <v>0</v>
      </c>
      <c r="T309" s="21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0" t="s">
        <v>152</v>
      </c>
      <c r="AT309" s="220" t="s">
        <v>320</v>
      </c>
      <c r="AU309" s="220" t="s">
        <v>122</v>
      </c>
      <c r="AY309" s="15" t="s">
        <v>110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5" t="s">
        <v>22</v>
      </c>
      <c r="BK309" s="221">
        <f>ROUND(I309*H309,2)</f>
        <v>0</v>
      </c>
      <c r="BL309" s="15" t="s">
        <v>121</v>
      </c>
      <c r="BM309" s="220" t="s">
        <v>606</v>
      </c>
    </row>
    <row r="310" s="2" customFormat="1" ht="44.25" customHeight="1">
      <c r="A310" s="36"/>
      <c r="B310" s="37"/>
      <c r="C310" s="209" t="s">
        <v>607</v>
      </c>
      <c r="D310" s="209" t="s">
        <v>116</v>
      </c>
      <c r="E310" s="210" t="s">
        <v>608</v>
      </c>
      <c r="F310" s="211" t="s">
        <v>609</v>
      </c>
      <c r="G310" s="212" t="s">
        <v>119</v>
      </c>
      <c r="H310" s="213">
        <v>1</v>
      </c>
      <c r="I310" s="214"/>
      <c r="J310" s="215">
        <f>ROUND(I310*H310,2)</f>
        <v>0</v>
      </c>
      <c r="K310" s="211" t="s">
        <v>120</v>
      </c>
      <c r="L310" s="42"/>
      <c r="M310" s="216" t="s">
        <v>20</v>
      </c>
      <c r="N310" s="217" t="s">
        <v>44</v>
      </c>
      <c r="O310" s="82"/>
      <c r="P310" s="218">
        <f>O310*H310</f>
        <v>0</v>
      </c>
      <c r="Q310" s="218">
        <v>0.19536000000000001</v>
      </c>
      <c r="R310" s="218">
        <f>Q310*H310</f>
        <v>0.19536000000000001</v>
      </c>
      <c r="S310" s="218">
        <v>0</v>
      </c>
      <c r="T310" s="219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0" t="s">
        <v>121</v>
      </c>
      <c r="AT310" s="220" t="s">
        <v>116</v>
      </c>
      <c r="AU310" s="220" t="s">
        <v>122</v>
      </c>
      <c r="AY310" s="15" t="s">
        <v>110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15" t="s">
        <v>22</v>
      </c>
      <c r="BK310" s="221">
        <f>ROUND(I310*H310,2)</f>
        <v>0</v>
      </c>
      <c r="BL310" s="15" t="s">
        <v>121</v>
      </c>
      <c r="BM310" s="220" t="s">
        <v>610</v>
      </c>
    </row>
    <row r="311" s="2" customFormat="1">
      <c r="A311" s="36"/>
      <c r="B311" s="37"/>
      <c r="C311" s="38"/>
      <c r="D311" s="222" t="s">
        <v>124</v>
      </c>
      <c r="E311" s="38"/>
      <c r="F311" s="223" t="s">
        <v>582</v>
      </c>
      <c r="G311" s="38"/>
      <c r="H311" s="38"/>
      <c r="I311" s="128"/>
      <c r="J311" s="38"/>
      <c r="K311" s="38"/>
      <c r="L311" s="42"/>
      <c r="M311" s="224"/>
      <c r="N311" s="225"/>
      <c r="O311" s="82"/>
      <c r="P311" s="82"/>
      <c r="Q311" s="82"/>
      <c r="R311" s="82"/>
      <c r="S311" s="82"/>
      <c r="T311" s="83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124</v>
      </c>
      <c r="AU311" s="15" t="s">
        <v>122</v>
      </c>
    </row>
    <row r="312" s="2" customFormat="1" ht="44.25" customHeight="1">
      <c r="A312" s="36"/>
      <c r="B312" s="37"/>
      <c r="C312" s="209" t="s">
        <v>611</v>
      </c>
      <c r="D312" s="209" t="s">
        <v>116</v>
      </c>
      <c r="E312" s="210" t="s">
        <v>574</v>
      </c>
      <c r="F312" s="211" t="s">
        <v>575</v>
      </c>
      <c r="G312" s="212" t="s">
        <v>119</v>
      </c>
      <c r="H312" s="213">
        <v>1</v>
      </c>
      <c r="I312" s="214"/>
      <c r="J312" s="215">
        <f>ROUND(I312*H312,2)</f>
        <v>0</v>
      </c>
      <c r="K312" s="211" t="s">
        <v>120</v>
      </c>
      <c r="L312" s="42"/>
      <c r="M312" s="216" t="s">
        <v>20</v>
      </c>
      <c r="N312" s="217" t="s">
        <v>44</v>
      </c>
      <c r="O312" s="82"/>
      <c r="P312" s="218">
        <f>O312*H312</f>
        <v>0</v>
      </c>
      <c r="Q312" s="218">
        <v>0.16700000000000001</v>
      </c>
      <c r="R312" s="218">
        <f>Q312*H312</f>
        <v>0.16700000000000001</v>
      </c>
      <c r="S312" s="218">
        <v>0</v>
      </c>
      <c r="T312" s="21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0" t="s">
        <v>121</v>
      </c>
      <c r="AT312" s="220" t="s">
        <v>116</v>
      </c>
      <c r="AU312" s="220" t="s">
        <v>122</v>
      </c>
      <c r="AY312" s="15" t="s">
        <v>110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15" t="s">
        <v>22</v>
      </c>
      <c r="BK312" s="221">
        <f>ROUND(I312*H312,2)</f>
        <v>0</v>
      </c>
      <c r="BL312" s="15" t="s">
        <v>121</v>
      </c>
      <c r="BM312" s="220" t="s">
        <v>612</v>
      </c>
    </row>
    <row r="313" s="2" customFormat="1">
      <c r="A313" s="36"/>
      <c r="B313" s="37"/>
      <c r="C313" s="38"/>
      <c r="D313" s="222" t="s">
        <v>124</v>
      </c>
      <c r="E313" s="38"/>
      <c r="F313" s="223" t="s">
        <v>577</v>
      </c>
      <c r="G313" s="38"/>
      <c r="H313" s="38"/>
      <c r="I313" s="128"/>
      <c r="J313" s="38"/>
      <c r="K313" s="38"/>
      <c r="L313" s="42"/>
      <c r="M313" s="224"/>
      <c r="N313" s="225"/>
      <c r="O313" s="82"/>
      <c r="P313" s="82"/>
      <c r="Q313" s="82"/>
      <c r="R313" s="82"/>
      <c r="S313" s="82"/>
      <c r="T313" s="83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124</v>
      </c>
      <c r="AU313" s="15" t="s">
        <v>122</v>
      </c>
    </row>
    <row r="314" s="2" customFormat="1" ht="55.5" customHeight="1">
      <c r="A314" s="36"/>
      <c r="B314" s="37"/>
      <c r="C314" s="209" t="s">
        <v>613</v>
      </c>
      <c r="D314" s="209" t="s">
        <v>116</v>
      </c>
      <c r="E314" s="210" t="s">
        <v>614</v>
      </c>
      <c r="F314" s="211" t="s">
        <v>615</v>
      </c>
      <c r="G314" s="212" t="s">
        <v>119</v>
      </c>
      <c r="H314" s="213">
        <v>1</v>
      </c>
      <c r="I314" s="214"/>
      <c r="J314" s="215">
        <f>ROUND(I314*H314,2)</f>
        <v>0</v>
      </c>
      <c r="K314" s="211" t="s">
        <v>120</v>
      </c>
      <c r="L314" s="42"/>
      <c r="M314" s="216" t="s">
        <v>20</v>
      </c>
      <c r="N314" s="217" t="s">
        <v>44</v>
      </c>
      <c r="O314" s="82"/>
      <c r="P314" s="218">
        <f>O314*H314</f>
        <v>0</v>
      </c>
      <c r="Q314" s="218">
        <v>0.1670275</v>
      </c>
      <c r="R314" s="218">
        <f>Q314*H314</f>
        <v>0.1670275</v>
      </c>
      <c r="S314" s="218">
        <v>0</v>
      </c>
      <c r="T314" s="21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0" t="s">
        <v>121</v>
      </c>
      <c r="AT314" s="220" t="s">
        <v>116</v>
      </c>
      <c r="AU314" s="220" t="s">
        <v>122</v>
      </c>
      <c r="AY314" s="15" t="s">
        <v>110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5" t="s">
        <v>22</v>
      </c>
      <c r="BK314" s="221">
        <f>ROUND(I314*H314,2)</f>
        <v>0</v>
      </c>
      <c r="BL314" s="15" t="s">
        <v>121</v>
      </c>
      <c r="BM314" s="220" t="s">
        <v>616</v>
      </c>
    </row>
    <row r="315" s="2" customFormat="1">
      <c r="A315" s="36"/>
      <c r="B315" s="37"/>
      <c r="C315" s="38"/>
      <c r="D315" s="222" t="s">
        <v>124</v>
      </c>
      <c r="E315" s="38"/>
      <c r="F315" s="223" t="s">
        <v>577</v>
      </c>
      <c r="G315" s="38"/>
      <c r="H315" s="38"/>
      <c r="I315" s="128"/>
      <c r="J315" s="38"/>
      <c r="K315" s="38"/>
      <c r="L315" s="42"/>
      <c r="M315" s="224"/>
      <c r="N315" s="225"/>
      <c r="O315" s="82"/>
      <c r="P315" s="82"/>
      <c r="Q315" s="82"/>
      <c r="R315" s="82"/>
      <c r="S315" s="82"/>
      <c r="T315" s="83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124</v>
      </c>
      <c r="AU315" s="15" t="s">
        <v>122</v>
      </c>
    </row>
    <row r="316" s="2" customFormat="1" ht="44.25" customHeight="1">
      <c r="A316" s="36"/>
      <c r="B316" s="37"/>
      <c r="C316" s="209" t="s">
        <v>617</v>
      </c>
      <c r="D316" s="209" t="s">
        <v>116</v>
      </c>
      <c r="E316" s="210" t="s">
        <v>618</v>
      </c>
      <c r="F316" s="211" t="s">
        <v>619</v>
      </c>
      <c r="G316" s="212" t="s">
        <v>133</v>
      </c>
      <c r="H316" s="213">
        <v>1</v>
      </c>
      <c r="I316" s="214"/>
      <c r="J316" s="215">
        <f>ROUND(I316*H316,2)</f>
        <v>0</v>
      </c>
      <c r="K316" s="211" t="s">
        <v>120</v>
      </c>
      <c r="L316" s="42"/>
      <c r="M316" s="216" t="s">
        <v>20</v>
      </c>
      <c r="N316" s="217" t="s">
        <v>44</v>
      </c>
      <c r="O316" s="82"/>
      <c r="P316" s="218">
        <f>O316*H316</f>
        <v>0</v>
      </c>
      <c r="Q316" s="218">
        <v>0.16849059999999999</v>
      </c>
      <c r="R316" s="218">
        <f>Q316*H316</f>
        <v>0.16849059999999999</v>
      </c>
      <c r="S316" s="218">
        <v>0</v>
      </c>
      <c r="T316" s="21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0" t="s">
        <v>121</v>
      </c>
      <c r="AT316" s="220" t="s">
        <v>116</v>
      </c>
      <c r="AU316" s="220" t="s">
        <v>122</v>
      </c>
      <c r="AY316" s="15" t="s">
        <v>110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15" t="s">
        <v>22</v>
      </c>
      <c r="BK316" s="221">
        <f>ROUND(I316*H316,2)</f>
        <v>0</v>
      </c>
      <c r="BL316" s="15" t="s">
        <v>121</v>
      </c>
      <c r="BM316" s="220" t="s">
        <v>620</v>
      </c>
    </row>
    <row r="317" s="2" customFormat="1">
      <c r="A317" s="36"/>
      <c r="B317" s="37"/>
      <c r="C317" s="38"/>
      <c r="D317" s="222" t="s">
        <v>124</v>
      </c>
      <c r="E317" s="38"/>
      <c r="F317" s="223" t="s">
        <v>621</v>
      </c>
      <c r="G317" s="38"/>
      <c r="H317" s="38"/>
      <c r="I317" s="128"/>
      <c r="J317" s="38"/>
      <c r="K317" s="38"/>
      <c r="L317" s="42"/>
      <c r="M317" s="224"/>
      <c r="N317" s="225"/>
      <c r="O317" s="82"/>
      <c r="P317" s="82"/>
      <c r="Q317" s="82"/>
      <c r="R317" s="82"/>
      <c r="S317" s="82"/>
      <c r="T317" s="83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124</v>
      </c>
      <c r="AU317" s="15" t="s">
        <v>122</v>
      </c>
    </row>
    <row r="318" s="2" customFormat="1" ht="16.5" customHeight="1">
      <c r="A318" s="36"/>
      <c r="B318" s="37"/>
      <c r="C318" s="226" t="s">
        <v>622</v>
      </c>
      <c r="D318" s="226" t="s">
        <v>320</v>
      </c>
      <c r="E318" s="227" t="s">
        <v>321</v>
      </c>
      <c r="F318" s="228" t="s">
        <v>322</v>
      </c>
      <c r="G318" s="229" t="s">
        <v>133</v>
      </c>
      <c r="H318" s="230">
        <v>1</v>
      </c>
      <c r="I318" s="231"/>
      <c r="J318" s="232">
        <f>ROUND(I318*H318,2)</f>
        <v>0</v>
      </c>
      <c r="K318" s="228" t="s">
        <v>120</v>
      </c>
      <c r="L318" s="233"/>
      <c r="M318" s="234" t="s">
        <v>20</v>
      </c>
      <c r="N318" s="235" t="s">
        <v>44</v>
      </c>
      <c r="O318" s="82"/>
      <c r="P318" s="218">
        <f>O318*H318</f>
        <v>0</v>
      </c>
      <c r="Q318" s="218">
        <v>0.081000000000000003</v>
      </c>
      <c r="R318" s="218">
        <f>Q318*H318</f>
        <v>0.081000000000000003</v>
      </c>
      <c r="S318" s="218">
        <v>0</v>
      </c>
      <c r="T318" s="21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0" t="s">
        <v>152</v>
      </c>
      <c r="AT318" s="220" t="s">
        <v>320</v>
      </c>
      <c r="AU318" s="220" t="s">
        <v>122</v>
      </c>
      <c r="AY318" s="15" t="s">
        <v>110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15" t="s">
        <v>22</v>
      </c>
      <c r="BK318" s="221">
        <f>ROUND(I318*H318,2)</f>
        <v>0</v>
      </c>
      <c r="BL318" s="15" t="s">
        <v>121</v>
      </c>
      <c r="BM318" s="220" t="s">
        <v>623</v>
      </c>
    </row>
    <row r="319" s="2" customFormat="1" ht="44.25" customHeight="1">
      <c r="A319" s="36"/>
      <c r="B319" s="37"/>
      <c r="C319" s="209" t="s">
        <v>624</v>
      </c>
      <c r="D319" s="209" t="s">
        <v>116</v>
      </c>
      <c r="E319" s="210" t="s">
        <v>625</v>
      </c>
      <c r="F319" s="211" t="s">
        <v>626</v>
      </c>
      <c r="G319" s="212" t="s">
        <v>230</v>
      </c>
      <c r="H319" s="213">
        <v>1</v>
      </c>
      <c r="I319" s="214"/>
      <c r="J319" s="215">
        <f>ROUND(I319*H319,2)</f>
        <v>0</v>
      </c>
      <c r="K319" s="211" t="s">
        <v>120</v>
      </c>
      <c r="L319" s="42"/>
      <c r="M319" s="216" t="s">
        <v>20</v>
      </c>
      <c r="N319" s="217" t="s">
        <v>44</v>
      </c>
      <c r="O319" s="82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0" t="s">
        <v>121</v>
      </c>
      <c r="AT319" s="220" t="s">
        <v>116</v>
      </c>
      <c r="AU319" s="220" t="s">
        <v>122</v>
      </c>
      <c r="AY319" s="15" t="s">
        <v>110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5" t="s">
        <v>22</v>
      </c>
      <c r="BK319" s="221">
        <f>ROUND(I319*H319,2)</f>
        <v>0</v>
      </c>
      <c r="BL319" s="15" t="s">
        <v>121</v>
      </c>
      <c r="BM319" s="220" t="s">
        <v>627</v>
      </c>
    </row>
    <row r="320" s="2" customFormat="1">
      <c r="A320" s="36"/>
      <c r="B320" s="37"/>
      <c r="C320" s="38"/>
      <c r="D320" s="222" t="s">
        <v>124</v>
      </c>
      <c r="E320" s="38"/>
      <c r="F320" s="223" t="s">
        <v>367</v>
      </c>
      <c r="G320" s="38"/>
      <c r="H320" s="38"/>
      <c r="I320" s="128"/>
      <c r="J320" s="38"/>
      <c r="K320" s="38"/>
      <c r="L320" s="42"/>
      <c r="M320" s="224"/>
      <c r="N320" s="225"/>
      <c r="O320" s="82"/>
      <c r="P320" s="82"/>
      <c r="Q320" s="82"/>
      <c r="R320" s="82"/>
      <c r="S320" s="82"/>
      <c r="T320" s="83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5" t="s">
        <v>124</v>
      </c>
      <c r="AU320" s="15" t="s">
        <v>122</v>
      </c>
    </row>
    <row r="321" s="2" customFormat="1" ht="16.5" customHeight="1">
      <c r="A321" s="36"/>
      <c r="B321" s="37"/>
      <c r="C321" s="226" t="s">
        <v>628</v>
      </c>
      <c r="D321" s="226" t="s">
        <v>320</v>
      </c>
      <c r="E321" s="227" t="s">
        <v>629</v>
      </c>
      <c r="F321" s="228" t="s">
        <v>630</v>
      </c>
      <c r="G321" s="229" t="s">
        <v>133</v>
      </c>
      <c r="H321" s="230">
        <v>1</v>
      </c>
      <c r="I321" s="231"/>
      <c r="J321" s="232">
        <f>ROUND(I321*H321,2)</f>
        <v>0</v>
      </c>
      <c r="K321" s="228" t="s">
        <v>120</v>
      </c>
      <c r="L321" s="233"/>
      <c r="M321" s="234" t="s">
        <v>20</v>
      </c>
      <c r="N321" s="235" t="s">
        <v>44</v>
      </c>
      <c r="O321" s="82"/>
      <c r="P321" s="218">
        <f>O321*H321</f>
        <v>0</v>
      </c>
      <c r="Q321" s="218">
        <v>0.125</v>
      </c>
      <c r="R321" s="218">
        <f>Q321*H321</f>
        <v>0.125</v>
      </c>
      <c r="S321" s="218">
        <v>0</v>
      </c>
      <c r="T321" s="21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0" t="s">
        <v>152</v>
      </c>
      <c r="AT321" s="220" t="s">
        <v>320</v>
      </c>
      <c r="AU321" s="220" t="s">
        <v>122</v>
      </c>
      <c r="AY321" s="15" t="s">
        <v>110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5" t="s">
        <v>22</v>
      </c>
      <c r="BK321" s="221">
        <f>ROUND(I321*H321,2)</f>
        <v>0</v>
      </c>
      <c r="BL321" s="15" t="s">
        <v>121</v>
      </c>
      <c r="BM321" s="220" t="s">
        <v>631</v>
      </c>
    </row>
    <row r="322" s="2" customFormat="1">
      <c r="A322" s="36"/>
      <c r="B322" s="37"/>
      <c r="C322" s="38"/>
      <c r="D322" s="222" t="s">
        <v>632</v>
      </c>
      <c r="E322" s="38"/>
      <c r="F322" s="223" t="s">
        <v>633</v>
      </c>
      <c r="G322" s="38"/>
      <c r="H322" s="38"/>
      <c r="I322" s="128"/>
      <c r="J322" s="38"/>
      <c r="K322" s="38"/>
      <c r="L322" s="42"/>
      <c r="M322" s="224"/>
      <c r="N322" s="225"/>
      <c r="O322" s="82"/>
      <c r="P322" s="82"/>
      <c r="Q322" s="82"/>
      <c r="R322" s="82"/>
      <c r="S322" s="82"/>
      <c r="T322" s="83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632</v>
      </c>
      <c r="AU322" s="15" t="s">
        <v>122</v>
      </c>
    </row>
    <row r="323" s="2" customFormat="1" ht="21.75" customHeight="1">
      <c r="A323" s="36"/>
      <c r="B323" s="37"/>
      <c r="C323" s="226" t="s">
        <v>634</v>
      </c>
      <c r="D323" s="226" t="s">
        <v>320</v>
      </c>
      <c r="E323" s="227" t="s">
        <v>635</v>
      </c>
      <c r="F323" s="228" t="s">
        <v>636</v>
      </c>
      <c r="G323" s="229" t="s">
        <v>133</v>
      </c>
      <c r="H323" s="230">
        <v>1</v>
      </c>
      <c r="I323" s="231"/>
      <c r="J323" s="232">
        <f>ROUND(I323*H323,2)</f>
        <v>0</v>
      </c>
      <c r="K323" s="228" t="s">
        <v>120</v>
      </c>
      <c r="L323" s="233"/>
      <c r="M323" s="234" t="s">
        <v>20</v>
      </c>
      <c r="N323" s="235" t="s">
        <v>44</v>
      </c>
      <c r="O323" s="82"/>
      <c r="P323" s="218">
        <f>O323*H323</f>
        <v>0</v>
      </c>
      <c r="Q323" s="218">
        <v>0.125</v>
      </c>
      <c r="R323" s="218">
        <f>Q323*H323</f>
        <v>0.125</v>
      </c>
      <c r="S323" s="218">
        <v>0</v>
      </c>
      <c r="T323" s="21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0" t="s">
        <v>152</v>
      </c>
      <c r="AT323" s="220" t="s">
        <v>320</v>
      </c>
      <c r="AU323" s="220" t="s">
        <v>122</v>
      </c>
      <c r="AY323" s="15" t="s">
        <v>110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5" t="s">
        <v>22</v>
      </c>
      <c r="BK323" s="221">
        <f>ROUND(I323*H323,2)</f>
        <v>0</v>
      </c>
      <c r="BL323" s="15" t="s">
        <v>121</v>
      </c>
      <c r="BM323" s="220" t="s">
        <v>637</v>
      </c>
    </row>
    <row r="324" s="2" customFormat="1" ht="44.25" customHeight="1">
      <c r="A324" s="36"/>
      <c r="B324" s="37"/>
      <c r="C324" s="209" t="s">
        <v>638</v>
      </c>
      <c r="D324" s="209" t="s">
        <v>116</v>
      </c>
      <c r="E324" s="210" t="s">
        <v>303</v>
      </c>
      <c r="F324" s="211" t="s">
        <v>304</v>
      </c>
      <c r="G324" s="212" t="s">
        <v>133</v>
      </c>
      <c r="H324" s="213">
        <v>1</v>
      </c>
      <c r="I324" s="214"/>
      <c r="J324" s="215">
        <f>ROUND(I324*H324,2)</f>
        <v>0</v>
      </c>
      <c r="K324" s="211" t="s">
        <v>120</v>
      </c>
      <c r="L324" s="42"/>
      <c r="M324" s="216" t="s">
        <v>20</v>
      </c>
      <c r="N324" s="217" t="s">
        <v>44</v>
      </c>
      <c r="O324" s="82"/>
      <c r="P324" s="218">
        <f>O324*H324</f>
        <v>0</v>
      </c>
      <c r="Q324" s="218">
        <v>0.20218871999999999</v>
      </c>
      <c r="R324" s="218">
        <f>Q324*H324</f>
        <v>0.20218871999999999</v>
      </c>
      <c r="S324" s="218">
        <v>0</v>
      </c>
      <c r="T324" s="21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0" t="s">
        <v>121</v>
      </c>
      <c r="AT324" s="220" t="s">
        <v>116</v>
      </c>
      <c r="AU324" s="220" t="s">
        <v>122</v>
      </c>
      <c r="AY324" s="15" t="s">
        <v>110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15" t="s">
        <v>22</v>
      </c>
      <c r="BK324" s="221">
        <f>ROUND(I324*H324,2)</f>
        <v>0</v>
      </c>
      <c r="BL324" s="15" t="s">
        <v>121</v>
      </c>
      <c r="BM324" s="220" t="s">
        <v>639</v>
      </c>
    </row>
    <row r="325" s="2" customFormat="1">
      <c r="A325" s="36"/>
      <c r="B325" s="37"/>
      <c r="C325" s="38"/>
      <c r="D325" s="222" t="s">
        <v>124</v>
      </c>
      <c r="E325" s="38"/>
      <c r="F325" s="223" t="s">
        <v>306</v>
      </c>
      <c r="G325" s="38"/>
      <c r="H325" s="38"/>
      <c r="I325" s="128"/>
      <c r="J325" s="38"/>
      <c r="K325" s="38"/>
      <c r="L325" s="42"/>
      <c r="M325" s="224"/>
      <c r="N325" s="225"/>
      <c r="O325" s="82"/>
      <c r="P325" s="82"/>
      <c r="Q325" s="82"/>
      <c r="R325" s="82"/>
      <c r="S325" s="82"/>
      <c r="T325" s="83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5" t="s">
        <v>124</v>
      </c>
      <c r="AU325" s="15" t="s">
        <v>122</v>
      </c>
    </row>
    <row r="326" s="2" customFormat="1" ht="33" customHeight="1">
      <c r="A326" s="36"/>
      <c r="B326" s="37"/>
      <c r="C326" s="209" t="s">
        <v>640</v>
      </c>
      <c r="D326" s="209" t="s">
        <v>116</v>
      </c>
      <c r="E326" s="210" t="s">
        <v>641</v>
      </c>
      <c r="F326" s="211" t="s">
        <v>642</v>
      </c>
      <c r="G326" s="212" t="s">
        <v>133</v>
      </c>
      <c r="H326" s="213">
        <v>1</v>
      </c>
      <c r="I326" s="214"/>
      <c r="J326" s="215">
        <f>ROUND(I326*H326,2)</f>
        <v>0</v>
      </c>
      <c r="K326" s="211" t="s">
        <v>120</v>
      </c>
      <c r="L326" s="42"/>
      <c r="M326" s="216" t="s">
        <v>20</v>
      </c>
      <c r="N326" s="217" t="s">
        <v>44</v>
      </c>
      <c r="O326" s="82"/>
      <c r="P326" s="218">
        <f>O326*H326</f>
        <v>0</v>
      </c>
      <c r="Q326" s="218">
        <v>0.10094599999999999</v>
      </c>
      <c r="R326" s="218">
        <f>Q326*H326</f>
        <v>0.10094599999999999</v>
      </c>
      <c r="S326" s="218">
        <v>0</v>
      </c>
      <c r="T326" s="219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20" t="s">
        <v>121</v>
      </c>
      <c r="AT326" s="220" t="s">
        <v>116</v>
      </c>
      <c r="AU326" s="220" t="s">
        <v>122</v>
      </c>
      <c r="AY326" s="15" t="s">
        <v>110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5" t="s">
        <v>22</v>
      </c>
      <c r="BK326" s="221">
        <f>ROUND(I326*H326,2)</f>
        <v>0</v>
      </c>
      <c r="BL326" s="15" t="s">
        <v>121</v>
      </c>
      <c r="BM326" s="220" t="s">
        <v>643</v>
      </c>
    </row>
    <row r="327" s="2" customFormat="1">
      <c r="A327" s="36"/>
      <c r="B327" s="37"/>
      <c r="C327" s="38"/>
      <c r="D327" s="222" t="s">
        <v>124</v>
      </c>
      <c r="E327" s="38"/>
      <c r="F327" s="223" t="s">
        <v>644</v>
      </c>
      <c r="G327" s="38"/>
      <c r="H327" s="38"/>
      <c r="I327" s="128"/>
      <c r="J327" s="38"/>
      <c r="K327" s="38"/>
      <c r="L327" s="42"/>
      <c r="M327" s="224"/>
      <c r="N327" s="225"/>
      <c r="O327" s="82"/>
      <c r="P327" s="82"/>
      <c r="Q327" s="82"/>
      <c r="R327" s="82"/>
      <c r="S327" s="82"/>
      <c r="T327" s="83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5" t="s">
        <v>124</v>
      </c>
      <c r="AU327" s="15" t="s">
        <v>122</v>
      </c>
    </row>
    <row r="328" s="2" customFormat="1" ht="16.5" customHeight="1">
      <c r="A328" s="36"/>
      <c r="B328" s="37"/>
      <c r="C328" s="226" t="s">
        <v>645</v>
      </c>
      <c r="D328" s="226" t="s">
        <v>320</v>
      </c>
      <c r="E328" s="227" t="s">
        <v>646</v>
      </c>
      <c r="F328" s="228" t="s">
        <v>647</v>
      </c>
      <c r="G328" s="229" t="s">
        <v>133</v>
      </c>
      <c r="H328" s="230">
        <v>1</v>
      </c>
      <c r="I328" s="231"/>
      <c r="J328" s="232">
        <f>ROUND(I328*H328,2)</f>
        <v>0</v>
      </c>
      <c r="K328" s="228" t="s">
        <v>120</v>
      </c>
      <c r="L328" s="233"/>
      <c r="M328" s="234" t="s">
        <v>20</v>
      </c>
      <c r="N328" s="235" t="s">
        <v>44</v>
      </c>
      <c r="O328" s="82"/>
      <c r="P328" s="218">
        <f>O328*H328</f>
        <v>0</v>
      </c>
      <c r="Q328" s="218">
        <v>0.058000000000000003</v>
      </c>
      <c r="R328" s="218">
        <f>Q328*H328</f>
        <v>0.058000000000000003</v>
      </c>
      <c r="S328" s="218">
        <v>0</v>
      </c>
      <c r="T328" s="21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0" t="s">
        <v>152</v>
      </c>
      <c r="AT328" s="220" t="s">
        <v>320</v>
      </c>
      <c r="AU328" s="220" t="s">
        <v>122</v>
      </c>
      <c r="AY328" s="15" t="s">
        <v>110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5" t="s">
        <v>22</v>
      </c>
      <c r="BK328" s="221">
        <f>ROUND(I328*H328,2)</f>
        <v>0</v>
      </c>
      <c r="BL328" s="15" t="s">
        <v>121</v>
      </c>
      <c r="BM328" s="220" t="s">
        <v>648</v>
      </c>
    </row>
    <row r="329" s="2" customFormat="1" ht="16.5" customHeight="1">
      <c r="A329" s="36"/>
      <c r="B329" s="37"/>
      <c r="C329" s="226" t="s">
        <v>649</v>
      </c>
      <c r="D329" s="226" t="s">
        <v>320</v>
      </c>
      <c r="E329" s="227" t="s">
        <v>650</v>
      </c>
      <c r="F329" s="228" t="s">
        <v>651</v>
      </c>
      <c r="G329" s="229" t="s">
        <v>133</v>
      </c>
      <c r="H329" s="230">
        <v>1</v>
      </c>
      <c r="I329" s="231"/>
      <c r="J329" s="232">
        <f>ROUND(I329*H329,2)</f>
        <v>0</v>
      </c>
      <c r="K329" s="228" t="s">
        <v>120</v>
      </c>
      <c r="L329" s="233"/>
      <c r="M329" s="234" t="s">
        <v>20</v>
      </c>
      <c r="N329" s="235" t="s">
        <v>44</v>
      </c>
      <c r="O329" s="82"/>
      <c r="P329" s="218">
        <f>O329*H329</f>
        <v>0</v>
      </c>
      <c r="Q329" s="218">
        <v>0.021999999999999999</v>
      </c>
      <c r="R329" s="218">
        <f>Q329*H329</f>
        <v>0.021999999999999999</v>
      </c>
      <c r="S329" s="218">
        <v>0</v>
      </c>
      <c r="T329" s="21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20" t="s">
        <v>152</v>
      </c>
      <c r="AT329" s="220" t="s">
        <v>320</v>
      </c>
      <c r="AU329" s="220" t="s">
        <v>122</v>
      </c>
      <c r="AY329" s="15" t="s">
        <v>110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5" t="s">
        <v>22</v>
      </c>
      <c r="BK329" s="221">
        <f>ROUND(I329*H329,2)</f>
        <v>0</v>
      </c>
      <c r="BL329" s="15" t="s">
        <v>121</v>
      </c>
      <c r="BM329" s="220" t="s">
        <v>652</v>
      </c>
    </row>
    <row r="330" s="2" customFormat="1" ht="66.75" customHeight="1">
      <c r="A330" s="36"/>
      <c r="B330" s="37"/>
      <c r="C330" s="209" t="s">
        <v>653</v>
      </c>
      <c r="D330" s="209" t="s">
        <v>116</v>
      </c>
      <c r="E330" s="210" t="s">
        <v>654</v>
      </c>
      <c r="F330" s="211" t="s">
        <v>655</v>
      </c>
      <c r="G330" s="212" t="s">
        <v>119</v>
      </c>
      <c r="H330" s="213">
        <v>1</v>
      </c>
      <c r="I330" s="214"/>
      <c r="J330" s="215">
        <f>ROUND(I330*H330,2)</f>
        <v>0</v>
      </c>
      <c r="K330" s="211" t="s">
        <v>120</v>
      </c>
      <c r="L330" s="42"/>
      <c r="M330" s="216" t="s">
        <v>20</v>
      </c>
      <c r="N330" s="217" t="s">
        <v>44</v>
      </c>
      <c r="O330" s="82"/>
      <c r="P330" s="218">
        <f>O330*H330</f>
        <v>0</v>
      </c>
      <c r="Q330" s="218">
        <v>0.084250000000000005</v>
      </c>
      <c r="R330" s="218">
        <f>Q330*H330</f>
        <v>0.084250000000000005</v>
      </c>
      <c r="S330" s="218">
        <v>0</v>
      </c>
      <c r="T330" s="21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20" t="s">
        <v>121</v>
      </c>
      <c r="AT330" s="220" t="s">
        <v>116</v>
      </c>
      <c r="AU330" s="220" t="s">
        <v>122</v>
      </c>
      <c r="AY330" s="15" t="s">
        <v>110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15" t="s">
        <v>22</v>
      </c>
      <c r="BK330" s="221">
        <f>ROUND(I330*H330,2)</f>
        <v>0</v>
      </c>
      <c r="BL330" s="15" t="s">
        <v>121</v>
      </c>
      <c r="BM330" s="220" t="s">
        <v>656</v>
      </c>
    </row>
    <row r="331" s="2" customFormat="1">
      <c r="A331" s="36"/>
      <c r="B331" s="37"/>
      <c r="C331" s="38"/>
      <c r="D331" s="222" t="s">
        <v>124</v>
      </c>
      <c r="E331" s="38"/>
      <c r="F331" s="223" t="s">
        <v>657</v>
      </c>
      <c r="G331" s="38"/>
      <c r="H331" s="38"/>
      <c r="I331" s="128"/>
      <c r="J331" s="38"/>
      <c r="K331" s="38"/>
      <c r="L331" s="42"/>
      <c r="M331" s="224"/>
      <c r="N331" s="225"/>
      <c r="O331" s="82"/>
      <c r="P331" s="82"/>
      <c r="Q331" s="82"/>
      <c r="R331" s="82"/>
      <c r="S331" s="82"/>
      <c r="T331" s="83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5" t="s">
        <v>124</v>
      </c>
      <c r="AU331" s="15" t="s">
        <v>122</v>
      </c>
    </row>
    <row r="332" s="2" customFormat="1" ht="16.5" customHeight="1">
      <c r="A332" s="36"/>
      <c r="B332" s="37"/>
      <c r="C332" s="226" t="s">
        <v>658</v>
      </c>
      <c r="D332" s="226" t="s">
        <v>320</v>
      </c>
      <c r="E332" s="227" t="s">
        <v>659</v>
      </c>
      <c r="F332" s="228" t="s">
        <v>660</v>
      </c>
      <c r="G332" s="229" t="s">
        <v>119</v>
      </c>
      <c r="H332" s="230">
        <v>1</v>
      </c>
      <c r="I332" s="231"/>
      <c r="J332" s="232">
        <f>ROUND(I332*H332,2)</f>
        <v>0</v>
      </c>
      <c r="K332" s="228" t="s">
        <v>120</v>
      </c>
      <c r="L332" s="233"/>
      <c r="M332" s="234" t="s">
        <v>20</v>
      </c>
      <c r="N332" s="235" t="s">
        <v>44</v>
      </c>
      <c r="O332" s="82"/>
      <c r="P332" s="218">
        <f>O332*H332</f>
        <v>0</v>
      </c>
      <c r="Q332" s="218">
        <v>0.13100000000000001</v>
      </c>
      <c r="R332" s="218">
        <f>Q332*H332</f>
        <v>0.13100000000000001</v>
      </c>
      <c r="S332" s="218">
        <v>0</v>
      </c>
      <c r="T332" s="219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20" t="s">
        <v>152</v>
      </c>
      <c r="AT332" s="220" t="s">
        <v>320</v>
      </c>
      <c r="AU332" s="220" t="s">
        <v>122</v>
      </c>
      <c r="AY332" s="15" t="s">
        <v>110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5" t="s">
        <v>22</v>
      </c>
      <c r="BK332" s="221">
        <f>ROUND(I332*H332,2)</f>
        <v>0</v>
      </c>
      <c r="BL332" s="15" t="s">
        <v>121</v>
      </c>
      <c r="BM332" s="220" t="s">
        <v>661</v>
      </c>
    </row>
    <row r="333" s="2" customFormat="1" ht="16.5" customHeight="1">
      <c r="A333" s="36"/>
      <c r="B333" s="37"/>
      <c r="C333" s="226" t="s">
        <v>662</v>
      </c>
      <c r="D333" s="226" t="s">
        <v>320</v>
      </c>
      <c r="E333" s="227" t="s">
        <v>663</v>
      </c>
      <c r="F333" s="228" t="s">
        <v>664</v>
      </c>
      <c r="G333" s="229" t="s">
        <v>119</v>
      </c>
      <c r="H333" s="230">
        <v>1</v>
      </c>
      <c r="I333" s="231"/>
      <c r="J333" s="232">
        <f>ROUND(I333*H333,2)</f>
        <v>0</v>
      </c>
      <c r="K333" s="228" t="s">
        <v>120</v>
      </c>
      <c r="L333" s="233"/>
      <c r="M333" s="234" t="s">
        <v>20</v>
      </c>
      <c r="N333" s="235" t="s">
        <v>44</v>
      </c>
      <c r="O333" s="82"/>
      <c r="P333" s="218">
        <f>O333*H333</f>
        <v>0</v>
      </c>
      <c r="Q333" s="218">
        <v>0.17599999999999999</v>
      </c>
      <c r="R333" s="218">
        <f>Q333*H333</f>
        <v>0.17599999999999999</v>
      </c>
      <c r="S333" s="218">
        <v>0</v>
      </c>
      <c r="T333" s="21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20" t="s">
        <v>152</v>
      </c>
      <c r="AT333" s="220" t="s">
        <v>320</v>
      </c>
      <c r="AU333" s="220" t="s">
        <v>122</v>
      </c>
      <c r="AY333" s="15" t="s">
        <v>110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15" t="s">
        <v>22</v>
      </c>
      <c r="BK333" s="221">
        <f>ROUND(I333*H333,2)</f>
        <v>0</v>
      </c>
      <c r="BL333" s="15" t="s">
        <v>121</v>
      </c>
      <c r="BM333" s="220" t="s">
        <v>665</v>
      </c>
    </row>
    <row r="334" s="2" customFormat="1" ht="16.5" customHeight="1">
      <c r="A334" s="36"/>
      <c r="B334" s="37"/>
      <c r="C334" s="226" t="s">
        <v>666</v>
      </c>
      <c r="D334" s="226" t="s">
        <v>320</v>
      </c>
      <c r="E334" s="227" t="s">
        <v>667</v>
      </c>
      <c r="F334" s="228" t="s">
        <v>668</v>
      </c>
      <c r="G334" s="229" t="s">
        <v>119</v>
      </c>
      <c r="H334" s="230">
        <v>1</v>
      </c>
      <c r="I334" s="231"/>
      <c r="J334" s="232">
        <f>ROUND(I334*H334,2)</f>
        <v>0</v>
      </c>
      <c r="K334" s="228" t="s">
        <v>120</v>
      </c>
      <c r="L334" s="233"/>
      <c r="M334" s="234" t="s">
        <v>20</v>
      </c>
      <c r="N334" s="235" t="s">
        <v>44</v>
      </c>
      <c r="O334" s="82"/>
      <c r="P334" s="218">
        <f>O334*H334</f>
        <v>0</v>
      </c>
      <c r="Q334" s="218">
        <v>0.17599999999999999</v>
      </c>
      <c r="R334" s="218">
        <f>Q334*H334</f>
        <v>0.17599999999999999</v>
      </c>
      <c r="S334" s="218">
        <v>0</v>
      </c>
      <c r="T334" s="21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20" t="s">
        <v>152</v>
      </c>
      <c r="AT334" s="220" t="s">
        <v>320</v>
      </c>
      <c r="AU334" s="220" t="s">
        <v>122</v>
      </c>
      <c r="AY334" s="15" t="s">
        <v>110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5" t="s">
        <v>22</v>
      </c>
      <c r="BK334" s="221">
        <f>ROUND(I334*H334,2)</f>
        <v>0</v>
      </c>
      <c r="BL334" s="15" t="s">
        <v>121</v>
      </c>
      <c r="BM334" s="220" t="s">
        <v>669</v>
      </c>
    </row>
    <row r="335" s="2" customFormat="1" ht="16.5" customHeight="1">
      <c r="A335" s="36"/>
      <c r="B335" s="37"/>
      <c r="C335" s="226" t="s">
        <v>670</v>
      </c>
      <c r="D335" s="226" t="s">
        <v>320</v>
      </c>
      <c r="E335" s="227" t="s">
        <v>671</v>
      </c>
      <c r="F335" s="228" t="s">
        <v>672</v>
      </c>
      <c r="G335" s="229" t="s">
        <v>119</v>
      </c>
      <c r="H335" s="230">
        <v>1</v>
      </c>
      <c r="I335" s="231"/>
      <c r="J335" s="232">
        <f>ROUND(I335*H335,2)</f>
        <v>0</v>
      </c>
      <c r="K335" s="228" t="s">
        <v>120</v>
      </c>
      <c r="L335" s="233"/>
      <c r="M335" s="234" t="s">
        <v>20</v>
      </c>
      <c r="N335" s="235" t="s">
        <v>44</v>
      </c>
      <c r="O335" s="82"/>
      <c r="P335" s="218">
        <f>O335*H335</f>
        <v>0</v>
      </c>
      <c r="Q335" s="218">
        <v>0.13100000000000001</v>
      </c>
      <c r="R335" s="218">
        <f>Q335*H335</f>
        <v>0.13100000000000001</v>
      </c>
      <c r="S335" s="218">
        <v>0</v>
      </c>
      <c r="T335" s="21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20" t="s">
        <v>152</v>
      </c>
      <c r="AT335" s="220" t="s">
        <v>320</v>
      </c>
      <c r="AU335" s="220" t="s">
        <v>122</v>
      </c>
      <c r="AY335" s="15" t="s">
        <v>110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15" t="s">
        <v>22</v>
      </c>
      <c r="BK335" s="221">
        <f>ROUND(I335*H335,2)</f>
        <v>0</v>
      </c>
      <c r="BL335" s="15" t="s">
        <v>121</v>
      </c>
      <c r="BM335" s="220" t="s">
        <v>673</v>
      </c>
    </row>
    <row r="336" s="2" customFormat="1" ht="21.75" customHeight="1">
      <c r="A336" s="36"/>
      <c r="B336" s="37"/>
      <c r="C336" s="226" t="s">
        <v>674</v>
      </c>
      <c r="D336" s="226" t="s">
        <v>320</v>
      </c>
      <c r="E336" s="227" t="s">
        <v>675</v>
      </c>
      <c r="F336" s="228" t="s">
        <v>676</v>
      </c>
      <c r="G336" s="229" t="s">
        <v>119</v>
      </c>
      <c r="H336" s="230">
        <v>1</v>
      </c>
      <c r="I336" s="231"/>
      <c r="J336" s="232">
        <f>ROUND(I336*H336,2)</f>
        <v>0</v>
      </c>
      <c r="K336" s="228" t="s">
        <v>120</v>
      </c>
      <c r="L336" s="233"/>
      <c r="M336" s="234" t="s">
        <v>20</v>
      </c>
      <c r="N336" s="235" t="s">
        <v>44</v>
      </c>
      <c r="O336" s="82"/>
      <c r="P336" s="218">
        <f>O336*H336</f>
        <v>0</v>
      </c>
      <c r="Q336" s="218">
        <v>0.13100000000000001</v>
      </c>
      <c r="R336" s="218">
        <f>Q336*H336</f>
        <v>0.13100000000000001</v>
      </c>
      <c r="S336" s="218">
        <v>0</v>
      </c>
      <c r="T336" s="219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20" t="s">
        <v>152</v>
      </c>
      <c r="AT336" s="220" t="s">
        <v>320</v>
      </c>
      <c r="AU336" s="220" t="s">
        <v>122</v>
      </c>
      <c r="AY336" s="15" t="s">
        <v>110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15" t="s">
        <v>22</v>
      </c>
      <c r="BK336" s="221">
        <f>ROUND(I336*H336,2)</f>
        <v>0</v>
      </c>
      <c r="BL336" s="15" t="s">
        <v>121</v>
      </c>
      <c r="BM336" s="220" t="s">
        <v>677</v>
      </c>
    </row>
    <row r="337" s="12" customFormat="1" ht="20.88" customHeight="1">
      <c r="A337" s="12"/>
      <c r="B337" s="193"/>
      <c r="C337" s="194"/>
      <c r="D337" s="195" t="s">
        <v>72</v>
      </c>
      <c r="E337" s="207" t="s">
        <v>678</v>
      </c>
      <c r="F337" s="207" t="s">
        <v>679</v>
      </c>
      <c r="G337" s="194"/>
      <c r="H337" s="194"/>
      <c r="I337" s="197"/>
      <c r="J337" s="208">
        <f>BK337</f>
        <v>0</v>
      </c>
      <c r="K337" s="194"/>
      <c r="L337" s="199"/>
      <c r="M337" s="200"/>
      <c r="N337" s="201"/>
      <c r="O337" s="201"/>
      <c r="P337" s="202">
        <f>SUM(P338:P394)</f>
        <v>0</v>
      </c>
      <c r="Q337" s="201"/>
      <c r="R337" s="202">
        <f>SUM(R338:R394)</f>
        <v>0.25604453599999999</v>
      </c>
      <c r="S337" s="201"/>
      <c r="T337" s="203">
        <f>SUM(T338:T394)</f>
        <v>0.0040000000000000001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4" t="s">
        <v>22</v>
      </c>
      <c r="AT337" s="205" t="s">
        <v>72</v>
      </c>
      <c r="AU337" s="205" t="s">
        <v>79</v>
      </c>
      <c r="AY337" s="204" t="s">
        <v>110</v>
      </c>
      <c r="BK337" s="206">
        <f>SUM(BK338:BK394)</f>
        <v>0</v>
      </c>
    </row>
    <row r="338" s="2" customFormat="1" ht="21.75" customHeight="1">
      <c r="A338" s="36"/>
      <c r="B338" s="37"/>
      <c r="C338" s="209" t="s">
        <v>680</v>
      </c>
      <c r="D338" s="209" t="s">
        <v>116</v>
      </c>
      <c r="E338" s="210" t="s">
        <v>681</v>
      </c>
      <c r="F338" s="211" t="s">
        <v>682</v>
      </c>
      <c r="G338" s="212" t="s">
        <v>185</v>
      </c>
      <c r="H338" s="213">
        <v>1</v>
      </c>
      <c r="I338" s="214"/>
      <c r="J338" s="215">
        <f>ROUND(I338*H338,2)</f>
        <v>0</v>
      </c>
      <c r="K338" s="211" t="s">
        <v>120</v>
      </c>
      <c r="L338" s="42"/>
      <c r="M338" s="216" t="s">
        <v>20</v>
      </c>
      <c r="N338" s="217" t="s">
        <v>44</v>
      </c>
      <c r="O338" s="82"/>
      <c r="P338" s="218">
        <f>O338*H338</f>
        <v>0</v>
      </c>
      <c r="Q338" s="218">
        <v>0.00069999999999999999</v>
      </c>
      <c r="R338" s="218">
        <f>Q338*H338</f>
        <v>0.00069999999999999999</v>
      </c>
      <c r="S338" s="218">
        <v>0</v>
      </c>
      <c r="T338" s="21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20" t="s">
        <v>121</v>
      </c>
      <c r="AT338" s="220" t="s">
        <v>116</v>
      </c>
      <c r="AU338" s="220" t="s">
        <v>122</v>
      </c>
      <c r="AY338" s="15" t="s">
        <v>110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5" t="s">
        <v>22</v>
      </c>
      <c r="BK338" s="221">
        <f>ROUND(I338*H338,2)</f>
        <v>0</v>
      </c>
      <c r="BL338" s="15" t="s">
        <v>121</v>
      </c>
      <c r="BM338" s="220" t="s">
        <v>683</v>
      </c>
    </row>
    <row r="339" s="2" customFormat="1">
      <c r="A339" s="36"/>
      <c r="B339" s="37"/>
      <c r="C339" s="38"/>
      <c r="D339" s="222" t="s">
        <v>124</v>
      </c>
      <c r="E339" s="38"/>
      <c r="F339" s="223" t="s">
        <v>684</v>
      </c>
      <c r="G339" s="38"/>
      <c r="H339" s="38"/>
      <c r="I339" s="128"/>
      <c r="J339" s="38"/>
      <c r="K339" s="38"/>
      <c r="L339" s="42"/>
      <c r="M339" s="224"/>
      <c r="N339" s="225"/>
      <c r="O339" s="82"/>
      <c r="P339" s="82"/>
      <c r="Q339" s="82"/>
      <c r="R339" s="82"/>
      <c r="S339" s="82"/>
      <c r="T339" s="83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5" t="s">
        <v>124</v>
      </c>
      <c r="AU339" s="15" t="s">
        <v>122</v>
      </c>
    </row>
    <row r="340" s="2" customFormat="1" ht="21.75" customHeight="1">
      <c r="A340" s="36"/>
      <c r="B340" s="37"/>
      <c r="C340" s="209" t="s">
        <v>685</v>
      </c>
      <c r="D340" s="209" t="s">
        <v>116</v>
      </c>
      <c r="E340" s="210" t="s">
        <v>686</v>
      </c>
      <c r="F340" s="211" t="s">
        <v>687</v>
      </c>
      <c r="G340" s="212" t="s">
        <v>185</v>
      </c>
      <c r="H340" s="213">
        <v>1</v>
      </c>
      <c r="I340" s="214"/>
      <c r="J340" s="215">
        <f>ROUND(I340*H340,2)</f>
        <v>0</v>
      </c>
      <c r="K340" s="211" t="s">
        <v>120</v>
      </c>
      <c r="L340" s="42"/>
      <c r="M340" s="216" t="s">
        <v>20</v>
      </c>
      <c r="N340" s="217" t="s">
        <v>44</v>
      </c>
      <c r="O340" s="82"/>
      <c r="P340" s="218">
        <f>O340*H340</f>
        <v>0</v>
      </c>
      <c r="Q340" s="218">
        <v>1.3334400000000001E-05</v>
      </c>
      <c r="R340" s="218">
        <f>Q340*H340</f>
        <v>1.3334400000000001E-05</v>
      </c>
      <c r="S340" s="218">
        <v>0</v>
      </c>
      <c r="T340" s="21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20" t="s">
        <v>121</v>
      </c>
      <c r="AT340" s="220" t="s">
        <v>116</v>
      </c>
      <c r="AU340" s="220" t="s">
        <v>122</v>
      </c>
      <c r="AY340" s="15" t="s">
        <v>110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5" t="s">
        <v>22</v>
      </c>
      <c r="BK340" s="221">
        <f>ROUND(I340*H340,2)</f>
        <v>0</v>
      </c>
      <c r="BL340" s="15" t="s">
        <v>121</v>
      </c>
      <c r="BM340" s="220" t="s">
        <v>688</v>
      </c>
    </row>
    <row r="341" s="2" customFormat="1">
      <c r="A341" s="36"/>
      <c r="B341" s="37"/>
      <c r="C341" s="38"/>
      <c r="D341" s="222" t="s">
        <v>124</v>
      </c>
      <c r="E341" s="38"/>
      <c r="F341" s="223" t="s">
        <v>684</v>
      </c>
      <c r="G341" s="38"/>
      <c r="H341" s="38"/>
      <c r="I341" s="128"/>
      <c r="J341" s="38"/>
      <c r="K341" s="38"/>
      <c r="L341" s="42"/>
      <c r="M341" s="224"/>
      <c r="N341" s="225"/>
      <c r="O341" s="82"/>
      <c r="P341" s="82"/>
      <c r="Q341" s="82"/>
      <c r="R341" s="82"/>
      <c r="S341" s="82"/>
      <c r="T341" s="83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124</v>
      </c>
      <c r="AU341" s="15" t="s">
        <v>122</v>
      </c>
    </row>
    <row r="342" s="2" customFormat="1" ht="21.75" customHeight="1">
      <c r="A342" s="36"/>
      <c r="B342" s="37"/>
      <c r="C342" s="209" t="s">
        <v>689</v>
      </c>
      <c r="D342" s="209" t="s">
        <v>116</v>
      </c>
      <c r="E342" s="210" t="s">
        <v>690</v>
      </c>
      <c r="F342" s="211" t="s">
        <v>691</v>
      </c>
      <c r="G342" s="212" t="s">
        <v>185</v>
      </c>
      <c r="H342" s="213">
        <v>1</v>
      </c>
      <c r="I342" s="214"/>
      <c r="J342" s="215">
        <f>ROUND(I342*H342,2)</f>
        <v>0</v>
      </c>
      <c r="K342" s="211" t="s">
        <v>120</v>
      </c>
      <c r="L342" s="42"/>
      <c r="M342" s="216" t="s">
        <v>20</v>
      </c>
      <c r="N342" s="217" t="s">
        <v>44</v>
      </c>
      <c r="O342" s="82"/>
      <c r="P342" s="218">
        <f>O342*H342</f>
        <v>0</v>
      </c>
      <c r="Q342" s="218">
        <v>0.0010499999999999999</v>
      </c>
      <c r="R342" s="218">
        <f>Q342*H342</f>
        <v>0.0010499999999999999</v>
      </c>
      <c r="S342" s="218">
        <v>0</v>
      </c>
      <c r="T342" s="21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20" t="s">
        <v>121</v>
      </c>
      <c r="AT342" s="220" t="s">
        <v>116</v>
      </c>
      <c r="AU342" s="220" t="s">
        <v>122</v>
      </c>
      <c r="AY342" s="15" t="s">
        <v>110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5" t="s">
        <v>22</v>
      </c>
      <c r="BK342" s="221">
        <f>ROUND(I342*H342,2)</f>
        <v>0</v>
      </c>
      <c r="BL342" s="15" t="s">
        <v>121</v>
      </c>
      <c r="BM342" s="220" t="s">
        <v>692</v>
      </c>
    </row>
    <row r="343" s="2" customFormat="1">
      <c r="A343" s="36"/>
      <c r="B343" s="37"/>
      <c r="C343" s="38"/>
      <c r="D343" s="222" t="s">
        <v>124</v>
      </c>
      <c r="E343" s="38"/>
      <c r="F343" s="223" t="s">
        <v>684</v>
      </c>
      <c r="G343" s="38"/>
      <c r="H343" s="38"/>
      <c r="I343" s="128"/>
      <c r="J343" s="38"/>
      <c r="K343" s="38"/>
      <c r="L343" s="42"/>
      <c r="M343" s="224"/>
      <c r="N343" s="225"/>
      <c r="O343" s="82"/>
      <c r="P343" s="82"/>
      <c r="Q343" s="82"/>
      <c r="R343" s="82"/>
      <c r="S343" s="82"/>
      <c r="T343" s="83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5" t="s">
        <v>124</v>
      </c>
      <c r="AU343" s="15" t="s">
        <v>122</v>
      </c>
    </row>
    <row r="344" s="2" customFormat="1" ht="21.75" customHeight="1">
      <c r="A344" s="36"/>
      <c r="B344" s="37"/>
      <c r="C344" s="209" t="s">
        <v>693</v>
      </c>
      <c r="D344" s="209" t="s">
        <v>116</v>
      </c>
      <c r="E344" s="210" t="s">
        <v>694</v>
      </c>
      <c r="F344" s="211" t="s">
        <v>695</v>
      </c>
      <c r="G344" s="212" t="s">
        <v>185</v>
      </c>
      <c r="H344" s="213">
        <v>1</v>
      </c>
      <c r="I344" s="214"/>
      <c r="J344" s="215">
        <f>ROUND(I344*H344,2)</f>
        <v>0</v>
      </c>
      <c r="K344" s="211" t="s">
        <v>120</v>
      </c>
      <c r="L344" s="42"/>
      <c r="M344" s="216" t="s">
        <v>20</v>
      </c>
      <c r="N344" s="217" t="s">
        <v>44</v>
      </c>
      <c r="O344" s="82"/>
      <c r="P344" s="218">
        <f>O344*H344</f>
        <v>0</v>
      </c>
      <c r="Q344" s="218">
        <v>2.0001599999999998E-05</v>
      </c>
      <c r="R344" s="218">
        <f>Q344*H344</f>
        <v>2.0001599999999998E-05</v>
      </c>
      <c r="S344" s="218">
        <v>0</v>
      </c>
      <c r="T344" s="21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20" t="s">
        <v>121</v>
      </c>
      <c r="AT344" s="220" t="s">
        <v>116</v>
      </c>
      <c r="AU344" s="220" t="s">
        <v>122</v>
      </c>
      <c r="AY344" s="15" t="s">
        <v>110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5" t="s">
        <v>22</v>
      </c>
      <c r="BK344" s="221">
        <f>ROUND(I344*H344,2)</f>
        <v>0</v>
      </c>
      <c r="BL344" s="15" t="s">
        <v>121</v>
      </c>
      <c r="BM344" s="220" t="s">
        <v>696</v>
      </c>
    </row>
    <row r="345" s="2" customFormat="1">
      <c r="A345" s="36"/>
      <c r="B345" s="37"/>
      <c r="C345" s="38"/>
      <c r="D345" s="222" t="s">
        <v>124</v>
      </c>
      <c r="E345" s="38"/>
      <c r="F345" s="223" t="s">
        <v>684</v>
      </c>
      <c r="G345" s="38"/>
      <c r="H345" s="38"/>
      <c r="I345" s="128"/>
      <c r="J345" s="38"/>
      <c r="K345" s="38"/>
      <c r="L345" s="42"/>
      <c r="M345" s="224"/>
      <c r="N345" s="225"/>
      <c r="O345" s="82"/>
      <c r="P345" s="82"/>
      <c r="Q345" s="82"/>
      <c r="R345" s="82"/>
      <c r="S345" s="82"/>
      <c r="T345" s="83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124</v>
      </c>
      <c r="AU345" s="15" t="s">
        <v>122</v>
      </c>
    </row>
    <row r="346" s="2" customFormat="1" ht="21.75" customHeight="1">
      <c r="A346" s="36"/>
      <c r="B346" s="37"/>
      <c r="C346" s="209" t="s">
        <v>697</v>
      </c>
      <c r="D346" s="209" t="s">
        <v>116</v>
      </c>
      <c r="E346" s="210" t="s">
        <v>698</v>
      </c>
      <c r="F346" s="211" t="s">
        <v>699</v>
      </c>
      <c r="G346" s="212" t="s">
        <v>185</v>
      </c>
      <c r="H346" s="213">
        <v>1</v>
      </c>
      <c r="I346" s="214"/>
      <c r="J346" s="215">
        <f>ROUND(I346*H346,2)</f>
        <v>0</v>
      </c>
      <c r="K346" s="211" t="s">
        <v>120</v>
      </c>
      <c r="L346" s="42"/>
      <c r="M346" s="216" t="s">
        <v>20</v>
      </c>
      <c r="N346" s="217" t="s">
        <v>44</v>
      </c>
      <c r="O346" s="82"/>
      <c r="P346" s="218">
        <f>O346*H346</f>
        <v>0</v>
      </c>
      <c r="Q346" s="218">
        <v>0.109405</v>
      </c>
      <c r="R346" s="218">
        <f>Q346*H346</f>
        <v>0.109405</v>
      </c>
      <c r="S346" s="218">
        <v>0</v>
      </c>
      <c r="T346" s="21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20" t="s">
        <v>121</v>
      </c>
      <c r="AT346" s="220" t="s">
        <v>116</v>
      </c>
      <c r="AU346" s="220" t="s">
        <v>122</v>
      </c>
      <c r="AY346" s="15" t="s">
        <v>110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15" t="s">
        <v>22</v>
      </c>
      <c r="BK346" s="221">
        <f>ROUND(I346*H346,2)</f>
        <v>0</v>
      </c>
      <c r="BL346" s="15" t="s">
        <v>121</v>
      </c>
      <c r="BM346" s="220" t="s">
        <v>700</v>
      </c>
    </row>
    <row r="347" s="2" customFormat="1">
      <c r="A347" s="36"/>
      <c r="B347" s="37"/>
      <c r="C347" s="38"/>
      <c r="D347" s="222" t="s">
        <v>124</v>
      </c>
      <c r="E347" s="38"/>
      <c r="F347" s="223" t="s">
        <v>701</v>
      </c>
      <c r="G347" s="38"/>
      <c r="H347" s="38"/>
      <c r="I347" s="128"/>
      <c r="J347" s="38"/>
      <c r="K347" s="38"/>
      <c r="L347" s="42"/>
      <c r="M347" s="224"/>
      <c r="N347" s="225"/>
      <c r="O347" s="82"/>
      <c r="P347" s="82"/>
      <c r="Q347" s="82"/>
      <c r="R347" s="82"/>
      <c r="S347" s="82"/>
      <c r="T347" s="83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5" t="s">
        <v>124</v>
      </c>
      <c r="AU347" s="15" t="s">
        <v>122</v>
      </c>
    </row>
    <row r="348" s="2" customFormat="1" ht="16.5" customHeight="1">
      <c r="A348" s="36"/>
      <c r="B348" s="37"/>
      <c r="C348" s="226" t="s">
        <v>702</v>
      </c>
      <c r="D348" s="226" t="s">
        <v>320</v>
      </c>
      <c r="E348" s="227" t="s">
        <v>703</v>
      </c>
      <c r="F348" s="228" t="s">
        <v>704</v>
      </c>
      <c r="G348" s="229" t="s">
        <v>185</v>
      </c>
      <c r="H348" s="230">
        <v>1</v>
      </c>
      <c r="I348" s="231"/>
      <c r="J348" s="232">
        <f>ROUND(I348*H348,2)</f>
        <v>0</v>
      </c>
      <c r="K348" s="228" t="s">
        <v>120</v>
      </c>
      <c r="L348" s="233"/>
      <c r="M348" s="234" t="s">
        <v>20</v>
      </c>
      <c r="N348" s="235" t="s">
        <v>44</v>
      </c>
      <c r="O348" s="82"/>
      <c r="P348" s="218">
        <f>O348*H348</f>
        <v>0</v>
      </c>
      <c r="Q348" s="218">
        <v>0.0061000000000000004</v>
      </c>
      <c r="R348" s="218">
        <f>Q348*H348</f>
        <v>0.0061000000000000004</v>
      </c>
      <c r="S348" s="218">
        <v>0</v>
      </c>
      <c r="T348" s="219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20" t="s">
        <v>152</v>
      </c>
      <c r="AT348" s="220" t="s">
        <v>320</v>
      </c>
      <c r="AU348" s="220" t="s">
        <v>122</v>
      </c>
      <c r="AY348" s="15" t="s">
        <v>110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15" t="s">
        <v>22</v>
      </c>
      <c r="BK348" s="221">
        <f>ROUND(I348*H348,2)</f>
        <v>0</v>
      </c>
      <c r="BL348" s="15" t="s">
        <v>121</v>
      </c>
      <c r="BM348" s="220" t="s">
        <v>705</v>
      </c>
    </row>
    <row r="349" s="2" customFormat="1" ht="16.5" customHeight="1">
      <c r="A349" s="36"/>
      <c r="B349" s="37"/>
      <c r="C349" s="226" t="s">
        <v>706</v>
      </c>
      <c r="D349" s="226" t="s">
        <v>320</v>
      </c>
      <c r="E349" s="227" t="s">
        <v>707</v>
      </c>
      <c r="F349" s="228" t="s">
        <v>708</v>
      </c>
      <c r="G349" s="229" t="s">
        <v>709</v>
      </c>
      <c r="H349" s="230">
        <v>1</v>
      </c>
      <c r="I349" s="231"/>
      <c r="J349" s="232">
        <f>ROUND(I349*H349,2)</f>
        <v>0</v>
      </c>
      <c r="K349" s="228" t="s">
        <v>120</v>
      </c>
      <c r="L349" s="233"/>
      <c r="M349" s="234" t="s">
        <v>20</v>
      </c>
      <c r="N349" s="235" t="s">
        <v>44</v>
      </c>
      <c r="O349" s="82"/>
      <c r="P349" s="218">
        <f>O349*H349</f>
        <v>0</v>
      </c>
      <c r="Q349" s="218">
        <v>0.00050000000000000001</v>
      </c>
      <c r="R349" s="218">
        <f>Q349*H349</f>
        <v>0.00050000000000000001</v>
      </c>
      <c r="S349" s="218">
        <v>0</v>
      </c>
      <c r="T349" s="21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20" t="s">
        <v>152</v>
      </c>
      <c r="AT349" s="220" t="s">
        <v>320</v>
      </c>
      <c r="AU349" s="220" t="s">
        <v>122</v>
      </c>
      <c r="AY349" s="15" t="s">
        <v>110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15" t="s">
        <v>22</v>
      </c>
      <c r="BK349" s="221">
        <f>ROUND(I349*H349,2)</f>
        <v>0</v>
      </c>
      <c r="BL349" s="15" t="s">
        <v>121</v>
      </c>
      <c r="BM349" s="220" t="s">
        <v>710</v>
      </c>
    </row>
    <row r="350" s="2" customFormat="1" ht="21.75" customHeight="1">
      <c r="A350" s="36"/>
      <c r="B350" s="37"/>
      <c r="C350" s="226" t="s">
        <v>711</v>
      </c>
      <c r="D350" s="226" t="s">
        <v>320</v>
      </c>
      <c r="E350" s="227" t="s">
        <v>712</v>
      </c>
      <c r="F350" s="228" t="s">
        <v>713</v>
      </c>
      <c r="G350" s="229" t="s">
        <v>185</v>
      </c>
      <c r="H350" s="230">
        <v>1</v>
      </c>
      <c r="I350" s="231"/>
      <c r="J350" s="232">
        <f>ROUND(I350*H350,2)</f>
        <v>0</v>
      </c>
      <c r="K350" s="228" t="s">
        <v>120</v>
      </c>
      <c r="L350" s="233"/>
      <c r="M350" s="234" t="s">
        <v>20</v>
      </c>
      <c r="N350" s="235" t="s">
        <v>44</v>
      </c>
      <c r="O350" s="82"/>
      <c r="P350" s="218">
        <f>O350*H350</f>
        <v>0</v>
      </c>
      <c r="Q350" s="218">
        <v>0.0040000000000000001</v>
      </c>
      <c r="R350" s="218">
        <f>Q350*H350</f>
        <v>0.0040000000000000001</v>
      </c>
      <c r="S350" s="218">
        <v>0</v>
      </c>
      <c r="T350" s="21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20" t="s">
        <v>152</v>
      </c>
      <c r="AT350" s="220" t="s">
        <v>320</v>
      </c>
      <c r="AU350" s="220" t="s">
        <v>122</v>
      </c>
      <c r="AY350" s="15" t="s">
        <v>110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5" t="s">
        <v>22</v>
      </c>
      <c r="BK350" s="221">
        <f>ROUND(I350*H350,2)</f>
        <v>0</v>
      </c>
      <c r="BL350" s="15" t="s">
        <v>121</v>
      </c>
      <c r="BM350" s="220" t="s">
        <v>714</v>
      </c>
    </row>
    <row r="351" s="2" customFormat="1" ht="16.5" customHeight="1">
      <c r="A351" s="36"/>
      <c r="B351" s="37"/>
      <c r="C351" s="226" t="s">
        <v>715</v>
      </c>
      <c r="D351" s="226" t="s">
        <v>320</v>
      </c>
      <c r="E351" s="227" t="s">
        <v>716</v>
      </c>
      <c r="F351" s="228" t="s">
        <v>717</v>
      </c>
      <c r="G351" s="229" t="s">
        <v>185</v>
      </c>
      <c r="H351" s="230">
        <v>1</v>
      </c>
      <c r="I351" s="231"/>
      <c r="J351" s="232">
        <f>ROUND(I351*H351,2)</f>
        <v>0</v>
      </c>
      <c r="K351" s="228" t="s">
        <v>120</v>
      </c>
      <c r="L351" s="233"/>
      <c r="M351" s="234" t="s">
        <v>20</v>
      </c>
      <c r="N351" s="235" t="s">
        <v>44</v>
      </c>
      <c r="O351" s="82"/>
      <c r="P351" s="218">
        <f>O351*H351</f>
        <v>0</v>
      </c>
      <c r="Q351" s="218">
        <v>0.0050000000000000001</v>
      </c>
      <c r="R351" s="218">
        <f>Q351*H351</f>
        <v>0.0050000000000000001</v>
      </c>
      <c r="S351" s="218">
        <v>0</v>
      </c>
      <c r="T351" s="21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20" t="s">
        <v>152</v>
      </c>
      <c r="AT351" s="220" t="s">
        <v>320</v>
      </c>
      <c r="AU351" s="220" t="s">
        <v>122</v>
      </c>
      <c r="AY351" s="15" t="s">
        <v>110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15" t="s">
        <v>22</v>
      </c>
      <c r="BK351" s="221">
        <f>ROUND(I351*H351,2)</f>
        <v>0</v>
      </c>
      <c r="BL351" s="15" t="s">
        <v>121</v>
      </c>
      <c r="BM351" s="220" t="s">
        <v>718</v>
      </c>
    </row>
    <row r="352" s="2" customFormat="1" ht="16.5" customHeight="1">
      <c r="A352" s="36"/>
      <c r="B352" s="37"/>
      <c r="C352" s="226" t="s">
        <v>719</v>
      </c>
      <c r="D352" s="226" t="s">
        <v>320</v>
      </c>
      <c r="E352" s="227" t="s">
        <v>720</v>
      </c>
      <c r="F352" s="228" t="s">
        <v>721</v>
      </c>
      <c r="G352" s="229" t="s">
        <v>185</v>
      </c>
      <c r="H352" s="230">
        <v>1</v>
      </c>
      <c r="I352" s="231"/>
      <c r="J352" s="232">
        <f>ROUND(I352*H352,2)</f>
        <v>0</v>
      </c>
      <c r="K352" s="228" t="s">
        <v>120</v>
      </c>
      <c r="L352" s="233"/>
      <c r="M352" s="234" t="s">
        <v>20</v>
      </c>
      <c r="N352" s="235" t="s">
        <v>44</v>
      </c>
      <c r="O352" s="82"/>
      <c r="P352" s="218">
        <f>O352*H352</f>
        <v>0</v>
      </c>
      <c r="Q352" s="218">
        <v>0.0050000000000000001</v>
      </c>
      <c r="R352" s="218">
        <f>Q352*H352</f>
        <v>0.0050000000000000001</v>
      </c>
      <c r="S352" s="218">
        <v>0</v>
      </c>
      <c r="T352" s="21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20" t="s">
        <v>152</v>
      </c>
      <c r="AT352" s="220" t="s">
        <v>320</v>
      </c>
      <c r="AU352" s="220" t="s">
        <v>122</v>
      </c>
      <c r="AY352" s="15" t="s">
        <v>110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15" t="s">
        <v>22</v>
      </c>
      <c r="BK352" s="221">
        <f>ROUND(I352*H352,2)</f>
        <v>0</v>
      </c>
      <c r="BL352" s="15" t="s">
        <v>121</v>
      </c>
      <c r="BM352" s="220" t="s">
        <v>722</v>
      </c>
    </row>
    <row r="353" s="2" customFormat="1" ht="21.75" customHeight="1">
      <c r="A353" s="36"/>
      <c r="B353" s="37"/>
      <c r="C353" s="226" t="s">
        <v>723</v>
      </c>
      <c r="D353" s="226" t="s">
        <v>320</v>
      </c>
      <c r="E353" s="227" t="s">
        <v>724</v>
      </c>
      <c r="F353" s="228" t="s">
        <v>725</v>
      </c>
      <c r="G353" s="229" t="s">
        <v>185</v>
      </c>
      <c r="H353" s="230">
        <v>1</v>
      </c>
      <c r="I353" s="231"/>
      <c r="J353" s="232">
        <f>ROUND(I353*H353,2)</f>
        <v>0</v>
      </c>
      <c r="K353" s="228" t="s">
        <v>120</v>
      </c>
      <c r="L353" s="233"/>
      <c r="M353" s="234" t="s">
        <v>20</v>
      </c>
      <c r="N353" s="235" t="s">
        <v>44</v>
      </c>
      <c r="O353" s="82"/>
      <c r="P353" s="218">
        <f>O353*H353</f>
        <v>0</v>
      </c>
      <c r="Q353" s="218">
        <v>0.0050000000000000001</v>
      </c>
      <c r="R353" s="218">
        <f>Q353*H353</f>
        <v>0.0050000000000000001</v>
      </c>
      <c r="S353" s="218">
        <v>0</v>
      </c>
      <c r="T353" s="21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20" t="s">
        <v>152</v>
      </c>
      <c r="AT353" s="220" t="s">
        <v>320</v>
      </c>
      <c r="AU353" s="220" t="s">
        <v>122</v>
      </c>
      <c r="AY353" s="15" t="s">
        <v>110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5" t="s">
        <v>22</v>
      </c>
      <c r="BK353" s="221">
        <f>ROUND(I353*H353,2)</f>
        <v>0</v>
      </c>
      <c r="BL353" s="15" t="s">
        <v>121</v>
      </c>
      <c r="BM353" s="220" t="s">
        <v>726</v>
      </c>
    </row>
    <row r="354" s="2" customFormat="1" ht="21.75" customHeight="1">
      <c r="A354" s="36"/>
      <c r="B354" s="37"/>
      <c r="C354" s="226" t="s">
        <v>727</v>
      </c>
      <c r="D354" s="226" t="s">
        <v>320</v>
      </c>
      <c r="E354" s="227" t="s">
        <v>728</v>
      </c>
      <c r="F354" s="228" t="s">
        <v>729</v>
      </c>
      <c r="G354" s="229" t="s">
        <v>185</v>
      </c>
      <c r="H354" s="230">
        <v>1</v>
      </c>
      <c r="I354" s="231"/>
      <c r="J354" s="232">
        <f>ROUND(I354*H354,2)</f>
        <v>0</v>
      </c>
      <c r="K354" s="228" t="s">
        <v>120</v>
      </c>
      <c r="L354" s="233"/>
      <c r="M354" s="234" t="s">
        <v>20</v>
      </c>
      <c r="N354" s="235" t="s">
        <v>44</v>
      </c>
      <c r="O354" s="82"/>
      <c r="P354" s="218">
        <f>O354*H354</f>
        <v>0</v>
      </c>
      <c r="Q354" s="218">
        <v>0.0060000000000000001</v>
      </c>
      <c r="R354" s="218">
        <f>Q354*H354</f>
        <v>0.0060000000000000001</v>
      </c>
      <c r="S354" s="218">
        <v>0</v>
      </c>
      <c r="T354" s="21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20" t="s">
        <v>152</v>
      </c>
      <c r="AT354" s="220" t="s">
        <v>320</v>
      </c>
      <c r="AU354" s="220" t="s">
        <v>122</v>
      </c>
      <c r="AY354" s="15" t="s">
        <v>110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5" t="s">
        <v>22</v>
      </c>
      <c r="BK354" s="221">
        <f>ROUND(I354*H354,2)</f>
        <v>0</v>
      </c>
      <c r="BL354" s="15" t="s">
        <v>121</v>
      </c>
      <c r="BM354" s="220" t="s">
        <v>730</v>
      </c>
    </row>
    <row r="355" s="2" customFormat="1" ht="16.5" customHeight="1">
      <c r="A355" s="36"/>
      <c r="B355" s="37"/>
      <c r="C355" s="226" t="s">
        <v>731</v>
      </c>
      <c r="D355" s="226" t="s">
        <v>320</v>
      </c>
      <c r="E355" s="227" t="s">
        <v>732</v>
      </c>
      <c r="F355" s="228" t="s">
        <v>733</v>
      </c>
      <c r="G355" s="229" t="s">
        <v>185</v>
      </c>
      <c r="H355" s="230">
        <v>1</v>
      </c>
      <c r="I355" s="231"/>
      <c r="J355" s="232">
        <f>ROUND(I355*H355,2)</f>
        <v>0</v>
      </c>
      <c r="K355" s="228" t="s">
        <v>120</v>
      </c>
      <c r="L355" s="233"/>
      <c r="M355" s="234" t="s">
        <v>20</v>
      </c>
      <c r="N355" s="235" t="s">
        <v>44</v>
      </c>
      <c r="O355" s="82"/>
      <c r="P355" s="218">
        <f>O355*H355</f>
        <v>0</v>
      </c>
      <c r="Q355" s="218">
        <v>0.0050000000000000001</v>
      </c>
      <c r="R355" s="218">
        <f>Q355*H355</f>
        <v>0.0050000000000000001</v>
      </c>
      <c r="S355" s="218">
        <v>0</v>
      </c>
      <c r="T355" s="21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20" t="s">
        <v>152</v>
      </c>
      <c r="AT355" s="220" t="s">
        <v>320</v>
      </c>
      <c r="AU355" s="220" t="s">
        <v>122</v>
      </c>
      <c r="AY355" s="15" t="s">
        <v>110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15" t="s">
        <v>22</v>
      </c>
      <c r="BK355" s="221">
        <f>ROUND(I355*H355,2)</f>
        <v>0</v>
      </c>
      <c r="BL355" s="15" t="s">
        <v>121</v>
      </c>
      <c r="BM355" s="220" t="s">
        <v>734</v>
      </c>
    </row>
    <row r="356" s="2" customFormat="1" ht="16.5" customHeight="1">
      <c r="A356" s="36"/>
      <c r="B356" s="37"/>
      <c r="C356" s="226" t="s">
        <v>735</v>
      </c>
      <c r="D356" s="226" t="s">
        <v>320</v>
      </c>
      <c r="E356" s="227" t="s">
        <v>736</v>
      </c>
      <c r="F356" s="228" t="s">
        <v>737</v>
      </c>
      <c r="G356" s="229" t="s">
        <v>185</v>
      </c>
      <c r="H356" s="230">
        <v>1</v>
      </c>
      <c r="I356" s="231"/>
      <c r="J356" s="232">
        <f>ROUND(I356*H356,2)</f>
        <v>0</v>
      </c>
      <c r="K356" s="228" t="s">
        <v>120</v>
      </c>
      <c r="L356" s="233"/>
      <c r="M356" s="234" t="s">
        <v>20</v>
      </c>
      <c r="N356" s="235" t="s">
        <v>44</v>
      </c>
      <c r="O356" s="82"/>
      <c r="P356" s="218">
        <f>O356*H356</f>
        <v>0</v>
      </c>
      <c r="Q356" s="218">
        <v>0.0030000000000000001</v>
      </c>
      <c r="R356" s="218">
        <f>Q356*H356</f>
        <v>0.0030000000000000001</v>
      </c>
      <c r="S356" s="218">
        <v>0</v>
      </c>
      <c r="T356" s="21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20" t="s">
        <v>152</v>
      </c>
      <c r="AT356" s="220" t="s">
        <v>320</v>
      </c>
      <c r="AU356" s="220" t="s">
        <v>122</v>
      </c>
      <c r="AY356" s="15" t="s">
        <v>110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15" t="s">
        <v>22</v>
      </c>
      <c r="BK356" s="221">
        <f>ROUND(I356*H356,2)</f>
        <v>0</v>
      </c>
      <c r="BL356" s="15" t="s">
        <v>121</v>
      </c>
      <c r="BM356" s="220" t="s">
        <v>738</v>
      </c>
    </row>
    <row r="357" s="2" customFormat="1" ht="16.5" customHeight="1">
      <c r="A357" s="36"/>
      <c r="B357" s="37"/>
      <c r="C357" s="226" t="s">
        <v>739</v>
      </c>
      <c r="D357" s="226" t="s">
        <v>320</v>
      </c>
      <c r="E357" s="227" t="s">
        <v>740</v>
      </c>
      <c r="F357" s="228" t="s">
        <v>741</v>
      </c>
      <c r="G357" s="229" t="s">
        <v>185</v>
      </c>
      <c r="H357" s="230">
        <v>1</v>
      </c>
      <c r="I357" s="231"/>
      <c r="J357" s="232">
        <f>ROUND(I357*H357,2)</f>
        <v>0</v>
      </c>
      <c r="K357" s="228" t="s">
        <v>120</v>
      </c>
      <c r="L357" s="233"/>
      <c r="M357" s="234" t="s">
        <v>20</v>
      </c>
      <c r="N357" s="235" t="s">
        <v>44</v>
      </c>
      <c r="O357" s="82"/>
      <c r="P357" s="218">
        <f>O357*H357</f>
        <v>0</v>
      </c>
      <c r="Q357" s="218">
        <v>0.0040000000000000001</v>
      </c>
      <c r="R357" s="218">
        <f>Q357*H357</f>
        <v>0.0040000000000000001</v>
      </c>
      <c r="S357" s="218">
        <v>0</v>
      </c>
      <c r="T357" s="21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20" t="s">
        <v>152</v>
      </c>
      <c r="AT357" s="220" t="s">
        <v>320</v>
      </c>
      <c r="AU357" s="220" t="s">
        <v>122</v>
      </c>
      <c r="AY357" s="15" t="s">
        <v>110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15" t="s">
        <v>22</v>
      </c>
      <c r="BK357" s="221">
        <f>ROUND(I357*H357,2)</f>
        <v>0</v>
      </c>
      <c r="BL357" s="15" t="s">
        <v>121</v>
      </c>
      <c r="BM357" s="220" t="s">
        <v>742</v>
      </c>
    </row>
    <row r="358" s="2" customFormat="1" ht="16.5" customHeight="1">
      <c r="A358" s="36"/>
      <c r="B358" s="37"/>
      <c r="C358" s="226" t="s">
        <v>743</v>
      </c>
      <c r="D358" s="226" t="s">
        <v>320</v>
      </c>
      <c r="E358" s="227" t="s">
        <v>744</v>
      </c>
      <c r="F358" s="228" t="s">
        <v>745</v>
      </c>
      <c r="G358" s="229" t="s">
        <v>185</v>
      </c>
      <c r="H358" s="230">
        <v>1</v>
      </c>
      <c r="I358" s="231"/>
      <c r="J358" s="232">
        <f>ROUND(I358*H358,2)</f>
        <v>0</v>
      </c>
      <c r="K358" s="228" t="s">
        <v>120</v>
      </c>
      <c r="L358" s="233"/>
      <c r="M358" s="234" t="s">
        <v>20</v>
      </c>
      <c r="N358" s="235" t="s">
        <v>44</v>
      </c>
      <c r="O358" s="82"/>
      <c r="P358" s="218">
        <f>O358*H358</f>
        <v>0</v>
      </c>
      <c r="Q358" s="218">
        <v>0.0040000000000000001</v>
      </c>
      <c r="R358" s="218">
        <f>Q358*H358</f>
        <v>0.0040000000000000001</v>
      </c>
      <c r="S358" s="218">
        <v>0</v>
      </c>
      <c r="T358" s="21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20" t="s">
        <v>152</v>
      </c>
      <c r="AT358" s="220" t="s">
        <v>320</v>
      </c>
      <c r="AU358" s="220" t="s">
        <v>122</v>
      </c>
      <c r="AY358" s="15" t="s">
        <v>110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5" t="s">
        <v>22</v>
      </c>
      <c r="BK358" s="221">
        <f>ROUND(I358*H358,2)</f>
        <v>0</v>
      </c>
      <c r="BL358" s="15" t="s">
        <v>121</v>
      </c>
      <c r="BM358" s="220" t="s">
        <v>746</v>
      </c>
    </row>
    <row r="359" s="2" customFormat="1" ht="16.5" customHeight="1">
      <c r="A359" s="36"/>
      <c r="B359" s="37"/>
      <c r="C359" s="226" t="s">
        <v>747</v>
      </c>
      <c r="D359" s="226" t="s">
        <v>320</v>
      </c>
      <c r="E359" s="227" t="s">
        <v>748</v>
      </c>
      <c r="F359" s="228" t="s">
        <v>749</v>
      </c>
      <c r="G359" s="229" t="s">
        <v>185</v>
      </c>
      <c r="H359" s="230">
        <v>1</v>
      </c>
      <c r="I359" s="231"/>
      <c r="J359" s="232">
        <f>ROUND(I359*H359,2)</f>
        <v>0</v>
      </c>
      <c r="K359" s="228" t="s">
        <v>120</v>
      </c>
      <c r="L359" s="233"/>
      <c r="M359" s="234" t="s">
        <v>20</v>
      </c>
      <c r="N359" s="235" t="s">
        <v>44</v>
      </c>
      <c r="O359" s="82"/>
      <c r="P359" s="218">
        <f>O359*H359</f>
        <v>0</v>
      </c>
      <c r="Q359" s="218">
        <v>0.0040000000000000001</v>
      </c>
      <c r="R359" s="218">
        <f>Q359*H359</f>
        <v>0.0040000000000000001</v>
      </c>
      <c r="S359" s="218">
        <v>0</v>
      </c>
      <c r="T359" s="219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20" t="s">
        <v>152</v>
      </c>
      <c r="AT359" s="220" t="s">
        <v>320</v>
      </c>
      <c r="AU359" s="220" t="s">
        <v>122</v>
      </c>
      <c r="AY359" s="15" t="s">
        <v>110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15" t="s">
        <v>22</v>
      </c>
      <c r="BK359" s="221">
        <f>ROUND(I359*H359,2)</f>
        <v>0</v>
      </c>
      <c r="BL359" s="15" t="s">
        <v>121</v>
      </c>
      <c r="BM359" s="220" t="s">
        <v>750</v>
      </c>
    </row>
    <row r="360" s="2" customFormat="1" ht="16.5" customHeight="1">
      <c r="A360" s="36"/>
      <c r="B360" s="37"/>
      <c r="C360" s="226" t="s">
        <v>751</v>
      </c>
      <c r="D360" s="226" t="s">
        <v>320</v>
      </c>
      <c r="E360" s="227" t="s">
        <v>752</v>
      </c>
      <c r="F360" s="228" t="s">
        <v>753</v>
      </c>
      <c r="G360" s="229" t="s">
        <v>185</v>
      </c>
      <c r="H360" s="230">
        <v>1</v>
      </c>
      <c r="I360" s="231"/>
      <c r="J360" s="232">
        <f>ROUND(I360*H360,2)</f>
        <v>0</v>
      </c>
      <c r="K360" s="228" t="s">
        <v>120</v>
      </c>
      <c r="L360" s="233"/>
      <c r="M360" s="234" t="s">
        <v>20</v>
      </c>
      <c r="N360" s="235" t="s">
        <v>44</v>
      </c>
      <c r="O360" s="82"/>
      <c r="P360" s="218">
        <f>O360*H360</f>
        <v>0</v>
      </c>
      <c r="Q360" s="218">
        <v>0.0040000000000000001</v>
      </c>
      <c r="R360" s="218">
        <f>Q360*H360</f>
        <v>0.0040000000000000001</v>
      </c>
      <c r="S360" s="218">
        <v>0</v>
      </c>
      <c r="T360" s="21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20" t="s">
        <v>152</v>
      </c>
      <c r="AT360" s="220" t="s">
        <v>320</v>
      </c>
      <c r="AU360" s="220" t="s">
        <v>122</v>
      </c>
      <c r="AY360" s="15" t="s">
        <v>110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5" t="s">
        <v>22</v>
      </c>
      <c r="BK360" s="221">
        <f>ROUND(I360*H360,2)</f>
        <v>0</v>
      </c>
      <c r="BL360" s="15" t="s">
        <v>121</v>
      </c>
      <c r="BM360" s="220" t="s">
        <v>754</v>
      </c>
    </row>
    <row r="361" s="2" customFormat="1" ht="16.5" customHeight="1">
      <c r="A361" s="36"/>
      <c r="B361" s="37"/>
      <c r="C361" s="226" t="s">
        <v>755</v>
      </c>
      <c r="D361" s="226" t="s">
        <v>320</v>
      </c>
      <c r="E361" s="227" t="s">
        <v>756</v>
      </c>
      <c r="F361" s="228" t="s">
        <v>757</v>
      </c>
      <c r="G361" s="229" t="s">
        <v>185</v>
      </c>
      <c r="H361" s="230">
        <v>1</v>
      </c>
      <c r="I361" s="231"/>
      <c r="J361" s="232">
        <f>ROUND(I361*H361,2)</f>
        <v>0</v>
      </c>
      <c r="K361" s="228" t="s">
        <v>120</v>
      </c>
      <c r="L361" s="233"/>
      <c r="M361" s="234" t="s">
        <v>20</v>
      </c>
      <c r="N361" s="235" t="s">
        <v>44</v>
      </c>
      <c r="O361" s="82"/>
      <c r="P361" s="218">
        <f>O361*H361</f>
        <v>0</v>
      </c>
      <c r="Q361" s="218">
        <v>0.0040000000000000001</v>
      </c>
      <c r="R361" s="218">
        <f>Q361*H361</f>
        <v>0.0040000000000000001</v>
      </c>
      <c r="S361" s="218">
        <v>0</v>
      </c>
      <c r="T361" s="21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20" t="s">
        <v>152</v>
      </c>
      <c r="AT361" s="220" t="s">
        <v>320</v>
      </c>
      <c r="AU361" s="220" t="s">
        <v>122</v>
      </c>
      <c r="AY361" s="15" t="s">
        <v>110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15" t="s">
        <v>22</v>
      </c>
      <c r="BK361" s="221">
        <f>ROUND(I361*H361,2)</f>
        <v>0</v>
      </c>
      <c r="BL361" s="15" t="s">
        <v>121</v>
      </c>
      <c r="BM361" s="220" t="s">
        <v>758</v>
      </c>
    </row>
    <row r="362" s="2" customFormat="1" ht="16.5" customHeight="1">
      <c r="A362" s="36"/>
      <c r="B362" s="37"/>
      <c r="C362" s="226" t="s">
        <v>759</v>
      </c>
      <c r="D362" s="226" t="s">
        <v>320</v>
      </c>
      <c r="E362" s="227" t="s">
        <v>760</v>
      </c>
      <c r="F362" s="228" t="s">
        <v>761</v>
      </c>
      <c r="G362" s="229" t="s">
        <v>185</v>
      </c>
      <c r="H362" s="230">
        <v>1</v>
      </c>
      <c r="I362" s="231"/>
      <c r="J362" s="232">
        <f>ROUND(I362*H362,2)</f>
        <v>0</v>
      </c>
      <c r="K362" s="228" t="s">
        <v>120</v>
      </c>
      <c r="L362" s="233"/>
      <c r="M362" s="234" t="s">
        <v>20</v>
      </c>
      <c r="N362" s="235" t="s">
        <v>44</v>
      </c>
      <c r="O362" s="82"/>
      <c r="P362" s="218">
        <f>O362*H362</f>
        <v>0</v>
      </c>
      <c r="Q362" s="218">
        <v>0.0080000000000000002</v>
      </c>
      <c r="R362" s="218">
        <f>Q362*H362</f>
        <v>0.0080000000000000002</v>
      </c>
      <c r="S362" s="218">
        <v>0</v>
      </c>
      <c r="T362" s="21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20" t="s">
        <v>152</v>
      </c>
      <c r="AT362" s="220" t="s">
        <v>320</v>
      </c>
      <c r="AU362" s="220" t="s">
        <v>122</v>
      </c>
      <c r="AY362" s="15" t="s">
        <v>110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15" t="s">
        <v>22</v>
      </c>
      <c r="BK362" s="221">
        <f>ROUND(I362*H362,2)</f>
        <v>0</v>
      </c>
      <c r="BL362" s="15" t="s">
        <v>121</v>
      </c>
      <c r="BM362" s="220" t="s">
        <v>762</v>
      </c>
    </row>
    <row r="363" s="2" customFormat="1" ht="16.5" customHeight="1">
      <c r="A363" s="36"/>
      <c r="B363" s="37"/>
      <c r="C363" s="226" t="s">
        <v>763</v>
      </c>
      <c r="D363" s="226" t="s">
        <v>320</v>
      </c>
      <c r="E363" s="227" t="s">
        <v>764</v>
      </c>
      <c r="F363" s="228" t="s">
        <v>765</v>
      </c>
      <c r="G363" s="229" t="s">
        <v>185</v>
      </c>
      <c r="H363" s="230">
        <v>1</v>
      </c>
      <c r="I363" s="231"/>
      <c r="J363" s="232">
        <f>ROUND(I363*H363,2)</f>
        <v>0</v>
      </c>
      <c r="K363" s="228" t="s">
        <v>120</v>
      </c>
      <c r="L363" s="233"/>
      <c r="M363" s="234" t="s">
        <v>20</v>
      </c>
      <c r="N363" s="235" t="s">
        <v>44</v>
      </c>
      <c r="O363" s="82"/>
      <c r="P363" s="218">
        <f>O363*H363</f>
        <v>0</v>
      </c>
      <c r="Q363" s="218">
        <v>0.0060000000000000001</v>
      </c>
      <c r="R363" s="218">
        <f>Q363*H363</f>
        <v>0.0060000000000000001</v>
      </c>
      <c r="S363" s="218">
        <v>0</v>
      </c>
      <c r="T363" s="21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20" t="s">
        <v>152</v>
      </c>
      <c r="AT363" s="220" t="s">
        <v>320</v>
      </c>
      <c r="AU363" s="220" t="s">
        <v>122</v>
      </c>
      <c r="AY363" s="15" t="s">
        <v>110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15" t="s">
        <v>22</v>
      </c>
      <c r="BK363" s="221">
        <f>ROUND(I363*H363,2)</f>
        <v>0</v>
      </c>
      <c r="BL363" s="15" t="s">
        <v>121</v>
      </c>
      <c r="BM363" s="220" t="s">
        <v>766</v>
      </c>
    </row>
    <row r="364" s="2" customFormat="1" ht="16.5" customHeight="1">
      <c r="A364" s="36"/>
      <c r="B364" s="37"/>
      <c r="C364" s="226" t="s">
        <v>767</v>
      </c>
      <c r="D364" s="226" t="s">
        <v>320</v>
      </c>
      <c r="E364" s="227" t="s">
        <v>768</v>
      </c>
      <c r="F364" s="228" t="s">
        <v>769</v>
      </c>
      <c r="G364" s="229" t="s">
        <v>185</v>
      </c>
      <c r="H364" s="230">
        <v>1</v>
      </c>
      <c r="I364" s="231"/>
      <c r="J364" s="232">
        <f>ROUND(I364*H364,2)</f>
        <v>0</v>
      </c>
      <c r="K364" s="228" t="s">
        <v>120</v>
      </c>
      <c r="L364" s="233"/>
      <c r="M364" s="234" t="s">
        <v>20</v>
      </c>
      <c r="N364" s="235" t="s">
        <v>44</v>
      </c>
      <c r="O364" s="82"/>
      <c r="P364" s="218">
        <f>O364*H364</f>
        <v>0</v>
      </c>
      <c r="Q364" s="218">
        <v>0.0060000000000000001</v>
      </c>
      <c r="R364" s="218">
        <f>Q364*H364</f>
        <v>0.0060000000000000001</v>
      </c>
      <c r="S364" s="218">
        <v>0</v>
      </c>
      <c r="T364" s="219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20" t="s">
        <v>152</v>
      </c>
      <c r="AT364" s="220" t="s">
        <v>320</v>
      </c>
      <c r="AU364" s="220" t="s">
        <v>122</v>
      </c>
      <c r="AY364" s="15" t="s">
        <v>110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15" t="s">
        <v>22</v>
      </c>
      <c r="BK364" s="221">
        <f>ROUND(I364*H364,2)</f>
        <v>0</v>
      </c>
      <c r="BL364" s="15" t="s">
        <v>121</v>
      </c>
      <c r="BM364" s="220" t="s">
        <v>770</v>
      </c>
    </row>
    <row r="365" s="2" customFormat="1" ht="16.5" customHeight="1">
      <c r="A365" s="36"/>
      <c r="B365" s="37"/>
      <c r="C365" s="226" t="s">
        <v>771</v>
      </c>
      <c r="D365" s="226" t="s">
        <v>320</v>
      </c>
      <c r="E365" s="227" t="s">
        <v>772</v>
      </c>
      <c r="F365" s="228" t="s">
        <v>773</v>
      </c>
      <c r="G365" s="229" t="s">
        <v>185</v>
      </c>
      <c r="H365" s="230">
        <v>1</v>
      </c>
      <c r="I365" s="231"/>
      <c r="J365" s="232">
        <f>ROUND(I365*H365,2)</f>
        <v>0</v>
      </c>
      <c r="K365" s="228" t="s">
        <v>120</v>
      </c>
      <c r="L365" s="233"/>
      <c r="M365" s="234" t="s">
        <v>20</v>
      </c>
      <c r="N365" s="235" t="s">
        <v>44</v>
      </c>
      <c r="O365" s="82"/>
      <c r="P365" s="218">
        <f>O365*H365</f>
        <v>0</v>
      </c>
      <c r="Q365" s="218">
        <v>0.0060000000000000001</v>
      </c>
      <c r="R365" s="218">
        <f>Q365*H365</f>
        <v>0.0060000000000000001</v>
      </c>
      <c r="S365" s="218">
        <v>0</v>
      </c>
      <c r="T365" s="219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20" t="s">
        <v>152</v>
      </c>
      <c r="AT365" s="220" t="s">
        <v>320</v>
      </c>
      <c r="AU365" s="220" t="s">
        <v>122</v>
      </c>
      <c r="AY365" s="15" t="s">
        <v>110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15" t="s">
        <v>22</v>
      </c>
      <c r="BK365" s="221">
        <f>ROUND(I365*H365,2)</f>
        <v>0</v>
      </c>
      <c r="BL365" s="15" t="s">
        <v>121</v>
      </c>
      <c r="BM365" s="220" t="s">
        <v>774</v>
      </c>
    </row>
    <row r="366" s="2" customFormat="1" ht="16.5" customHeight="1">
      <c r="A366" s="36"/>
      <c r="B366" s="37"/>
      <c r="C366" s="226" t="s">
        <v>775</v>
      </c>
      <c r="D366" s="226" t="s">
        <v>320</v>
      </c>
      <c r="E366" s="227" t="s">
        <v>776</v>
      </c>
      <c r="F366" s="228" t="s">
        <v>777</v>
      </c>
      <c r="G366" s="229" t="s">
        <v>185</v>
      </c>
      <c r="H366" s="230">
        <v>1</v>
      </c>
      <c r="I366" s="231"/>
      <c r="J366" s="232">
        <f>ROUND(I366*H366,2)</f>
        <v>0</v>
      </c>
      <c r="K366" s="228" t="s">
        <v>120</v>
      </c>
      <c r="L366" s="233"/>
      <c r="M366" s="234" t="s">
        <v>20</v>
      </c>
      <c r="N366" s="235" t="s">
        <v>44</v>
      </c>
      <c r="O366" s="82"/>
      <c r="P366" s="218">
        <f>O366*H366</f>
        <v>0</v>
      </c>
      <c r="Q366" s="218">
        <v>0.0040000000000000001</v>
      </c>
      <c r="R366" s="218">
        <f>Q366*H366</f>
        <v>0.0040000000000000001</v>
      </c>
      <c r="S366" s="218">
        <v>0</v>
      </c>
      <c r="T366" s="21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20" t="s">
        <v>152</v>
      </c>
      <c r="AT366" s="220" t="s">
        <v>320</v>
      </c>
      <c r="AU366" s="220" t="s">
        <v>122</v>
      </c>
      <c r="AY366" s="15" t="s">
        <v>110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15" t="s">
        <v>22</v>
      </c>
      <c r="BK366" s="221">
        <f>ROUND(I366*H366,2)</f>
        <v>0</v>
      </c>
      <c r="BL366" s="15" t="s">
        <v>121</v>
      </c>
      <c r="BM366" s="220" t="s">
        <v>778</v>
      </c>
    </row>
    <row r="367" s="2" customFormat="1" ht="16.5" customHeight="1">
      <c r="A367" s="36"/>
      <c r="B367" s="37"/>
      <c r="C367" s="226" t="s">
        <v>779</v>
      </c>
      <c r="D367" s="226" t="s">
        <v>320</v>
      </c>
      <c r="E367" s="227" t="s">
        <v>780</v>
      </c>
      <c r="F367" s="228" t="s">
        <v>781</v>
      </c>
      <c r="G367" s="229" t="s">
        <v>185</v>
      </c>
      <c r="H367" s="230">
        <v>1</v>
      </c>
      <c r="I367" s="231"/>
      <c r="J367" s="232">
        <f>ROUND(I367*H367,2)</f>
        <v>0</v>
      </c>
      <c r="K367" s="228" t="s">
        <v>120</v>
      </c>
      <c r="L367" s="233"/>
      <c r="M367" s="234" t="s">
        <v>20</v>
      </c>
      <c r="N367" s="235" t="s">
        <v>44</v>
      </c>
      <c r="O367" s="82"/>
      <c r="P367" s="218">
        <f>O367*H367</f>
        <v>0</v>
      </c>
      <c r="Q367" s="218">
        <v>0.0060000000000000001</v>
      </c>
      <c r="R367" s="218">
        <f>Q367*H367</f>
        <v>0.0060000000000000001</v>
      </c>
      <c r="S367" s="218">
        <v>0</v>
      </c>
      <c r="T367" s="21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20" t="s">
        <v>152</v>
      </c>
      <c r="AT367" s="220" t="s">
        <v>320</v>
      </c>
      <c r="AU367" s="220" t="s">
        <v>122</v>
      </c>
      <c r="AY367" s="15" t="s">
        <v>110</v>
      </c>
      <c r="BE367" s="221">
        <f>IF(N367="základní",J367,0)</f>
        <v>0</v>
      </c>
      <c r="BF367" s="221">
        <f>IF(N367="snížená",J367,0)</f>
        <v>0</v>
      </c>
      <c r="BG367" s="221">
        <f>IF(N367="zákl. přenesená",J367,0)</f>
        <v>0</v>
      </c>
      <c r="BH367" s="221">
        <f>IF(N367="sníž. přenesená",J367,0)</f>
        <v>0</v>
      </c>
      <c r="BI367" s="221">
        <f>IF(N367="nulová",J367,0)</f>
        <v>0</v>
      </c>
      <c r="BJ367" s="15" t="s">
        <v>22</v>
      </c>
      <c r="BK367" s="221">
        <f>ROUND(I367*H367,2)</f>
        <v>0</v>
      </c>
      <c r="BL367" s="15" t="s">
        <v>121</v>
      </c>
      <c r="BM367" s="220" t="s">
        <v>782</v>
      </c>
    </row>
    <row r="368" s="2" customFormat="1" ht="16.5" customHeight="1">
      <c r="A368" s="36"/>
      <c r="B368" s="37"/>
      <c r="C368" s="226" t="s">
        <v>783</v>
      </c>
      <c r="D368" s="226" t="s">
        <v>320</v>
      </c>
      <c r="E368" s="227" t="s">
        <v>784</v>
      </c>
      <c r="F368" s="228" t="s">
        <v>785</v>
      </c>
      <c r="G368" s="229" t="s">
        <v>185</v>
      </c>
      <c r="H368" s="230">
        <v>1</v>
      </c>
      <c r="I368" s="231"/>
      <c r="J368" s="232">
        <f>ROUND(I368*H368,2)</f>
        <v>0</v>
      </c>
      <c r="K368" s="228" t="s">
        <v>120</v>
      </c>
      <c r="L368" s="233"/>
      <c r="M368" s="234" t="s">
        <v>20</v>
      </c>
      <c r="N368" s="235" t="s">
        <v>44</v>
      </c>
      <c r="O368" s="82"/>
      <c r="P368" s="218">
        <f>O368*H368</f>
        <v>0</v>
      </c>
      <c r="Q368" s="218">
        <v>0.0060000000000000001</v>
      </c>
      <c r="R368" s="218">
        <f>Q368*H368</f>
        <v>0.0060000000000000001</v>
      </c>
      <c r="S368" s="218">
        <v>0</v>
      </c>
      <c r="T368" s="21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20" t="s">
        <v>152</v>
      </c>
      <c r="AT368" s="220" t="s">
        <v>320</v>
      </c>
      <c r="AU368" s="220" t="s">
        <v>122</v>
      </c>
      <c r="AY368" s="15" t="s">
        <v>110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15" t="s">
        <v>22</v>
      </c>
      <c r="BK368" s="221">
        <f>ROUND(I368*H368,2)</f>
        <v>0</v>
      </c>
      <c r="BL368" s="15" t="s">
        <v>121</v>
      </c>
      <c r="BM368" s="220" t="s">
        <v>786</v>
      </c>
    </row>
    <row r="369" s="2" customFormat="1" ht="16.5" customHeight="1">
      <c r="A369" s="36"/>
      <c r="B369" s="37"/>
      <c r="C369" s="226" t="s">
        <v>787</v>
      </c>
      <c r="D369" s="226" t="s">
        <v>320</v>
      </c>
      <c r="E369" s="227" t="s">
        <v>788</v>
      </c>
      <c r="F369" s="228" t="s">
        <v>789</v>
      </c>
      <c r="G369" s="229" t="s">
        <v>185</v>
      </c>
      <c r="H369" s="230">
        <v>1</v>
      </c>
      <c r="I369" s="231"/>
      <c r="J369" s="232">
        <f>ROUND(I369*H369,2)</f>
        <v>0</v>
      </c>
      <c r="K369" s="228" t="s">
        <v>120</v>
      </c>
      <c r="L369" s="233"/>
      <c r="M369" s="234" t="s">
        <v>20</v>
      </c>
      <c r="N369" s="235" t="s">
        <v>44</v>
      </c>
      <c r="O369" s="82"/>
      <c r="P369" s="218">
        <f>O369*H369</f>
        <v>0</v>
      </c>
      <c r="Q369" s="218">
        <v>0.0054000000000000003</v>
      </c>
      <c r="R369" s="218">
        <f>Q369*H369</f>
        <v>0.0054000000000000003</v>
      </c>
      <c r="S369" s="218">
        <v>0</v>
      </c>
      <c r="T369" s="219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20" t="s">
        <v>152</v>
      </c>
      <c r="AT369" s="220" t="s">
        <v>320</v>
      </c>
      <c r="AU369" s="220" t="s">
        <v>122</v>
      </c>
      <c r="AY369" s="15" t="s">
        <v>110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15" t="s">
        <v>22</v>
      </c>
      <c r="BK369" s="221">
        <f>ROUND(I369*H369,2)</f>
        <v>0</v>
      </c>
      <c r="BL369" s="15" t="s">
        <v>121</v>
      </c>
      <c r="BM369" s="220" t="s">
        <v>790</v>
      </c>
    </row>
    <row r="370" s="2" customFormat="1" ht="16.5" customHeight="1">
      <c r="A370" s="36"/>
      <c r="B370" s="37"/>
      <c r="C370" s="226" t="s">
        <v>791</v>
      </c>
      <c r="D370" s="226" t="s">
        <v>320</v>
      </c>
      <c r="E370" s="227" t="s">
        <v>792</v>
      </c>
      <c r="F370" s="228" t="s">
        <v>793</v>
      </c>
      <c r="G370" s="229" t="s">
        <v>185</v>
      </c>
      <c r="H370" s="230">
        <v>1</v>
      </c>
      <c r="I370" s="231"/>
      <c r="J370" s="232">
        <f>ROUND(I370*H370,2)</f>
        <v>0</v>
      </c>
      <c r="K370" s="228" t="s">
        <v>120</v>
      </c>
      <c r="L370" s="233"/>
      <c r="M370" s="234" t="s">
        <v>20</v>
      </c>
      <c r="N370" s="235" t="s">
        <v>44</v>
      </c>
      <c r="O370" s="82"/>
      <c r="P370" s="218">
        <f>O370*H370</f>
        <v>0</v>
      </c>
      <c r="Q370" s="218">
        <v>0.0089999999999999993</v>
      </c>
      <c r="R370" s="218">
        <f>Q370*H370</f>
        <v>0.0089999999999999993</v>
      </c>
      <c r="S370" s="218">
        <v>0</v>
      </c>
      <c r="T370" s="219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20" t="s">
        <v>152</v>
      </c>
      <c r="AT370" s="220" t="s">
        <v>320</v>
      </c>
      <c r="AU370" s="220" t="s">
        <v>122</v>
      </c>
      <c r="AY370" s="15" t="s">
        <v>110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15" t="s">
        <v>22</v>
      </c>
      <c r="BK370" s="221">
        <f>ROUND(I370*H370,2)</f>
        <v>0</v>
      </c>
      <c r="BL370" s="15" t="s">
        <v>121</v>
      </c>
      <c r="BM370" s="220" t="s">
        <v>794</v>
      </c>
    </row>
    <row r="371" s="2" customFormat="1" ht="16.5" customHeight="1">
      <c r="A371" s="36"/>
      <c r="B371" s="37"/>
      <c r="C371" s="226" t="s">
        <v>795</v>
      </c>
      <c r="D371" s="226" t="s">
        <v>320</v>
      </c>
      <c r="E371" s="227" t="s">
        <v>796</v>
      </c>
      <c r="F371" s="228" t="s">
        <v>797</v>
      </c>
      <c r="G371" s="229" t="s">
        <v>185</v>
      </c>
      <c r="H371" s="230">
        <v>1</v>
      </c>
      <c r="I371" s="231"/>
      <c r="J371" s="232">
        <f>ROUND(I371*H371,2)</f>
        <v>0</v>
      </c>
      <c r="K371" s="228" t="s">
        <v>120</v>
      </c>
      <c r="L371" s="233"/>
      <c r="M371" s="234" t="s">
        <v>20</v>
      </c>
      <c r="N371" s="235" t="s">
        <v>44</v>
      </c>
      <c r="O371" s="82"/>
      <c r="P371" s="218">
        <f>O371*H371</f>
        <v>0</v>
      </c>
      <c r="Q371" s="218">
        <v>0.015699999999999999</v>
      </c>
      <c r="R371" s="218">
        <f>Q371*H371</f>
        <v>0.015699999999999999</v>
      </c>
      <c r="S371" s="218">
        <v>0</v>
      </c>
      <c r="T371" s="21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20" t="s">
        <v>152</v>
      </c>
      <c r="AT371" s="220" t="s">
        <v>320</v>
      </c>
      <c r="AU371" s="220" t="s">
        <v>122</v>
      </c>
      <c r="AY371" s="15" t="s">
        <v>110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15" t="s">
        <v>22</v>
      </c>
      <c r="BK371" s="221">
        <f>ROUND(I371*H371,2)</f>
        <v>0</v>
      </c>
      <c r="BL371" s="15" t="s">
        <v>121</v>
      </c>
      <c r="BM371" s="220" t="s">
        <v>798</v>
      </c>
    </row>
    <row r="372" s="2" customFormat="1" ht="16.5" customHeight="1">
      <c r="A372" s="36"/>
      <c r="B372" s="37"/>
      <c r="C372" s="226" t="s">
        <v>799</v>
      </c>
      <c r="D372" s="226" t="s">
        <v>320</v>
      </c>
      <c r="E372" s="227" t="s">
        <v>800</v>
      </c>
      <c r="F372" s="228" t="s">
        <v>801</v>
      </c>
      <c r="G372" s="229" t="s">
        <v>185</v>
      </c>
      <c r="H372" s="230">
        <v>1</v>
      </c>
      <c r="I372" s="231"/>
      <c r="J372" s="232">
        <f>ROUND(I372*H372,2)</f>
        <v>0</v>
      </c>
      <c r="K372" s="228" t="s">
        <v>120</v>
      </c>
      <c r="L372" s="233"/>
      <c r="M372" s="234" t="s">
        <v>20</v>
      </c>
      <c r="N372" s="235" t="s">
        <v>44</v>
      </c>
      <c r="O372" s="82"/>
      <c r="P372" s="218">
        <f>O372*H372</f>
        <v>0</v>
      </c>
      <c r="Q372" s="218">
        <v>0.0050000000000000001</v>
      </c>
      <c r="R372" s="218">
        <f>Q372*H372</f>
        <v>0.0050000000000000001</v>
      </c>
      <c r="S372" s="218">
        <v>0</v>
      </c>
      <c r="T372" s="21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20" t="s">
        <v>152</v>
      </c>
      <c r="AT372" s="220" t="s">
        <v>320</v>
      </c>
      <c r="AU372" s="220" t="s">
        <v>122</v>
      </c>
      <c r="AY372" s="15" t="s">
        <v>110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15" t="s">
        <v>22</v>
      </c>
      <c r="BK372" s="221">
        <f>ROUND(I372*H372,2)</f>
        <v>0</v>
      </c>
      <c r="BL372" s="15" t="s">
        <v>121</v>
      </c>
      <c r="BM372" s="220" t="s">
        <v>802</v>
      </c>
    </row>
    <row r="373" s="2" customFormat="1" ht="16.5" customHeight="1">
      <c r="A373" s="36"/>
      <c r="B373" s="37"/>
      <c r="C373" s="226" t="s">
        <v>803</v>
      </c>
      <c r="D373" s="226" t="s">
        <v>320</v>
      </c>
      <c r="E373" s="227" t="s">
        <v>804</v>
      </c>
      <c r="F373" s="228" t="s">
        <v>805</v>
      </c>
      <c r="G373" s="229" t="s">
        <v>185</v>
      </c>
      <c r="H373" s="230">
        <v>1</v>
      </c>
      <c r="I373" s="231"/>
      <c r="J373" s="232">
        <f>ROUND(I373*H373,2)</f>
        <v>0</v>
      </c>
      <c r="K373" s="228" t="s">
        <v>120</v>
      </c>
      <c r="L373" s="233"/>
      <c r="M373" s="234" t="s">
        <v>20</v>
      </c>
      <c r="N373" s="235" t="s">
        <v>44</v>
      </c>
      <c r="O373" s="82"/>
      <c r="P373" s="218">
        <f>O373*H373</f>
        <v>0</v>
      </c>
      <c r="Q373" s="218">
        <v>0.0025000000000000001</v>
      </c>
      <c r="R373" s="218">
        <f>Q373*H373</f>
        <v>0.0025000000000000001</v>
      </c>
      <c r="S373" s="218">
        <v>0</v>
      </c>
      <c r="T373" s="21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20" t="s">
        <v>152</v>
      </c>
      <c r="AT373" s="220" t="s">
        <v>320</v>
      </c>
      <c r="AU373" s="220" t="s">
        <v>122</v>
      </c>
      <c r="AY373" s="15" t="s">
        <v>110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15" t="s">
        <v>22</v>
      </c>
      <c r="BK373" s="221">
        <f>ROUND(I373*H373,2)</f>
        <v>0</v>
      </c>
      <c r="BL373" s="15" t="s">
        <v>121</v>
      </c>
      <c r="BM373" s="220" t="s">
        <v>806</v>
      </c>
    </row>
    <row r="374" s="2" customFormat="1" ht="16.5" customHeight="1">
      <c r="A374" s="36"/>
      <c r="B374" s="37"/>
      <c r="C374" s="226" t="s">
        <v>807</v>
      </c>
      <c r="D374" s="226" t="s">
        <v>320</v>
      </c>
      <c r="E374" s="227" t="s">
        <v>808</v>
      </c>
      <c r="F374" s="228" t="s">
        <v>809</v>
      </c>
      <c r="G374" s="229" t="s">
        <v>185</v>
      </c>
      <c r="H374" s="230">
        <v>1</v>
      </c>
      <c r="I374" s="231"/>
      <c r="J374" s="232">
        <f>ROUND(I374*H374,2)</f>
        <v>0</v>
      </c>
      <c r="K374" s="228" t="s">
        <v>120</v>
      </c>
      <c r="L374" s="233"/>
      <c r="M374" s="234" t="s">
        <v>20</v>
      </c>
      <c r="N374" s="235" t="s">
        <v>44</v>
      </c>
      <c r="O374" s="82"/>
      <c r="P374" s="218">
        <f>O374*H374</f>
        <v>0</v>
      </c>
      <c r="Q374" s="218">
        <v>0.0030000000000000001</v>
      </c>
      <c r="R374" s="218">
        <f>Q374*H374</f>
        <v>0.0030000000000000001</v>
      </c>
      <c r="S374" s="218">
        <v>0</v>
      </c>
      <c r="T374" s="21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20" t="s">
        <v>152</v>
      </c>
      <c r="AT374" s="220" t="s">
        <v>320</v>
      </c>
      <c r="AU374" s="220" t="s">
        <v>122</v>
      </c>
      <c r="AY374" s="15" t="s">
        <v>110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5" t="s">
        <v>22</v>
      </c>
      <c r="BK374" s="221">
        <f>ROUND(I374*H374,2)</f>
        <v>0</v>
      </c>
      <c r="BL374" s="15" t="s">
        <v>121</v>
      </c>
      <c r="BM374" s="220" t="s">
        <v>810</v>
      </c>
    </row>
    <row r="375" s="2" customFormat="1" ht="16.5" customHeight="1">
      <c r="A375" s="36"/>
      <c r="B375" s="37"/>
      <c r="C375" s="226" t="s">
        <v>811</v>
      </c>
      <c r="D375" s="226" t="s">
        <v>320</v>
      </c>
      <c r="E375" s="227" t="s">
        <v>812</v>
      </c>
      <c r="F375" s="228" t="s">
        <v>813</v>
      </c>
      <c r="G375" s="229" t="s">
        <v>185</v>
      </c>
      <c r="H375" s="230">
        <v>1</v>
      </c>
      <c r="I375" s="231"/>
      <c r="J375" s="232">
        <f>ROUND(I375*H375,2)</f>
        <v>0</v>
      </c>
      <c r="K375" s="228" t="s">
        <v>120</v>
      </c>
      <c r="L375" s="233"/>
      <c r="M375" s="234" t="s">
        <v>20</v>
      </c>
      <c r="N375" s="235" t="s">
        <v>44</v>
      </c>
      <c r="O375" s="82"/>
      <c r="P375" s="218">
        <f>O375*H375</f>
        <v>0</v>
      </c>
      <c r="Q375" s="218">
        <v>0.00010000000000000001</v>
      </c>
      <c r="R375" s="218">
        <f>Q375*H375</f>
        <v>0.00010000000000000001</v>
      </c>
      <c r="S375" s="218">
        <v>0</v>
      </c>
      <c r="T375" s="21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20" t="s">
        <v>152</v>
      </c>
      <c r="AT375" s="220" t="s">
        <v>320</v>
      </c>
      <c r="AU375" s="220" t="s">
        <v>122</v>
      </c>
      <c r="AY375" s="15" t="s">
        <v>110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15" t="s">
        <v>22</v>
      </c>
      <c r="BK375" s="221">
        <f>ROUND(I375*H375,2)</f>
        <v>0</v>
      </c>
      <c r="BL375" s="15" t="s">
        <v>121</v>
      </c>
      <c r="BM375" s="220" t="s">
        <v>814</v>
      </c>
    </row>
    <row r="376" s="2" customFormat="1" ht="16.5" customHeight="1">
      <c r="A376" s="36"/>
      <c r="B376" s="37"/>
      <c r="C376" s="226" t="s">
        <v>815</v>
      </c>
      <c r="D376" s="226" t="s">
        <v>320</v>
      </c>
      <c r="E376" s="227" t="s">
        <v>816</v>
      </c>
      <c r="F376" s="228" t="s">
        <v>817</v>
      </c>
      <c r="G376" s="229" t="s">
        <v>185</v>
      </c>
      <c r="H376" s="230">
        <v>1</v>
      </c>
      <c r="I376" s="231"/>
      <c r="J376" s="232">
        <f>ROUND(I376*H376,2)</f>
        <v>0</v>
      </c>
      <c r="K376" s="228" t="s">
        <v>120</v>
      </c>
      <c r="L376" s="233"/>
      <c r="M376" s="234" t="s">
        <v>20</v>
      </c>
      <c r="N376" s="235" t="s">
        <v>44</v>
      </c>
      <c r="O376" s="82"/>
      <c r="P376" s="218">
        <f>O376*H376</f>
        <v>0</v>
      </c>
      <c r="Q376" s="218">
        <v>0.00035</v>
      </c>
      <c r="R376" s="218">
        <f>Q376*H376</f>
        <v>0.00035</v>
      </c>
      <c r="S376" s="218">
        <v>0</v>
      </c>
      <c r="T376" s="219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20" t="s">
        <v>152</v>
      </c>
      <c r="AT376" s="220" t="s">
        <v>320</v>
      </c>
      <c r="AU376" s="220" t="s">
        <v>122</v>
      </c>
      <c r="AY376" s="15" t="s">
        <v>110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15" t="s">
        <v>22</v>
      </c>
      <c r="BK376" s="221">
        <f>ROUND(I376*H376,2)</f>
        <v>0</v>
      </c>
      <c r="BL376" s="15" t="s">
        <v>121</v>
      </c>
      <c r="BM376" s="220" t="s">
        <v>818</v>
      </c>
    </row>
    <row r="377" s="2" customFormat="1" ht="21.75" customHeight="1">
      <c r="A377" s="36"/>
      <c r="B377" s="37"/>
      <c r="C377" s="209" t="s">
        <v>819</v>
      </c>
      <c r="D377" s="209" t="s">
        <v>116</v>
      </c>
      <c r="E377" s="210" t="s">
        <v>820</v>
      </c>
      <c r="F377" s="211" t="s">
        <v>821</v>
      </c>
      <c r="G377" s="212" t="s">
        <v>133</v>
      </c>
      <c r="H377" s="213">
        <v>1</v>
      </c>
      <c r="I377" s="214"/>
      <c r="J377" s="215">
        <f>ROUND(I377*H377,2)</f>
        <v>0</v>
      </c>
      <c r="K377" s="211" t="s">
        <v>120</v>
      </c>
      <c r="L377" s="42"/>
      <c r="M377" s="216" t="s">
        <v>20</v>
      </c>
      <c r="N377" s="217" t="s">
        <v>44</v>
      </c>
      <c r="O377" s="82"/>
      <c r="P377" s="218">
        <f>O377*H377</f>
        <v>0</v>
      </c>
      <c r="Q377" s="218">
        <v>0.00014999999999999999</v>
      </c>
      <c r="R377" s="218">
        <f>Q377*H377</f>
        <v>0.00014999999999999999</v>
      </c>
      <c r="S377" s="218">
        <v>0</v>
      </c>
      <c r="T377" s="21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20" t="s">
        <v>121</v>
      </c>
      <c r="AT377" s="220" t="s">
        <v>116</v>
      </c>
      <c r="AU377" s="220" t="s">
        <v>122</v>
      </c>
      <c r="AY377" s="15" t="s">
        <v>110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15" t="s">
        <v>22</v>
      </c>
      <c r="BK377" s="221">
        <f>ROUND(I377*H377,2)</f>
        <v>0</v>
      </c>
      <c r="BL377" s="15" t="s">
        <v>121</v>
      </c>
      <c r="BM377" s="220" t="s">
        <v>822</v>
      </c>
    </row>
    <row r="378" s="2" customFormat="1">
      <c r="A378" s="36"/>
      <c r="B378" s="37"/>
      <c r="C378" s="38"/>
      <c r="D378" s="222" t="s">
        <v>124</v>
      </c>
      <c r="E378" s="38"/>
      <c r="F378" s="223" t="s">
        <v>823</v>
      </c>
      <c r="G378" s="38"/>
      <c r="H378" s="38"/>
      <c r="I378" s="128"/>
      <c r="J378" s="38"/>
      <c r="K378" s="38"/>
      <c r="L378" s="42"/>
      <c r="M378" s="224"/>
      <c r="N378" s="225"/>
      <c r="O378" s="82"/>
      <c r="P378" s="82"/>
      <c r="Q378" s="82"/>
      <c r="R378" s="82"/>
      <c r="S378" s="82"/>
      <c r="T378" s="83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5" t="s">
        <v>124</v>
      </c>
      <c r="AU378" s="15" t="s">
        <v>122</v>
      </c>
    </row>
    <row r="379" s="2" customFormat="1" ht="21.75" customHeight="1">
      <c r="A379" s="36"/>
      <c r="B379" s="37"/>
      <c r="C379" s="209" t="s">
        <v>824</v>
      </c>
      <c r="D379" s="209" t="s">
        <v>116</v>
      </c>
      <c r="E379" s="210" t="s">
        <v>825</v>
      </c>
      <c r="F379" s="211" t="s">
        <v>826</v>
      </c>
      <c r="G379" s="212" t="s">
        <v>133</v>
      </c>
      <c r="H379" s="213">
        <v>1</v>
      </c>
      <c r="I379" s="214"/>
      <c r="J379" s="215">
        <f>ROUND(I379*H379,2)</f>
        <v>0</v>
      </c>
      <c r="K379" s="211" t="s">
        <v>120</v>
      </c>
      <c r="L379" s="42"/>
      <c r="M379" s="216" t="s">
        <v>20</v>
      </c>
      <c r="N379" s="217" t="s">
        <v>44</v>
      </c>
      <c r="O379" s="82"/>
      <c r="P379" s="218">
        <f>O379*H379</f>
        <v>0</v>
      </c>
      <c r="Q379" s="218">
        <v>0.000214</v>
      </c>
      <c r="R379" s="218">
        <f>Q379*H379</f>
        <v>0.000214</v>
      </c>
      <c r="S379" s="218">
        <v>0</v>
      </c>
      <c r="T379" s="21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20" t="s">
        <v>121</v>
      </c>
      <c r="AT379" s="220" t="s">
        <v>116</v>
      </c>
      <c r="AU379" s="220" t="s">
        <v>122</v>
      </c>
      <c r="AY379" s="15" t="s">
        <v>110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5" t="s">
        <v>22</v>
      </c>
      <c r="BK379" s="221">
        <f>ROUND(I379*H379,2)</f>
        <v>0</v>
      </c>
      <c r="BL379" s="15" t="s">
        <v>121</v>
      </c>
      <c r="BM379" s="220" t="s">
        <v>827</v>
      </c>
    </row>
    <row r="380" s="2" customFormat="1">
      <c r="A380" s="36"/>
      <c r="B380" s="37"/>
      <c r="C380" s="38"/>
      <c r="D380" s="222" t="s">
        <v>124</v>
      </c>
      <c r="E380" s="38"/>
      <c r="F380" s="223" t="s">
        <v>823</v>
      </c>
      <c r="G380" s="38"/>
      <c r="H380" s="38"/>
      <c r="I380" s="128"/>
      <c r="J380" s="38"/>
      <c r="K380" s="38"/>
      <c r="L380" s="42"/>
      <c r="M380" s="224"/>
      <c r="N380" s="225"/>
      <c r="O380" s="82"/>
      <c r="P380" s="82"/>
      <c r="Q380" s="82"/>
      <c r="R380" s="82"/>
      <c r="S380" s="82"/>
      <c r="T380" s="83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5" t="s">
        <v>124</v>
      </c>
      <c r="AU380" s="15" t="s">
        <v>122</v>
      </c>
    </row>
    <row r="381" s="2" customFormat="1" ht="21.75" customHeight="1">
      <c r="A381" s="36"/>
      <c r="B381" s="37"/>
      <c r="C381" s="209" t="s">
        <v>828</v>
      </c>
      <c r="D381" s="209" t="s">
        <v>116</v>
      </c>
      <c r="E381" s="210" t="s">
        <v>829</v>
      </c>
      <c r="F381" s="211" t="s">
        <v>830</v>
      </c>
      <c r="G381" s="212" t="s">
        <v>133</v>
      </c>
      <c r="H381" s="213">
        <v>1</v>
      </c>
      <c r="I381" s="214"/>
      <c r="J381" s="215">
        <f>ROUND(I381*H381,2)</f>
        <v>0</v>
      </c>
      <c r="K381" s="211" t="s">
        <v>120</v>
      </c>
      <c r="L381" s="42"/>
      <c r="M381" s="216" t="s">
        <v>20</v>
      </c>
      <c r="N381" s="217" t="s">
        <v>44</v>
      </c>
      <c r="O381" s="82"/>
      <c r="P381" s="218">
        <f>O381*H381</f>
        <v>0</v>
      </c>
      <c r="Q381" s="218">
        <v>0.00020000000000000001</v>
      </c>
      <c r="R381" s="218">
        <f>Q381*H381</f>
        <v>0.00020000000000000001</v>
      </c>
      <c r="S381" s="218">
        <v>0</v>
      </c>
      <c r="T381" s="21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20" t="s">
        <v>121</v>
      </c>
      <c r="AT381" s="220" t="s">
        <v>116</v>
      </c>
      <c r="AU381" s="220" t="s">
        <v>122</v>
      </c>
      <c r="AY381" s="15" t="s">
        <v>110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5" t="s">
        <v>22</v>
      </c>
      <c r="BK381" s="221">
        <f>ROUND(I381*H381,2)</f>
        <v>0</v>
      </c>
      <c r="BL381" s="15" t="s">
        <v>121</v>
      </c>
      <c r="BM381" s="220" t="s">
        <v>831</v>
      </c>
    </row>
    <row r="382" s="2" customFormat="1">
      <c r="A382" s="36"/>
      <c r="B382" s="37"/>
      <c r="C382" s="38"/>
      <c r="D382" s="222" t="s">
        <v>124</v>
      </c>
      <c r="E382" s="38"/>
      <c r="F382" s="223" t="s">
        <v>832</v>
      </c>
      <c r="G382" s="38"/>
      <c r="H382" s="38"/>
      <c r="I382" s="128"/>
      <c r="J382" s="38"/>
      <c r="K382" s="38"/>
      <c r="L382" s="42"/>
      <c r="M382" s="224"/>
      <c r="N382" s="225"/>
      <c r="O382" s="82"/>
      <c r="P382" s="82"/>
      <c r="Q382" s="82"/>
      <c r="R382" s="82"/>
      <c r="S382" s="82"/>
      <c r="T382" s="83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5" t="s">
        <v>124</v>
      </c>
      <c r="AU382" s="15" t="s">
        <v>122</v>
      </c>
    </row>
    <row r="383" s="2" customFormat="1" ht="21.75" customHeight="1">
      <c r="A383" s="36"/>
      <c r="B383" s="37"/>
      <c r="C383" s="209" t="s">
        <v>833</v>
      </c>
      <c r="D383" s="209" t="s">
        <v>116</v>
      </c>
      <c r="E383" s="210" t="s">
        <v>834</v>
      </c>
      <c r="F383" s="211" t="s">
        <v>835</v>
      </c>
      <c r="G383" s="212" t="s">
        <v>133</v>
      </c>
      <c r="H383" s="213">
        <v>1</v>
      </c>
      <c r="I383" s="214"/>
      <c r="J383" s="215">
        <f>ROUND(I383*H383,2)</f>
        <v>0</v>
      </c>
      <c r="K383" s="211" t="s">
        <v>120</v>
      </c>
      <c r="L383" s="42"/>
      <c r="M383" s="216" t="s">
        <v>20</v>
      </c>
      <c r="N383" s="217" t="s">
        <v>44</v>
      </c>
      <c r="O383" s="82"/>
      <c r="P383" s="218">
        <f>O383*H383</f>
        <v>0</v>
      </c>
      <c r="Q383" s="218">
        <v>0.00032499999999999999</v>
      </c>
      <c r="R383" s="218">
        <f>Q383*H383</f>
        <v>0.00032499999999999999</v>
      </c>
      <c r="S383" s="218">
        <v>0</v>
      </c>
      <c r="T383" s="21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20" t="s">
        <v>121</v>
      </c>
      <c r="AT383" s="220" t="s">
        <v>116</v>
      </c>
      <c r="AU383" s="220" t="s">
        <v>122</v>
      </c>
      <c r="AY383" s="15" t="s">
        <v>110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5" t="s">
        <v>22</v>
      </c>
      <c r="BK383" s="221">
        <f>ROUND(I383*H383,2)</f>
        <v>0</v>
      </c>
      <c r="BL383" s="15" t="s">
        <v>121</v>
      </c>
      <c r="BM383" s="220" t="s">
        <v>836</v>
      </c>
    </row>
    <row r="384" s="2" customFormat="1">
      <c r="A384" s="36"/>
      <c r="B384" s="37"/>
      <c r="C384" s="38"/>
      <c r="D384" s="222" t="s">
        <v>124</v>
      </c>
      <c r="E384" s="38"/>
      <c r="F384" s="223" t="s">
        <v>832</v>
      </c>
      <c r="G384" s="38"/>
      <c r="H384" s="38"/>
      <c r="I384" s="128"/>
      <c r="J384" s="38"/>
      <c r="K384" s="38"/>
      <c r="L384" s="42"/>
      <c r="M384" s="224"/>
      <c r="N384" s="225"/>
      <c r="O384" s="82"/>
      <c r="P384" s="82"/>
      <c r="Q384" s="82"/>
      <c r="R384" s="82"/>
      <c r="S384" s="82"/>
      <c r="T384" s="83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5" t="s">
        <v>124</v>
      </c>
      <c r="AU384" s="15" t="s">
        <v>122</v>
      </c>
    </row>
    <row r="385" s="2" customFormat="1" ht="21.75" customHeight="1">
      <c r="A385" s="36"/>
      <c r="B385" s="37"/>
      <c r="C385" s="209" t="s">
        <v>837</v>
      </c>
      <c r="D385" s="209" t="s">
        <v>116</v>
      </c>
      <c r="E385" s="210" t="s">
        <v>838</v>
      </c>
      <c r="F385" s="211" t="s">
        <v>839</v>
      </c>
      <c r="G385" s="212" t="s">
        <v>133</v>
      </c>
      <c r="H385" s="213">
        <v>1</v>
      </c>
      <c r="I385" s="214"/>
      <c r="J385" s="215">
        <f>ROUND(I385*H385,2)</f>
        <v>0</v>
      </c>
      <c r="K385" s="211" t="s">
        <v>120</v>
      </c>
      <c r="L385" s="42"/>
      <c r="M385" s="216" t="s">
        <v>20</v>
      </c>
      <c r="N385" s="217" t="s">
        <v>44</v>
      </c>
      <c r="O385" s="82"/>
      <c r="P385" s="218">
        <f>O385*H385</f>
        <v>0</v>
      </c>
      <c r="Q385" s="218">
        <v>0.00020000000000000001</v>
      </c>
      <c r="R385" s="218">
        <f>Q385*H385</f>
        <v>0.00020000000000000001</v>
      </c>
      <c r="S385" s="218">
        <v>0</v>
      </c>
      <c r="T385" s="21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20" t="s">
        <v>121</v>
      </c>
      <c r="AT385" s="220" t="s">
        <v>116</v>
      </c>
      <c r="AU385" s="220" t="s">
        <v>122</v>
      </c>
      <c r="AY385" s="15" t="s">
        <v>110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15" t="s">
        <v>22</v>
      </c>
      <c r="BK385" s="221">
        <f>ROUND(I385*H385,2)</f>
        <v>0</v>
      </c>
      <c r="BL385" s="15" t="s">
        <v>121</v>
      </c>
      <c r="BM385" s="220" t="s">
        <v>840</v>
      </c>
    </row>
    <row r="386" s="2" customFormat="1">
      <c r="A386" s="36"/>
      <c r="B386" s="37"/>
      <c r="C386" s="38"/>
      <c r="D386" s="222" t="s">
        <v>124</v>
      </c>
      <c r="E386" s="38"/>
      <c r="F386" s="223" t="s">
        <v>832</v>
      </c>
      <c r="G386" s="38"/>
      <c r="H386" s="38"/>
      <c r="I386" s="128"/>
      <c r="J386" s="38"/>
      <c r="K386" s="38"/>
      <c r="L386" s="42"/>
      <c r="M386" s="224"/>
      <c r="N386" s="225"/>
      <c r="O386" s="82"/>
      <c r="P386" s="82"/>
      <c r="Q386" s="82"/>
      <c r="R386" s="82"/>
      <c r="S386" s="82"/>
      <c r="T386" s="83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124</v>
      </c>
      <c r="AU386" s="15" t="s">
        <v>122</v>
      </c>
    </row>
    <row r="387" s="2" customFormat="1" ht="21.75" customHeight="1">
      <c r="A387" s="36"/>
      <c r="B387" s="37"/>
      <c r="C387" s="209" t="s">
        <v>841</v>
      </c>
      <c r="D387" s="209" t="s">
        <v>116</v>
      </c>
      <c r="E387" s="210" t="s">
        <v>842</v>
      </c>
      <c r="F387" s="211" t="s">
        <v>843</v>
      </c>
      <c r="G387" s="212" t="s">
        <v>133</v>
      </c>
      <c r="H387" s="213">
        <v>1</v>
      </c>
      <c r="I387" s="214"/>
      <c r="J387" s="215">
        <f>ROUND(I387*H387,2)</f>
        <v>0</v>
      </c>
      <c r="K387" s="211" t="s">
        <v>120</v>
      </c>
      <c r="L387" s="42"/>
      <c r="M387" s="216" t="s">
        <v>20</v>
      </c>
      <c r="N387" s="217" t="s">
        <v>44</v>
      </c>
      <c r="O387" s="82"/>
      <c r="P387" s="218">
        <f>O387*H387</f>
        <v>0</v>
      </c>
      <c r="Q387" s="218">
        <v>6.7199999999999994E-05</v>
      </c>
      <c r="R387" s="218">
        <f>Q387*H387</f>
        <v>6.7199999999999994E-05</v>
      </c>
      <c r="S387" s="218">
        <v>0</v>
      </c>
      <c r="T387" s="21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20" t="s">
        <v>121</v>
      </c>
      <c r="AT387" s="220" t="s">
        <v>116</v>
      </c>
      <c r="AU387" s="220" t="s">
        <v>122</v>
      </c>
      <c r="AY387" s="15" t="s">
        <v>110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15" t="s">
        <v>22</v>
      </c>
      <c r="BK387" s="221">
        <f>ROUND(I387*H387,2)</f>
        <v>0</v>
      </c>
      <c r="BL387" s="15" t="s">
        <v>121</v>
      </c>
      <c r="BM387" s="220" t="s">
        <v>844</v>
      </c>
    </row>
    <row r="388" s="2" customFormat="1">
      <c r="A388" s="36"/>
      <c r="B388" s="37"/>
      <c r="C388" s="38"/>
      <c r="D388" s="222" t="s">
        <v>124</v>
      </c>
      <c r="E388" s="38"/>
      <c r="F388" s="223" t="s">
        <v>832</v>
      </c>
      <c r="G388" s="38"/>
      <c r="H388" s="38"/>
      <c r="I388" s="128"/>
      <c r="J388" s="38"/>
      <c r="K388" s="38"/>
      <c r="L388" s="42"/>
      <c r="M388" s="224"/>
      <c r="N388" s="225"/>
      <c r="O388" s="82"/>
      <c r="P388" s="82"/>
      <c r="Q388" s="82"/>
      <c r="R388" s="82"/>
      <c r="S388" s="82"/>
      <c r="T388" s="83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5" t="s">
        <v>124</v>
      </c>
      <c r="AU388" s="15" t="s">
        <v>122</v>
      </c>
    </row>
    <row r="389" s="2" customFormat="1" ht="21.75" customHeight="1">
      <c r="A389" s="36"/>
      <c r="B389" s="37"/>
      <c r="C389" s="209" t="s">
        <v>845</v>
      </c>
      <c r="D389" s="209" t="s">
        <v>116</v>
      </c>
      <c r="E389" s="210" t="s">
        <v>846</v>
      </c>
      <c r="F389" s="211" t="s">
        <v>847</v>
      </c>
      <c r="G389" s="212" t="s">
        <v>133</v>
      </c>
      <c r="H389" s="213">
        <v>1</v>
      </c>
      <c r="I389" s="214"/>
      <c r="J389" s="215">
        <f>ROUND(I389*H389,2)</f>
        <v>0</v>
      </c>
      <c r="K389" s="211" t="s">
        <v>120</v>
      </c>
      <c r="L389" s="42"/>
      <c r="M389" s="216" t="s">
        <v>20</v>
      </c>
      <c r="N389" s="217" t="s">
        <v>44</v>
      </c>
      <c r="O389" s="82"/>
      <c r="P389" s="218">
        <f>O389*H389</f>
        <v>0</v>
      </c>
      <c r="Q389" s="218">
        <v>0.00040000000000000002</v>
      </c>
      <c r="R389" s="218">
        <f>Q389*H389</f>
        <v>0.00040000000000000002</v>
      </c>
      <c r="S389" s="218">
        <v>0</v>
      </c>
      <c r="T389" s="219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20" t="s">
        <v>121</v>
      </c>
      <c r="AT389" s="220" t="s">
        <v>116</v>
      </c>
      <c r="AU389" s="220" t="s">
        <v>122</v>
      </c>
      <c r="AY389" s="15" t="s">
        <v>110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5" t="s">
        <v>22</v>
      </c>
      <c r="BK389" s="221">
        <f>ROUND(I389*H389,2)</f>
        <v>0</v>
      </c>
      <c r="BL389" s="15" t="s">
        <v>121</v>
      </c>
      <c r="BM389" s="220" t="s">
        <v>848</v>
      </c>
    </row>
    <row r="390" s="2" customFormat="1">
      <c r="A390" s="36"/>
      <c r="B390" s="37"/>
      <c r="C390" s="38"/>
      <c r="D390" s="222" t="s">
        <v>124</v>
      </c>
      <c r="E390" s="38"/>
      <c r="F390" s="223" t="s">
        <v>832</v>
      </c>
      <c r="G390" s="38"/>
      <c r="H390" s="38"/>
      <c r="I390" s="128"/>
      <c r="J390" s="38"/>
      <c r="K390" s="38"/>
      <c r="L390" s="42"/>
      <c r="M390" s="224"/>
      <c r="N390" s="225"/>
      <c r="O390" s="82"/>
      <c r="P390" s="82"/>
      <c r="Q390" s="82"/>
      <c r="R390" s="82"/>
      <c r="S390" s="82"/>
      <c r="T390" s="83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5" t="s">
        <v>124</v>
      </c>
      <c r="AU390" s="15" t="s">
        <v>122</v>
      </c>
    </row>
    <row r="391" s="2" customFormat="1" ht="21.75" customHeight="1">
      <c r="A391" s="36"/>
      <c r="B391" s="37"/>
      <c r="C391" s="209" t="s">
        <v>849</v>
      </c>
      <c r="D391" s="209" t="s">
        <v>116</v>
      </c>
      <c r="E391" s="210" t="s">
        <v>850</v>
      </c>
      <c r="F391" s="211" t="s">
        <v>851</v>
      </c>
      <c r="G391" s="212" t="s">
        <v>133</v>
      </c>
      <c r="H391" s="213">
        <v>1</v>
      </c>
      <c r="I391" s="214"/>
      <c r="J391" s="215">
        <f>ROUND(I391*H391,2)</f>
        <v>0</v>
      </c>
      <c r="K391" s="211" t="s">
        <v>120</v>
      </c>
      <c r="L391" s="42"/>
      <c r="M391" s="216" t="s">
        <v>20</v>
      </c>
      <c r="N391" s="217" t="s">
        <v>44</v>
      </c>
      <c r="O391" s="82"/>
      <c r="P391" s="218">
        <f>O391*H391</f>
        <v>0</v>
      </c>
      <c r="Q391" s="218">
        <v>0.00064999999999999997</v>
      </c>
      <c r="R391" s="218">
        <f>Q391*H391</f>
        <v>0.00064999999999999997</v>
      </c>
      <c r="S391" s="218">
        <v>0</v>
      </c>
      <c r="T391" s="219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20" t="s">
        <v>121</v>
      </c>
      <c r="AT391" s="220" t="s">
        <v>116</v>
      </c>
      <c r="AU391" s="220" t="s">
        <v>122</v>
      </c>
      <c r="AY391" s="15" t="s">
        <v>110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15" t="s">
        <v>22</v>
      </c>
      <c r="BK391" s="221">
        <f>ROUND(I391*H391,2)</f>
        <v>0</v>
      </c>
      <c r="BL391" s="15" t="s">
        <v>121</v>
      </c>
      <c r="BM391" s="220" t="s">
        <v>852</v>
      </c>
    </row>
    <row r="392" s="2" customFormat="1">
      <c r="A392" s="36"/>
      <c r="B392" s="37"/>
      <c r="C392" s="38"/>
      <c r="D392" s="222" t="s">
        <v>124</v>
      </c>
      <c r="E392" s="38"/>
      <c r="F392" s="223" t="s">
        <v>832</v>
      </c>
      <c r="G392" s="38"/>
      <c r="H392" s="38"/>
      <c r="I392" s="128"/>
      <c r="J392" s="38"/>
      <c r="K392" s="38"/>
      <c r="L392" s="42"/>
      <c r="M392" s="224"/>
      <c r="N392" s="225"/>
      <c r="O392" s="82"/>
      <c r="P392" s="82"/>
      <c r="Q392" s="82"/>
      <c r="R392" s="82"/>
      <c r="S392" s="82"/>
      <c r="T392" s="83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5" t="s">
        <v>124</v>
      </c>
      <c r="AU392" s="15" t="s">
        <v>122</v>
      </c>
    </row>
    <row r="393" s="2" customFormat="1" ht="44.25" customHeight="1">
      <c r="A393" s="36"/>
      <c r="B393" s="37"/>
      <c r="C393" s="209" t="s">
        <v>853</v>
      </c>
      <c r="D393" s="209" t="s">
        <v>116</v>
      </c>
      <c r="E393" s="210" t="s">
        <v>854</v>
      </c>
      <c r="F393" s="211" t="s">
        <v>855</v>
      </c>
      <c r="G393" s="212" t="s">
        <v>185</v>
      </c>
      <c r="H393" s="213">
        <v>1</v>
      </c>
      <c r="I393" s="214"/>
      <c r="J393" s="215">
        <f>ROUND(I393*H393,2)</f>
        <v>0</v>
      </c>
      <c r="K393" s="211" t="s">
        <v>120</v>
      </c>
      <c r="L393" s="42"/>
      <c r="M393" s="216" t="s">
        <v>20</v>
      </c>
      <c r="N393" s="217" t="s">
        <v>44</v>
      </c>
      <c r="O393" s="82"/>
      <c r="P393" s="218">
        <f>O393*H393</f>
        <v>0</v>
      </c>
      <c r="Q393" s="218">
        <v>0</v>
      </c>
      <c r="R393" s="218">
        <f>Q393*H393</f>
        <v>0</v>
      </c>
      <c r="S393" s="218">
        <v>0.0040000000000000001</v>
      </c>
      <c r="T393" s="219">
        <f>S393*H393</f>
        <v>0.0040000000000000001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20" t="s">
        <v>121</v>
      </c>
      <c r="AT393" s="220" t="s">
        <v>116</v>
      </c>
      <c r="AU393" s="220" t="s">
        <v>122</v>
      </c>
      <c r="AY393" s="15" t="s">
        <v>110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5" t="s">
        <v>22</v>
      </c>
      <c r="BK393" s="221">
        <f>ROUND(I393*H393,2)</f>
        <v>0</v>
      </c>
      <c r="BL393" s="15" t="s">
        <v>121</v>
      </c>
      <c r="BM393" s="220" t="s">
        <v>856</v>
      </c>
    </row>
    <row r="394" s="2" customFormat="1">
      <c r="A394" s="36"/>
      <c r="B394" s="37"/>
      <c r="C394" s="38"/>
      <c r="D394" s="222" t="s">
        <v>124</v>
      </c>
      <c r="E394" s="38"/>
      <c r="F394" s="223" t="s">
        <v>857</v>
      </c>
      <c r="G394" s="38"/>
      <c r="H394" s="38"/>
      <c r="I394" s="128"/>
      <c r="J394" s="38"/>
      <c r="K394" s="38"/>
      <c r="L394" s="42"/>
      <c r="M394" s="224"/>
      <c r="N394" s="225"/>
      <c r="O394" s="82"/>
      <c r="P394" s="82"/>
      <c r="Q394" s="82"/>
      <c r="R394" s="82"/>
      <c r="S394" s="82"/>
      <c r="T394" s="83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5" t="s">
        <v>124</v>
      </c>
      <c r="AU394" s="15" t="s">
        <v>122</v>
      </c>
    </row>
    <row r="395" s="12" customFormat="1" ht="25.92" customHeight="1">
      <c r="A395" s="12"/>
      <c r="B395" s="193"/>
      <c r="C395" s="194"/>
      <c r="D395" s="195" t="s">
        <v>72</v>
      </c>
      <c r="E395" s="196" t="s">
        <v>858</v>
      </c>
      <c r="F395" s="196" t="s">
        <v>859</v>
      </c>
      <c r="G395" s="194"/>
      <c r="H395" s="194"/>
      <c r="I395" s="197"/>
      <c r="J395" s="198">
        <f>BK395</f>
        <v>0</v>
      </c>
      <c r="K395" s="194"/>
      <c r="L395" s="199"/>
      <c r="M395" s="200"/>
      <c r="N395" s="201"/>
      <c r="O395" s="201"/>
      <c r="P395" s="202">
        <f>SUM(P396:P405)</f>
        <v>0</v>
      </c>
      <c r="Q395" s="201"/>
      <c r="R395" s="202">
        <f>SUM(R396:R405)</f>
        <v>0.0099000000000000008</v>
      </c>
      <c r="S395" s="201"/>
      <c r="T395" s="203">
        <f>SUM(T396:T405)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4" t="s">
        <v>112</v>
      </c>
      <c r="AT395" s="205" t="s">
        <v>72</v>
      </c>
      <c r="AU395" s="205" t="s">
        <v>73</v>
      </c>
      <c r="AY395" s="204" t="s">
        <v>110</v>
      </c>
      <c r="BK395" s="206">
        <f>SUM(BK396:BK405)</f>
        <v>0</v>
      </c>
    </row>
    <row r="396" s="2" customFormat="1" ht="16.5" customHeight="1">
      <c r="A396" s="36"/>
      <c r="B396" s="37"/>
      <c r="C396" s="209" t="s">
        <v>860</v>
      </c>
      <c r="D396" s="209" t="s">
        <v>116</v>
      </c>
      <c r="E396" s="210" t="s">
        <v>861</v>
      </c>
      <c r="F396" s="211" t="s">
        <v>862</v>
      </c>
      <c r="G396" s="212" t="s">
        <v>863</v>
      </c>
      <c r="H396" s="213">
        <v>1</v>
      </c>
      <c r="I396" s="214"/>
      <c r="J396" s="215">
        <f>ROUND(I396*H396,2)</f>
        <v>0</v>
      </c>
      <c r="K396" s="211" t="s">
        <v>120</v>
      </c>
      <c r="L396" s="42"/>
      <c r="M396" s="216" t="s">
        <v>20</v>
      </c>
      <c r="N396" s="217" t="s">
        <v>44</v>
      </c>
      <c r="O396" s="82"/>
      <c r="P396" s="218">
        <f>O396*H396</f>
        <v>0</v>
      </c>
      <c r="Q396" s="218">
        <v>0.0099000000000000008</v>
      </c>
      <c r="R396" s="218">
        <f>Q396*H396</f>
        <v>0.0099000000000000008</v>
      </c>
      <c r="S396" s="218">
        <v>0</v>
      </c>
      <c r="T396" s="21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20" t="s">
        <v>121</v>
      </c>
      <c r="AT396" s="220" t="s">
        <v>116</v>
      </c>
      <c r="AU396" s="220" t="s">
        <v>22</v>
      </c>
      <c r="AY396" s="15" t="s">
        <v>110</v>
      </c>
      <c r="BE396" s="221">
        <f>IF(N396="základní",J396,0)</f>
        <v>0</v>
      </c>
      <c r="BF396" s="221">
        <f>IF(N396="snížená",J396,0)</f>
        <v>0</v>
      </c>
      <c r="BG396" s="221">
        <f>IF(N396="zákl. přenesená",J396,0)</f>
        <v>0</v>
      </c>
      <c r="BH396" s="221">
        <f>IF(N396="sníž. přenesená",J396,0)</f>
        <v>0</v>
      </c>
      <c r="BI396" s="221">
        <f>IF(N396="nulová",J396,0)</f>
        <v>0</v>
      </c>
      <c r="BJ396" s="15" t="s">
        <v>22</v>
      </c>
      <c r="BK396" s="221">
        <f>ROUND(I396*H396,2)</f>
        <v>0</v>
      </c>
      <c r="BL396" s="15" t="s">
        <v>121</v>
      </c>
      <c r="BM396" s="220" t="s">
        <v>864</v>
      </c>
    </row>
    <row r="397" s="2" customFormat="1">
      <c r="A397" s="36"/>
      <c r="B397" s="37"/>
      <c r="C397" s="38"/>
      <c r="D397" s="222" t="s">
        <v>124</v>
      </c>
      <c r="E397" s="38"/>
      <c r="F397" s="223" t="s">
        <v>865</v>
      </c>
      <c r="G397" s="38"/>
      <c r="H397" s="38"/>
      <c r="I397" s="128"/>
      <c r="J397" s="38"/>
      <c r="K397" s="38"/>
      <c r="L397" s="42"/>
      <c r="M397" s="224"/>
      <c r="N397" s="225"/>
      <c r="O397" s="82"/>
      <c r="P397" s="82"/>
      <c r="Q397" s="82"/>
      <c r="R397" s="82"/>
      <c r="S397" s="82"/>
      <c r="T397" s="83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5" t="s">
        <v>124</v>
      </c>
      <c r="AU397" s="15" t="s">
        <v>22</v>
      </c>
    </row>
    <row r="398" s="2" customFormat="1" ht="16.5" customHeight="1">
      <c r="A398" s="36"/>
      <c r="B398" s="37"/>
      <c r="C398" s="209" t="s">
        <v>866</v>
      </c>
      <c r="D398" s="209" t="s">
        <v>116</v>
      </c>
      <c r="E398" s="210" t="s">
        <v>867</v>
      </c>
      <c r="F398" s="211" t="s">
        <v>868</v>
      </c>
      <c r="G398" s="212" t="s">
        <v>869</v>
      </c>
      <c r="H398" s="213">
        <v>1</v>
      </c>
      <c r="I398" s="214"/>
      <c r="J398" s="215">
        <f>ROUND(I398*H398,2)</f>
        <v>0</v>
      </c>
      <c r="K398" s="211" t="s">
        <v>20</v>
      </c>
      <c r="L398" s="42"/>
      <c r="M398" s="216" t="s">
        <v>20</v>
      </c>
      <c r="N398" s="217" t="s">
        <v>44</v>
      </c>
      <c r="O398" s="82"/>
      <c r="P398" s="218">
        <f>O398*H398</f>
        <v>0</v>
      </c>
      <c r="Q398" s="218">
        <v>0</v>
      </c>
      <c r="R398" s="218">
        <f>Q398*H398</f>
        <v>0</v>
      </c>
      <c r="S398" s="218">
        <v>0</v>
      </c>
      <c r="T398" s="21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20" t="s">
        <v>121</v>
      </c>
      <c r="AT398" s="220" t="s">
        <v>116</v>
      </c>
      <c r="AU398" s="220" t="s">
        <v>22</v>
      </c>
      <c r="AY398" s="15" t="s">
        <v>110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15" t="s">
        <v>22</v>
      </c>
      <c r="BK398" s="221">
        <f>ROUND(I398*H398,2)</f>
        <v>0</v>
      </c>
      <c r="BL398" s="15" t="s">
        <v>121</v>
      </c>
      <c r="BM398" s="220" t="s">
        <v>870</v>
      </c>
    </row>
    <row r="399" s="2" customFormat="1">
      <c r="A399" s="36"/>
      <c r="B399" s="37"/>
      <c r="C399" s="38"/>
      <c r="D399" s="222" t="s">
        <v>632</v>
      </c>
      <c r="E399" s="38"/>
      <c r="F399" s="223" t="s">
        <v>871</v>
      </c>
      <c r="G399" s="38"/>
      <c r="H399" s="38"/>
      <c r="I399" s="128"/>
      <c r="J399" s="38"/>
      <c r="K399" s="38"/>
      <c r="L399" s="42"/>
      <c r="M399" s="224"/>
      <c r="N399" s="225"/>
      <c r="O399" s="82"/>
      <c r="P399" s="82"/>
      <c r="Q399" s="82"/>
      <c r="R399" s="82"/>
      <c r="S399" s="82"/>
      <c r="T399" s="83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5" t="s">
        <v>632</v>
      </c>
      <c r="AU399" s="15" t="s">
        <v>22</v>
      </c>
    </row>
    <row r="400" s="2" customFormat="1" ht="16.5" customHeight="1">
      <c r="A400" s="36"/>
      <c r="B400" s="37"/>
      <c r="C400" s="209" t="s">
        <v>872</v>
      </c>
      <c r="D400" s="209" t="s">
        <v>116</v>
      </c>
      <c r="E400" s="210" t="s">
        <v>873</v>
      </c>
      <c r="F400" s="211" t="s">
        <v>874</v>
      </c>
      <c r="G400" s="212" t="s">
        <v>869</v>
      </c>
      <c r="H400" s="213">
        <v>1</v>
      </c>
      <c r="I400" s="214"/>
      <c r="J400" s="215">
        <f>ROUND(I400*H400,2)</f>
        <v>0</v>
      </c>
      <c r="K400" s="211" t="s">
        <v>20</v>
      </c>
      <c r="L400" s="42"/>
      <c r="M400" s="216" t="s">
        <v>20</v>
      </c>
      <c r="N400" s="217" t="s">
        <v>44</v>
      </c>
      <c r="O400" s="82"/>
      <c r="P400" s="218">
        <f>O400*H400</f>
        <v>0</v>
      </c>
      <c r="Q400" s="218">
        <v>0</v>
      </c>
      <c r="R400" s="218">
        <f>Q400*H400</f>
        <v>0</v>
      </c>
      <c r="S400" s="218">
        <v>0</v>
      </c>
      <c r="T400" s="219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20" t="s">
        <v>121</v>
      </c>
      <c r="AT400" s="220" t="s">
        <v>116</v>
      </c>
      <c r="AU400" s="220" t="s">
        <v>22</v>
      </c>
      <c r="AY400" s="15" t="s">
        <v>110</v>
      </c>
      <c r="BE400" s="221">
        <f>IF(N400="základní",J400,0)</f>
        <v>0</v>
      </c>
      <c r="BF400" s="221">
        <f>IF(N400="snížená",J400,0)</f>
        <v>0</v>
      </c>
      <c r="BG400" s="221">
        <f>IF(N400="zákl. přenesená",J400,0)</f>
        <v>0</v>
      </c>
      <c r="BH400" s="221">
        <f>IF(N400="sníž. přenesená",J400,0)</f>
        <v>0</v>
      </c>
      <c r="BI400" s="221">
        <f>IF(N400="nulová",J400,0)</f>
        <v>0</v>
      </c>
      <c r="BJ400" s="15" t="s">
        <v>22</v>
      </c>
      <c r="BK400" s="221">
        <f>ROUND(I400*H400,2)</f>
        <v>0</v>
      </c>
      <c r="BL400" s="15" t="s">
        <v>121</v>
      </c>
      <c r="BM400" s="220" t="s">
        <v>875</v>
      </c>
    </row>
    <row r="401" s="2" customFormat="1">
      <c r="A401" s="36"/>
      <c r="B401" s="37"/>
      <c r="C401" s="38"/>
      <c r="D401" s="222" t="s">
        <v>632</v>
      </c>
      <c r="E401" s="38"/>
      <c r="F401" s="223" t="s">
        <v>876</v>
      </c>
      <c r="G401" s="38"/>
      <c r="H401" s="38"/>
      <c r="I401" s="128"/>
      <c r="J401" s="38"/>
      <c r="K401" s="38"/>
      <c r="L401" s="42"/>
      <c r="M401" s="224"/>
      <c r="N401" s="225"/>
      <c r="O401" s="82"/>
      <c r="P401" s="82"/>
      <c r="Q401" s="82"/>
      <c r="R401" s="82"/>
      <c r="S401" s="82"/>
      <c r="T401" s="83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5" t="s">
        <v>632</v>
      </c>
      <c r="AU401" s="15" t="s">
        <v>22</v>
      </c>
    </row>
    <row r="402" s="2" customFormat="1" ht="16.5" customHeight="1">
      <c r="A402" s="36"/>
      <c r="B402" s="37"/>
      <c r="C402" s="209" t="s">
        <v>877</v>
      </c>
      <c r="D402" s="209" t="s">
        <v>116</v>
      </c>
      <c r="E402" s="210" t="s">
        <v>878</v>
      </c>
      <c r="F402" s="211" t="s">
        <v>879</v>
      </c>
      <c r="G402" s="212" t="s">
        <v>869</v>
      </c>
      <c r="H402" s="213">
        <v>1</v>
      </c>
      <c r="I402" s="214"/>
      <c r="J402" s="215">
        <f>ROUND(I402*H402,2)</f>
        <v>0</v>
      </c>
      <c r="K402" s="211" t="s">
        <v>20</v>
      </c>
      <c r="L402" s="42"/>
      <c r="M402" s="216" t="s">
        <v>20</v>
      </c>
      <c r="N402" s="217" t="s">
        <v>44</v>
      </c>
      <c r="O402" s="82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20" t="s">
        <v>121</v>
      </c>
      <c r="AT402" s="220" t="s">
        <v>116</v>
      </c>
      <c r="AU402" s="220" t="s">
        <v>22</v>
      </c>
      <c r="AY402" s="15" t="s">
        <v>110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15" t="s">
        <v>22</v>
      </c>
      <c r="BK402" s="221">
        <f>ROUND(I402*H402,2)</f>
        <v>0</v>
      </c>
      <c r="BL402" s="15" t="s">
        <v>121</v>
      </c>
      <c r="BM402" s="220" t="s">
        <v>880</v>
      </c>
    </row>
    <row r="403" s="2" customFormat="1">
      <c r="A403" s="36"/>
      <c r="B403" s="37"/>
      <c r="C403" s="38"/>
      <c r="D403" s="222" t="s">
        <v>632</v>
      </c>
      <c r="E403" s="38"/>
      <c r="F403" s="223" t="s">
        <v>881</v>
      </c>
      <c r="G403" s="38"/>
      <c r="H403" s="38"/>
      <c r="I403" s="128"/>
      <c r="J403" s="38"/>
      <c r="K403" s="38"/>
      <c r="L403" s="42"/>
      <c r="M403" s="224"/>
      <c r="N403" s="225"/>
      <c r="O403" s="82"/>
      <c r="P403" s="82"/>
      <c r="Q403" s="82"/>
      <c r="R403" s="82"/>
      <c r="S403" s="82"/>
      <c r="T403" s="83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5" t="s">
        <v>632</v>
      </c>
      <c r="AU403" s="15" t="s">
        <v>22</v>
      </c>
    </row>
    <row r="404" s="2" customFormat="1" ht="16.5" customHeight="1">
      <c r="A404" s="36"/>
      <c r="B404" s="37"/>
      <c r="C404" s="209" t="s">
        <v>882</v>
      </c>
      <c r="D404" s="209" t="s">
        <v>116</v>
      </c>
      <c r="E404" s="210" t="s">
        <v>883</v>
      </c>
      <c r="F404" s="211" t="s">
        <v>884</v>
      </c>
      <c r="G404" s="212" t="s">
        <v>869</v>
      </c>
      <c r="H404" s="213">
        <v>1</v>
      </c>
      <c r="I404" s="214"/>
      <c r="J404" s="215">
        <f>ROUND(I404*H404,2)</f>
        <v>0</v>
      </c>
      <c r="K404" s="211" t="s">
        <v>20</v>
      </c>
      <c r="L404" s="42"/>
      <c r="M404" s="216" t="s">
        <v>20</v>
      </c>
      <c r="N404" s="217" t="s">
        <v>44</v>
      </c>
      <c r="O404" s="82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9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20" t="s">
        <v>121</v>
      </c>
      <c r="AT404" s="220" t="s">
        <v>116</v>
      </c>
      <c r="AU404" s="220" t="s">
        <v>22</v>
      </c>
      <c r="AY404" s="15" t="s">
        <v>110</v>
      </c>
      <c r="BE404" s="221">
        <f>IF(N404="základní",J404,0)</f>
        <v>0</v>
      </c>
      <c r="BF404" s="221">
        <f>IF(N404="snížená",J404,0)</f>
        <v>0</v>
      </c>
      <c r="BG404" s="221">
        <f>IF(N404="zákl. přenesená",J404,0)</f>
        <v>0</v>
      </c>
      <c r="BH404" s="221">
        <f>IF(N404="sníž. přenesená",J404,0)</f>
        <v>0</v>
      </c>
      <c r="BI404" s="221">
        <f>IF(N404="nulová",J404,0)</f>
        <v>0</v>
      </c>
      <c r="BJ404" s="15" t="s">
        <v>22</v>
      </c>
      <c r="BK404" s="221">
        <f>ROUND(I404*H404,2)</f>
        <v>0</v>
      </c>
      <c r="BL404" s="15" t="s">
        <v>121</v>
      </c>
      <c r="BM404" s="220" t="s">
        <v>885</v>
      </c>
    </row>
    <row r="405" s="2" customFormat="1">
      <c r="A405" s="36"/>
      <c r="B405" s="37"/>
      <c r="C405" s="38"/>
      <c r="D405" s="222" t="s">
        <v>632</v>
      </c>
      <c r="E405" s="38"/>
      <c r="F405" s="223" t="s">
        <v>886</v>
      </c>
      <c r="G405" s="38"/>
      <c r="H405" s="38"/>
      <c r="I405" s="128"/>
      <c r="J405" s="38"/>
      <c r="K405" s="38"/>
      <c r="L405" s="42"/>
      <c r="M405" s="237"/>
      <c r="N405" s="238"/>
      <c r="O405" s="239"/>
      <c r="P405" s="239"/>
      <c r="Q405" s="239"/>
      <c r="R405" s="239"/>
      <c r="S405" s="239"/>
      <c r="T405" s="240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5" t="s">
        <v>632</v>
      </c>
      <c r="AU405" s="15" t="s">
        <v>22</v>
      </c>
    </row>
    <row r="406" s="2" customFormat="1" ht="6.96" customHeight="1">
      <c r="A406" s="36"/>
      <c r="B406" s="57"/>
      <c r="C406" s="58"/>
      <c r="D406" s="58"/>
      <c r="E406" s="58"/>
      <c r="F406" s="58"/>
      <c r="G406" s="58"/>
      <c r="H406" s="58"/>
      <c r="I406" s="158"/>
      <c r="J406" s="58"/>
      <c r="K406" s="58"/>
      <c r="L406" s="42"/>
      <c r="M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</sheetData>
  <sheetProtection sheet="1" autoFilter="0" formatColumns="0" formatRows="0" objects="1" scenarios="1" spinCount="100000" saltValue="NNZ8WMZ6JFAqtPXBAjgnywUfKJb/C77Svs25SPSmyLO+wg3RRhRVoVUXYMgG7LrtvR/Vc1VioTmPVX37okfKvg==" hashValue="GrWgkh8hfLFFqxN64xU3kALuPFNd7+tBkX4qNfBy8W18FMN1RK1FZVN4La+daz+eK9NsQmWfvjNJgkQYbAroBg==" algorithmName="SHA-512" password="CC35"/>
  <autoFilter ref="C82:K405"/>
  <mergeCells count="6">
    <mergeCell ref="E7:H7"/>
    <mergeCell ref="E16:H16"/>
    <mergeCell ref="E25:H25"/>
    <mergeCell ref="E46:H46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3" customFormat="1" ht="45" customHeight="1">
      <c r="B3" s="245"/>
      <c r="C3" s="246" t="s">
        <v>887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888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889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890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891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892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893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894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895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896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897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77</v>
      </c>
      <c r="F18" s="252" t="s">
        <v>898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899</v>
      </c>
      <c r="F19" s="252" t="s">
        <v>900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901</v>
      </c>
      <c r="F20" s="252" t="s">
        <v>902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903</v>
      </c>
      <c r="F21" s="252" t="s">
        <v>904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905</v>
      </c>
      <c r="F22" s="252" t="s">
        <v>906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907</v>
      </c>
      <c r="F23" s="252" t="s">
        <v>908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909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910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911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912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913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914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915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916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917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96</v>
      </c>
      <c r="F36" s="252"/>
      <c r="G36" s="252" t="s">
        <v>918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919</v>
      </c>
      <c r="F37" s="252"/>
      <c r="G37" s="252" t="s">
        <v>920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54</v>
      </c>
      <c r="F38" s="252"/>
      <c r="G38" s="252" t="s">
        <v>921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55</v>
      </c>
      <c r="F39" s="252"/>
      <c r="G39" s="252" t="s">
        <v>922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97</v>
      </c>
      <c r="F40" s="252"/>
      <c r="G40" s="252" t="s">
        <v>923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98</v>
      </c>
      <c r="F41" s="252"/>
      <c r="G41" s="252" t="s">
        <v>924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925</v>
      </c>
      <c r="F42" s="252"/>
      <c r="G42" s="252" t="s">
        <v>926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927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928</v>
      </c>
      <c r="F44" s="252"/>
      <c r="G44" s="252" t="s">
        <v>929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100</v>
      </c>
      <c r="F45" s="252"/>
      <c r="G45" s="252" t="s">
        <v>930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931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932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933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934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935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936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937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938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939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940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941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942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943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944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945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946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947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948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949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950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951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952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953</v>
      </c>
      <c r="D76" s="270"/>
      <c r="E76" s="270"/>
      <c r="F76" s="270" t="s">
        <v>954</v>
      </c>
      <c r="G76" s="271"/>
      <c r="H76" s="270" t="s">
        <v>55</v>
      </c>
      <c r="I76" s="270" t="s">
        <v>58</v>
      </c>
      <c r="J76" s="270" t="s">
        <v>955</v>
      </c>
      <c r="K76" s="269"/>
    </row>
    <row r="77" s="1" customFormat="1" ht="17.25" customHeight="1">
      <c r="B77" s="267"/>
      <c r="C77" s="272" t="s">
        <v>956</v>
      </c>
      <c r="D77" s="272"/>
      <c r="E77" s="272"/>
      <c r="F77" s="273" t="s">
        <v>957</v>
      </c>
      <c r="G77" s="274"/>
      <c r="H77" s="272"/>
      <c r="I77" s="272"/>
      <c r="J77" s="272" t="s">
        <v>958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54</v>
      </c>
      <c r="D79" s="275"/>
      <c r="E79" s="275"/>
      <c r="F79" s="277" t="s">
        <v>959</v>
      </c>
      <c r="G79" s="276"/>
      <c r="H79" s="255" t="s">
        <v>960</v>
      </c>
      <c r="I79" s="255" t="s">
        <v>961</v>
      </c>
      <c r="J79" s="255">
        <v>20</v>
      </c>
      <c r="K79" s="269"/>
    </row>
    <row r="80" s="1" customFormat="1" ht="15" customHeight="1">
      <c r="B80" s="267"/>
      <c r="C80" s="255" t="s">
        <v>962</v>
      </c>
      <c r="D80" s="255"/>
      <c r="E80" s="255"/>
      <c r="F80" s="277" t="s">
        <v>959</v>
      </c>
      <c r="G80" s="276"/>
      <c r="H80" s="255" t="s">
        <v>963</v>
      </c>
      <c r="I80" s="255" t="s">
        <v>961</v>
      </c>
      <c r="J80" s="255">
        <v>120</v>
      </c>
      <c r="K80" s="269"/>
    </row>
    <row r="81" s="1" customFormat="1" ht="15" customHeight="1">
      <c r="B81" s="278"/>
      <c r="C81" s="255" t="s">
        <v>964</v>
      </c>
      <c r="D81" s="255"/>
      <c r="E81" s="255"/>
      <c r="F81" s="277" t="s">
        <v>965</v>
      </c>
      <c r="G81" s="276"/>
      <c r="H81" s="255" t="s">
        <v>966</v>
      </c>
      <c r="I81" s="255" t="s">
        <v>961</v>
      </c>
      <c r="J81" s="255">
        <v>50</v>
      </c>
      <c r="K81" s="269"/>
    </row>
    <row r="82" s="1" customFormat="1" ht="15" customHeight="1">
      <c r="B82" s="278"/>
      <c r="C82" s="255" t="s">
        <v>967</v>
      </c>
      <c r="D82" s="255"/>
      <c r="E82" s="255"/>
      <c r="F82" s="277" t="s">
        <v>959</v>
      </c>
      <c r="G82" s="276"/>
      <c r="H82" s="255" t="s">
        <v>968</v>
      </c>
      <c r="I82" s="255" t="s">
        <v>969</v>
      </c>
      <c r="J82" s="255"/>
      <c r="K82" s="269"/>
    </row>
    <row r="83" s="1" customFormat="1" ht="15" customHeight="1">
      <c r="B83" s="278"/>
      <c r="C83" s="279" t="s">
        <v>970</v>
      </c>
      <c r="D83" s="279"/>
      <c r="E83" s="279"/>
      <c r="F83" s="280" t="s">
        <v>965</v>
      </c>
      <c r="G83" s="279"/>
      <c r="H83" s="279" t="s">
        <v>971</v>
      </c>
      <c r="I83" s="279" t="s">
        <v>961</v>
      </c>
      <c r="J83" s="279">
        <v>15</v>
      </c>
      <c r="K83" s="269"/>
    </row>
    <row r="84" s="1" customFormat="1" ht="15" customHeight="1">
      <c r="B84" s="278"/>
      <c r="C84" s="279" t="s">
        <v>972</v>
      </c>
      <c r="D84" s="279"/>
      <c r="E84" s="279"/>
      <c r="F84" s="280" t="s">
        <v>965</v>
      </c>
      <c r="G84" s="279"/>
      <c r="H84" s="279" t="s">
        <v>973</v>
      </c>
      <c r="I84" s="279" t="s">
        <v>961</v>
      </c>
      <c r="J84" s="279">
        <v>15</v>
      </c>
      <c r="K84" s="269"/>
    </row>
    <row r="85" s="1" customFormat="1" ht="15" customHeight="1">
      <c r="B85" s="278"/>
      <c r="C85" s="279" t="s">
        <v>974</v>
      </c>
      <c r="D85" s="279"/>
      <c r="E85" s="279"/>
      <c r="F85" s="280" t="s">
        <v>965</v>
      </c>
      <c r="G85" s="279"/>
      <c r="H85" s="279" t="s">
        <v>975</v>
      </c>
      <c r="I85" s="279" t="s">
        <v>961</v>
      </c>
      <c r="J85" s="279">
        <v>20</v>
      </c>
      <c r="K85" s="269"/>
    </row>
    <row r="86" s="1" customFormat="1" ht="15" customHeight="1">
      <c r="B86" s="278"/>
      <c r="C86" s="279" t="s">
        <v>976</v>
      </c>
      <c r="D86" s="279"/>
      <c r="E86" s="279"/>
      <c r="F86" s="280" t="s">
        <v>965</v>
      </c>
      <c r="G86" s="279"/>
      <c r="H86" s="279" t="s">
        <v>977</v>
      </c>
      <c r="I86" s="279" t="s">
        <v>961</v>
      </c>
      <c r="J86" s="279">
        <v>20</v>
      </c>
      <c r="K86" s="269"/>
    </row>
    <row r="87" s="1" customFormat="1" ht="15" customHeight="1">
      <c r="B87" s="278"/>
      <c r="C87" s="255" t="s">
        <v>978</v>
      </c>
      <c r="D87" s="255"/>
      <c r="E87" s="255"/>
      <c r="F87" s="277" t="s">
        <v>965</v>
      </c>
      <c r="G87" s="276"/>
      <c r="H87" s="255" t="s">
        <v>979</v>
      </c>
      <c r="I87" s="255" t="s">
        <v>961</v>
      </c>
      <c r="J87" s="255">
        <v>50</v>
      </c>
      <c r="K87" s="269"/>
    </row>
    <row r="88" s="1" customFormat="1" ht="15" customHeight="1">
      <c r="B88" s="278"/>
      <c r="C88" s="255" t="s">
        <v>980</v>
      </c>
      <c r="D88" s="255"/>
      <c r="E88" s="255"/>
      <c r="F88" s="277" t="s">
        <v>965</v>
      </c>
      <c r="G88" s="276"/>
      <c r="H88" s="255" t="s">
        <v>981</v>
      </c>
      <c r="I88" s="255" t="s">
        <v>961</v>
      </c>
      <c r="J88" s="255">
        <v>20</v>
      </c>
      <c r="K88" s="269"/>
    </row>
    <row r="89" s="1" customFormat="1" ht="15" customHeight="1">
      <c r="B89" s="278"/>
      <c r="C89" s="255" t="s">
        <v>982</v>
      </c>
      <c r="D89" s="255"/>
      <c r="E89" s="255"/>
      <c r="F89" s="277" t="s">
        <v>965</v>
      </c>
      <c r="G89" s="276"/>
      <c r="H89" s="255" t="s">
        <v>983</v>
      </c>
      <c r="I89" s="255" t="s">
        <v>961</v>
      </c>
      <c r="J89" s="255">
        <v>20</v>
      </c>
      <c r="K89" s="269"/>
    </row>
    <row r="90" s="1" customFormat="1" ht="15" customHeight="1">
      <c r="B90" s="278"/>
      <c r="C90" s="255" t="s">
        <v>984</v>
      </c>
      <c r="D90" s="255"/>
      <c r="E90" s="255"/>
      <c r="F90" s="277" t="s">
        <v>965</v>
      </c>
      <c r="G90" s="276"/>
      <c r="H90" s="255" t="s">
        <v>985</v>
      </c>
      <c r="I90" s="255" t="s">
        <v>961</v>
      </c>
      <c r="J90" s="255">
        <v>50</v>
      </c>
      <c r="K90" s="269"/>
    </row>
    <row r="91" s="1" customFormat="1" ht="15" customHeight="1">
      <c r="B91" s="278"/>
      <c r="C91" s="255" t="s">
        <v>986</v>
      </c>
      <c r="D91" s="255"/>
      <c r="E91" s="255"/>
      <c r="F91" s="277" t="s">
        <v>965</v>
      </c>
      <c r="G91" s="276"/>
      <c r="H91" s="255" t="s">
        <v>986</v>
      </c>
      <c r="I91" s="255" t="s">
        <v>961</v>
      </c>
      <c r="J91" s="255">
        <v>50</v>
      </c>
      <c r="K91" s="269"/>
    </row>
    <row r="92" s="1" customFormat="1" ht="15" customHeight="1">
      <c r="B92" s="278"/>
      <c r="C92" s="255" t="s">
        <v>987</v>
      </c>
      <c r="D92" s="255"/>
      <c r="E92" s="255"/>
      <c r="F92" s="277" t="s">
        <v>965</v>
      </c>
      <c r="G92" s="276"/>
      <c r="H92" s="255" t="s">
        <v>988</v>
      </c>
      <c r="I92" s="255" t="s">
        <v>961</v>
      </c>
      <c r="J92" s="255">
        <v>255</v>
      </c>
      <c r="K92" s="269"/>
    </row>
    <row r="93" s="1" customFormat="1" ht="15" customHeight="1">
      <c r="B93" s="278"/>
      <c r="C93" s="255" t="s">
        <v>989</v>
      </c>
      <c r="D93" s="255"/>
      <c r="E93" s="255"/>
      <c r="F93" s="277" t="s">
        <v>959</v>
      </c>
      <c r="G93" s="276"/>
      <c r="H93" s="255" t="s">
        <v>990</v>
      </c>
      <c r="I93" s="255" t="s">
        <v>991</v>
      </c>
      <c r="J93" s="255"/>
      <c r="K93" s="269"/>
    </row>
    <row r="94" s="1" customFormat="1" ht="15" customHeight="1">
      <c r="B94" s="278"/>
      <c r="C94" s="255" t="s">
        <v>992</v>
      </c>
      <c r="D94" s="255"/>
      <c r="E94" s="255"/>
      <c r="F94" s="277" t="s">
        <v>959</v>
      </c>
      <c r="G94" s="276"/>
      <c r="H94" s="255" t="s">
        <v>993</v>
      </c>
      <c r="I94" s="255" t="s">
        <v>994</v>
      </c>
      <c r="J94" s="255"/>
      <c r="K94" s="269"/>
    </row>
    <row r="95" s="1" customFormat="1" ht="15" customHeight="1">
      <c r="B95" s="278"/>
      <c r="C95" s="255" t="s">
        <v>995</v>
      </c>
      <c r="D95" s="255"/>
      <c r="E95" s="255"/>
      <c r="F95" s="277" t="s">
        <v>959</v>
      </c>
      <c r="G95" s="276"/>
      <c r="H95" s="255" t="s">
        <v>995</v>
      </c>
      <c r="I95" s="255" t="s">
        <v>994</v>
      </c>
      <c r="J95" s="255"/>
      <c r="K95" s="269"/>
    </row>
    <row r="96" s="1" customFormat="1" ht="15" customHeight="1">
      <c r="B96" s="278"/>
      <c r="C96" s="255" t="s">
        <v>39</v>
      </c>
      <c r="D96" s="255"/>
      <c r="E96" s="255"/>
      <c r="F96" s="277" t="s">
        <v>959</v>
      </c>
      <c r="G96" s="276"/>
      <c r="H96" s="255" t="s">
        <v>996</v>
      </c>
      <c r="I96" s="255" t="s">
        <v>994</v>
      </c>
      <c r="J96" s="255"/>
      <c r="K96" s="269"/>
    </row>
    <row r="97" s="1" customFormat="1" ht="15" customHeight="1">
      <c r="B97" s="278"/>
      <c r="C97" s="255" t="s">
        <v>49</v>
      </c>
      <c r="D97" s="255"/>
      <c r="E97" s="255"/>
      <c r="F97" s="277" t="s">
        <v>959</v>
      </c>
      <c r="G97" s="276"/>
      <c r="H97" s="255" t="s">
        <v>997</v>
      </c>
      <c r="I97" s="255" t="s">
        <v>994</v>
      </c>
      <c r="J97" s="255"/>
      <c r="K97" s="269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998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953</v>
      </c>
      <c r="D103" s="270"/>
      <c r="E103" s="270"/>
      <c r="F103" s="270" t="s">
        <v>954</v>
      </c>
      <c r="G103" s="271"/>
      <c r="H103" s="270" t="s">
        <v>55</v>
      </c>
      <c r="I103" s="270" t="s">
        <v>58</v>
      </c>
      <c r="J103" s="270" t="s">
        <v>955</v>
      </c>
      <c r="K103" s="269"/>
    </row>
    <row r="104" s="1" customFormat="1" ht="17.25" customHeight="1">
      <c r="B104" s="267"/>
      <c r="C104" s="272" t="s">
        <v>956</v>
      </c>
      <c r="D104" s="272"/>
      <c r="E104" s="272"/>
      <c r="F104" s="273" t="s">
        <v>957</v>
      </c>
      <c r="G104" s="274"/>
      <c r="H104" s="272"/>
      <c r="I104" s="272"/>
      <c r="J104" s="272" t="s">
        <v>958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6"/>
      <c r="H105" s="270"/>
      <c r="I105" s="270"/>
      <c r="J105" s="270"/>
      <c r="K105" s="269"/>
    </row>
    <row r="106" s="1" customFormat="1" ht="15" customHeight="1">
      <c r="B106" s="267"/>
      <c r="C106" s="255" t="s">
        <v>54</v>
      </c>
      <c r="D106" s="275"/>
      <c r="E106" s="275"/>
      <c r="F106" s="277" t="s">
        <v>959</v>
      </c>
      <c r="G106" s="286"/>
      <c r="H106" s="255" t="s">
        <v>999</v>
      </c>
      <c r="I106" s="255" t="s">
        <v>961</v>
      </c>
      <c r="J106" s="255">
        <v>20</v>
      </c>
      <c r="K106" s="269"/>
    </row>
    <row r="107" s="1" customFormat="1" ht="15" customHeight="1">
      <c r="B107" s="267"/>
      <c r="C107" s="255" t="s">
        <v>962</v>
      </c>
      <c r="D107" s="255"/>
      <c r="E107" s="255"/>
      <c r="F107" s="277" t="s">
        <v>959</v>
      </c>
      <c r="G107" s="255"/>
      <c r="H107" s="255" t="s">
        <v>999</v>
      </c>
      <c r="I107" s="255" t="s">
        <v>961</v>
      </c>
      <c r="J107" s="255">
        <v>120</v>
      </c>
      <c r="K107" s="269"/>
    </row>
    <row r="108" s="1" customFormat="1" ht="15" customHeight="1">
      <c r="B108" s="278"/>
      <c r="C108" s="255" t="s">
        <v>964</v>
      </c>
      <c r="D108" s="255"/>
      <c r="E108" s="255"/>
      <c r="F108" s="277" t="s">
        <v>965</v>
      </c>
      <c r="G108" s="255"/>
      <c r="H108" s="255" t="s">
        <v>999</v>
      </c>
      <c r="I108" s="255" t="s">
        <v>961</v>
      </c>
      <c r="J108" s="255">
        <v>50</v>
      </c>
      <c r="K108" s="269"/>
    </row>
    <row r="109" s="1" customFormat="1" ht="15" customHeight="1">
      <c r="B109" s="278"/>
      <c r="C109" s="255" t="s">
        <v>967</v>
      </c>
      <c r="D109" s="255"/>
      <c r="E109" s="255"/>
      <c r="F109" s="277" t="s">
        <v>959</v>
      </c>
      <c r="G109" s="255"/>
      <c r="H109" s="255" t="s">
        <v>999</v>
      </c>
      <c r="I109" s="255" t="s">
        <v>969</v>
      </c>
      <c r="J109" s="255"/>
      <c r="K109" s="269"/>
    </row>
    <row r="110" s="1" customFormat="1" ht="15" customHeight="1">
      <c r="B110" s="278"/>
      <c r="C110" s="255" t="s">
        <v>978</v>
      </c>
      <c r="D110" s="255"/>
      <c r="E110" s="255"/>
      <c r="F110" s="277" t="s">
        <v>965</v>
      </c>
      <c r="G110" s="255"/>
      <c r="H110" s="255" t="s">
        <v>999</v>
      </c>
      <c r="I110" s="255" t="s">
        <v>961</v>
      </c>
      <c r="J110" s="255">
        <v>50</v>
      </c>
      <c r="K110" s="269"/>
    </row>
    <row r="111" s="1" customFormat="1" ht="15" customHeight="1">
      <c r="B111" s="278"/>
      <c r="C111" s="255" t="s">
        <v>986</v>
      </c>
      <c r="D111" s="255"/>
      <c r="E111" s="255"/>
      <c r="F111" s="277" t="s">
        <v>965</v>
      </c>
      <c r="G111" s="255"/>
      <c r="H111" s="255" t="s">
        <v>999</v>
      </c>
      <c r="I111" s="255" t="s">
        <v>961</v>
      </c>
      <c r="J111" s="255">
        <v>50</v>
      </c>
      <c r="K111" s="269"/>
    </row>
    <row r="112" s="1" customFormat="1" ht="15" customHeight="1">
      <c r="B112" s="278"/>
      <c r="C112" s="255" t="s">
        <v>984</v>
      </c>
      <c r="D112" s="255"/>
      <c r="E112" s="255"/>
      <c r="F112" s="277" t="s">
        <v>965</v>
      </c>
      <c r="G112" s="255"/>
      <c r="H112" s="255" t="s">
        <v>999</v>
      </c>
      <c r="I112" s="255" t="s">
        <v>961</v>
      </c>
      <c r="J112" s="255">
        <v>50</v>
      </c>
      <c r="K112" s="269"/>
    </row>
    <row r="113" s="1" customFormat="1" ht="15" customHeight="1">
      <c r="B113" s="278"/>
      <c r="C113" s="255" t="s">
        <v>54</v>
      </c>
      <c r="D113" s="255"/>
      <c r="E113" s="255"/>
      <c r="F113" s="277" t="s">
        <v>959</v>
      </c>
      <c r="G113" s="255"/>
      <c r="H113" s="255" t="s">
        <v>1000</v>
      </c>
      <c r="I113" s="255" t="s">
        <v>961</v>
      </c>
      <c r="J113" s="255">
        <v>20</v>
      </c>
      <c r="K113" s="269"/>
    </row>
    <row r="114" s="1" customFormat="1" ht="15" customHeight="1">
      <c r="B114" s="278"/>
      <c r="C114" s="255" t="s">
        <v>1001</v>
      </c>
      <c r="D114" s="255"/>
      <c r="E114" s="255"/>
      <c r="F114" s="277" t="s">
        <v>959</v>
      </c>
      <c r="G114" s="255"/>
      <c r="H114" s="255" t="s">
        <v>1002</v>
      </c>
      <c r="I114" s="255" t="s">
        <v>961</v>
      </c>
      <c r="J114" s="255">
        <v>120</v>
      </c>
      <c r="K114" s="269"/>
    </row>
    <row r="115" s="1" customFormat="1" ht="15" customHeight="1">
      <c r="B115" s="278"/>
      <c r="C115" s="255" t="s">
        <v>39</v>
      </c>
      <c r="D115" s="255"/>
      <c r="E115" s="255"/>
      <c r="F115" s="277" t="s">
        <v>959</v>
      </c>
      <c r="G115" s="255"/>
      <c r="H115" s="255" t="s">
        <v>1003</v>
      </c>
      <c r="I115" s="255" t="s">
        <v>994</v>
      </c>
      <c r="J115" s="255"/>
      <c r="K115" s="269"/>
    </row>
    <row r="116" s="1" customFormat="1" ht="15" customHeight="1">
      <c r="B116" s="278"/>
      <c r="C116" s="255" t="s">
        <v>49</v>
      </c>
      <c r="D116" s="255"/>
      <c r="E116" s="255"/>
      <c r="F116" s="277" t="s">
        <v>959</v>
      </c>
      <c r="G116" s="255"/>
      <c r="H116" s="255" t="s">
        <v>1004</v>
      </c>
      <c r="I116" s="255" t="s">
        <v>994</v>
      </c>
      <c r="J116" s="255"/>
      <c r="K116" s="269"/>
    </row>
    <row r="117" s="1" customFormat="1" ht="15" customHeight="1">
      <c r="B117" s="278"/>
      <c r="C117" s="255" t="s">
        <v>58</v>
      </c>
      <c r="D117" s="255"/>
      <c r="E117" s="255"/>
      <c r="F117" s="277" t="s">
        <v>959</v>
      </c>
      <c r="G117" s="255"/>
      <c r="H117" s="255" t="s">
        <v>1005</v>
      </c>
      <c r="I117" s="255" t="s">
        <v>1006</v>
      </c>
      <c r="J117" s="255"/>
      <c r="K117" s="269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52"/>
      <c r="D119" s="252"/>
      <c r="E119" s="252"/>
      <c r="F119" s="289"/>
      <c r="G119" s="252"/>
      <c r="H119" s="252"/>
      <c r="I119" s="252"/>
      <c r="J119" s="252"/>
      <c r="K119" s="288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6" t="s">
        <v>1007</v>
      </c>
      <c r="D122" s="246"/>
      <c r="E122" s="246"/>
      <c r="F122" s="246"/>
      <c r="G122" s="246"/>
      <c r="H122" s="246"/>
      <c r="I122" s="246"/>
      <c r="J122" s="246"/>
      <c r="K122" s="294"/>
    </row>
    <row r="123" s="1" customFormat="1" ht="17.25" customHeight="1">
      <c r="B123" s="295"/>
      <c r="C123" s="270" t="s">
        <v>953</v>
      </c>
      <c r="D123" s="270"/>
      <c r="E123" s="270"/>
      <c r="F123" s="270" t="s">
        <v>954</v>
      </c>
      <c r="G123" s="271"/>
      <c r="H123" s="270" t="s">
        <v>55</v>
      </c>
      <c r="I123" s="270" t="s">
        <v>58</v>
      </c>
      <c r="J123" s="270" t="s">
        <v>955</v>
      </c>
      <c r="K123" s="296"/>
    </row>
    <row r="124" s="1" customFormat="1" ht="17.25" customHeight="1">
      <c r="B124" s="295"/>
      <c r="C124" s="272" t="s">
        <v>956</v>
      </c>
      <c r="D124" s="272"/>
      <c r="E124" s="272"/>
      <c r="F124" s="273" t="s">
        <v>957</v>
      </c>
      <c r="G124" s="274"/>
      <c r="H124" s="272"/>
      <c r="I124" s="272"/>
      <c r="J124" s="272" t="s">
        <v>958</v>
      </c>
      <c r="K124" s="296"/>
    </row>
    <row r="125" s="1" customFormat="1" ht="5.25" customHeight="1">
      <c r="B125" s="297"/>
      <c r="C125" s="275"/>
      <c r="D125" s="275"/>
      <c r="E125" s="275"/>
      <c r="F125" s="275"/>
      <c r="G125" s="255"/>
      <c r="H125" s="275"/>
      <c r="I125" s="275"/>
      <c r="J125" s="275"/>
      <c r="K125" s="298"/>
    </row>
    <row r="126" s="1" customFormat="1" ht="15" customHeight="1">
      <c r="B126" s="297"/>
      <c r="C126" s="255" t="s">
        <v>962</v>
      </c>
      <c r="D126" s="275"/>
      <c r="E126" s="275"/>
      <c r="F126" s="277" t="s">
        <v>959</v>
      </c>
      <c r="G126" s="255"/>
      <c r="H126" s="255" t="s">
        <v>999</v>
      </c>
      <c r="I126" s="255" t="s">
        <v>961</v>
      </c>
      <c r="J126" s="255">
        <v>120</v>
      </c>
      <c r="K126" s="299"/>
    </row>
    <row r="127" s="1" customFormat="1" ht="15" customHeight="1">
      <c r="B127" s="297"/>
      <c r="C127" s="255" t="s">
        <v>1008</v>
      </c>
      <c r="D127" s="255"/>
      <c r="E127" s="255"/>
      <c r="F127" s="277" t="s">
        <v>959</v>
      </c>
      <c r="G127" s="255"/>
      <c r="H127" s="255" t="s">
        <v>1009</v>
      </c>
      <c r="I127" s="255" t="s">
        <v>961</v>
      </c>
      <c r="J127" s="255" t="s">
        <v>1010</v>
      </c>
      <c r="K127" s="299"/>
    </row>
    <row r="128" s="1" customFormat="1" ht="15" customHeight="1">
      <c r="B128" s="297"/>
      <c r="C128" s="255" t="s">
        <v>907</v>
      </c>
      <c r="D128" s="255"/>
      <c r="E128" s="255"/>
      <c r="F128" s="277" t="s">
        <v>959</v>
      </c>
      <c r="G128" s="255"/>
      <c r="H128" s="255" t="s">
        <v>1011</v>
      </c>
      <c r="I128" s="255" t="s">
        <v>961</v>
      </c>
      <c r="J128" s="255" t="s">
        <v>1010</v>
      </c>
      <c r="K128" s="299"/>
    </row>
    <row r="129" s="1" customFormat="1" ht="15" customHeight="1">
      <c r="B129" s="297"/>
      <c r="C129" s="255" t="s">
        <v>970</v>
      </c>
      <c r="D129" s="255"/>
      <c r="E129" s="255"/>
      <c r="F129" s="277" t="s">
        <v>965</v>
      </c>
      <c r="G129" s="255"/>
      <c r="H129" s="255" t="s">
        <v>971</v>
      </c>
      <c r="I129" s="255" t="s">
        <v>961</v>
      </c>
      <c r="J129" s="255">
        <v>15</v>
      </c>
      <c r="K129" s="299"/>
    </row>
    <row r="130" s="1" customFormat="1" ht="15" customHeight="1">
      <c r="B130" s="297"/>
      <c r="C130" s="279" t="s">
        <v>972</v>
      </c>
      <c r="D130" s="279"/>
      <c r="E130" s="279"/>
      <c r="F130" s="280" t="s">
        <v>965</v>
      </c>
      <c r="G130" s="279"/>
      <c r="H130" s="279" t="s">
        <v>973</v>
      </c>
      <c r="I130" s="279" t="s">
        <v>961</v>
      </c>
      <c r="J130" s="279">
        <v>15</v>
      </c>
      <c r="K130" s="299"/>
    </row>
    <row r="131" s="1" customFormat="1" ht="15" customHeight="1">
      <c r="B131" s="297"/>
      <c r="C131" s="279" t="s">
        <v>974</v>
      </c>
      <c r="D131" s="279"/>
      <c r="E131" s="279"/>
      <c r="F131" s="280" t="s">
        <v>965</v>
      </c>
      <c r="G131" s="279"/>
      <c r="H131" s="279" t="s">
        <v>975</v>
      </c>
      <c r="I131" s="279" t="s">
        <v>961</v>
      </c>
      <c r="J131" s="279">
        <v>20</v>
      </c>
      <c r="K131" s="299"/>
    </row>
    <row r="132" s="1" customFormat="1" ht="15" customHeight="1">
      <c r="B132" s="297"/>
      <c r="C132" s="279" t="s">
        <v>976</v>
      </c>
      <c r="D132" s="279"/>
      <c r="E132" s="279"/>
      <c r="F132" s="280" t="s">
        <v>965</v>
      </c>
      <c r="G132" s="279"/>
      <c r="H132" s="279" t="s">
        <v>977</v>
      </c>
      <c r="I132" s="279" t="s">
        <v>961</v>
      </c>
      <c r="J132" s="279">
        <v>20</v>
      </c>
      <c r="K132" s="299"/>
    </row>
    <row r="133" s="1" customFormat="1" ht="15" customHeight="1">
      <c r="B133" s="297"/>
      <c r="C133" s="255" t="s">
        <v>964</v>
      </c>
      <c r="D133" s="255"/>
      <c r="E133" s="255"/>
      <c r="F133" s="277" t="s">
        <v>965</v>
      </c>
      <c r="G133" s="255"/>
      <c r="H133" s="255" t="s">
        <v>999</v>
      </c>
      <c r="I133" s="255" t="s">
        <v>961</v>
      </c>
      <c r="J133" s="255">
        <v>50</v>
      </c>
      <c r="K133" s="299"/>
    </row>
    <row r="134" s="1" customFormat="1" ht="15" customHeight="1">
      <c r="B134" s="297"/>
      <c r="C134" s="255" t="s">
        <v>978</v>
      </c>
      <c r="D134" s="255"/>
      <c r="E134" s="255"/>
      <c r="F134" s="277" t="s">
        <v>965</v>
      </c>
      <c r="G134" s="255"/>
      <c r="H134" s="255" t="s">
        <v>999</v>
      </c>
      <c r="I134" s="255" t="s">
        <v>961</v>
      </c>
      <c r="J134" s="255">
        <v>50</v>
      </c>
      <c r="K134" s="299"/>
    </row>
    <row r="135" s="1" customFormat="1" ht="15" customHeight="1">
      <c r="B135" s="297"/>
      <c r="C135" s="255" t="s">
        <v>984</v>
      </c>
      <c r="D135" s="255"/>
      <c r="E135" s="255"/>
      <c r="F135" s="277" t="s">
        <v>965</v>
      </c>
      <c r="G135" s="255"/>
      <c r="H135" s="255" t="s">
        <v>999</v>
      </c>
      <c r="I135" s="255" t="s">
        <v>961</v>
      </c>
      <c r="J135" s="255">
        <v>50</v>
      </c>
      <c r="K135" s="299"/>
    </row>
    <row r="136" s="1" customFormat="1" ht="15" customHeight="1">
      <c r="B136" s="297"/>
      <c r="C136" s="255" t="s">
        <v>986</v>
      </c>
      <c r="D136" s="255"/>
      <c r="E136" s="255"/>
      <c r="F136" s="277" t="s">
        <v>965</v>
      </c>
      <c r="G136" s="255"/>
      <c r="H136" s="255" t="s">
        <v>999</v>
      </c>
      <c r="I136" s="255" t="s">
        <v>961</v>
      </c>
      <c r="J136" s="255">
        <v>50</v>
      </c>
      <c r="K136" s="299"/>
    </row>
    <row r="137" s="1" customFormat="1" ht="15" customHeight="1">
      <c r="B137" s="297"/>
      <c r="C137" s="255" t="s">
        <v>987</v>
      </c>
      <c r="D137" s="255"/>
      <c r="E137" s="255"/>
      <c r="F137" s="277" t="s">
        <v>965</v>
      </c>
      <c r="G137" s="255"/>
      <c r="H137" s="255" t="s">
        <v>1012</v>
      </c>
      <c r="I137" s="255" t="s">
        <v>961</v>
      </c>
      <c r="J137" s="255">
        <v>255</v>
      </c>
      <c r="K137" s="299"/>
    </row>
    <row r="138" s="1" customFormat="1" ht="15" customHeight="1">
      <c r="B138" s="297"/>
      <c r="C138" s="255" t="s">
        <v>989</v>
      </c>
      <c r="D138" s="255"/>
      <c r="E138" s="255"/>
      <c r="F138" s="277" t="s">
        <v>959</v>
      </c>
      <c r="G138" s="255"/>
      <c r="H138" s="255" t="s">
        <v>1013</v>
      </c>
      <c r="I138" s="255" t="s">
        <v>991</v>
      </c>
      <c r="J138" s="255"/>
      <c r="K138" s="299"/>
    </row>
    <row r="139" s="1" customFormat="1" ht="15" customHeight="1">
      <c r="B139" s="297"/>
      <c r="C139" s="255" t="s">
        <v>992</v>
      </c>
      <c r="D139" s="255"/>
      <c r="E139" s="255"/>
      <c r="F139" s="277" t="s">
        <v>959</v>
      </c>
      <c r="G139" s="255"/>
      <c r="H139" s="255" t="s">
        <v>1014</v>
      </c>
      <c r="I139" s="255" t="s">
        <v>994</v>
      </c>
      <c r="J139" s="255"/>
      <c r="K139" s="299"/>
    </row>
    <row r="140" s="1" customFormat="1" ht="15" customHeight="1">
      <c r="B140" s="297"/>
      <c r="C140" s="255" t="s">
        <v>995</v>
      </c>
      <c r="D140" s="255"/>
      <c r="E140" s="255"/>
      <c r="F140" s="277" t="s">
        <v>959</v>
      </c>
      <c r="G140" s="255"/>
      <c r="H140" s="255" t="s">
        <v>995</v>
      </c>
      <c r="I140" s="255" t="s">
        <v>994</v>
      </c>
      <c r="J140" s="255"/>
      <c r="K140" s="299"/>
    </row>
    <row r="141" s="1" customFormat="1" ht="15" customHeight="1">
      <c r="B141" s="297"/>
      <c r="C141" s="255" t="s">
        <v>39</v>
      </c>
      <c r="D141" s="255"/>
      <c r="E141" s="255"/>
      <c r="F141" s="277" t="s">
        <v>959</v>
      </c>
      <c r="G141" s="255"/>
      <c r="H141" s="255" t="s">
        <v>1015</v>
      </c>
      <c r="I141" s="255" t="s">
        <v>994</v>
      </c>
      <c r="J141" s="255"/>
      <c r="K141" s="299"/>
    </row>
    <row r="142" s="1" customFormat="1" ht="15" customHeight="1">
      <c r="B142" s="297"/>
      <c r="C142" s="255" t="s">
        <v>1016</v>
      </c>
      <c r="D142" s="255"/>
      <c r="E142" s="255"/>
      <c r="F142" s="277" t="s">
        <v>959</v>
      </c>
      <c r="G142" s="255"/>
      <c r="H142" s="255" t="s">
        <v>1017</v>
      </c>
      <c r="I142" s="255" t="s">
        <v>994</v>
      </c>
      <c r="J142" s="255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52"/>
      <c r="C144" s="252"/>
      <c r="D144" s="252"/>
      <c r="E144" s="252"/>
      <c r="F144" s="289"/>
      <c r="G144" s="252"/>
      <c r="H144" s="252"/>
      <c r="I144" s="252"/>
      <c r="J144" s="252"/>
      <c r="K144" s="252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1018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953</v>
      </c>
      <c r="D148" s="270"/>
      <c r="E148" s="270"/>
      <c r="F148" s="270" t="s">
        <v>954</v>
      </c>
      <c r="G148" s="271"/>
      <c r="H148" s="270" t="s">
        <v>55</v>
      </c>
      <c r="I148" s="270" t="s">
        <v>58</v>
      </c>
      <c r="J148" s="270" t="s">
        <v>955</v>
      </c>
      <c r="K148" s="269"/>
    </row>
    <row r="149" s="1" customFormat="1" ht="17.25" customHeight="1">
      <c r="B149" s="267"/>
      <c r="C149" s="272" t="s">
        <v>956</v>
      </c>
      <c r="D149" s="272"/>
      <c r="E149" s="272"/>
      <c r="F149" s="273" t="s">
        <v>957</v>
      </c>
      <c r="G149" s="274"/>
      <c r="H149" s="272"/>
      <c r="I149" s="272"/>
      <c r="J149" s="272" t="s">
        <v>958</v>
      </c>
      <c r="K149" s="269"/>
    </row>
    <row r="150" s="1" customFormat="1" ht="5.25" customHeight="1">
      <c r="B150" s="278"/>
      <c r="C150" s="275"/>
      <c r="D150" s="275"/>
      <c r="E150" s="275"/>
      <c r="F150" s="275"/>
      <c r="G150" s="276"/>
      <c r="H150" s="275"/>
      <c r="I150" s="275"/>
      <c r="J150" s="275"/>
      <c r="K150" s="299"/>
    </row>
    <row r="151" s="1" customFormat="1" ht="15" customHeight="1">
      <c r="B151" s="278"/>
      <c r="C151" s="303" t="s">
        <v>962</v>
      </c>
      <c r="D151" s="255"/>
      <c r="E151" s="255"/>
      <c r="F151" s="304" t="s">
        <v>959</v>
      </c>
      <c r="G151" s="255"/>
      <c r="H151" s="303" t="s">
        <v>999</v>
      </c>
      <c r="I151" s="303" t="s">
        <v>961</v>
      </c>
      <c r="J151" s="303">
        <v>120</v>
      </c>
      <c r="K151" s="299"/>
    </row>
    <row r="152" s="1" customFormat="1" ht="15" customHeight="1">
      <c r="B152" s="278"/>
      <c r="C152" s="303" t="s">
        <v>1008</v>
      </c>
      <c r="D152" s="255"/>
      <c r="E152" s="255"/>
      <c r="F152" s="304" t="s">
        <v>959</v>
      </c>
      <c r="G152" s="255"/>
      <c r="H152" s="303" t="s">
        <v>1019</v>
      </c>
      <c r="I152" s="303" t="s">
        <v>961</v>
      </c>
      <c r="J152" s="303" t="s">
        <v>1010</v>
      </c>
      <c r="K152" s="299"/>
    </row>
    <row r="153" s="1" customFormat="1" ht="15" customHeight="1">
      <c r="B153" s="278"/>
      <c r="C153" s="303" t="s">
        <v>907</v>
      </c>
      <c r="D153" s="255"/>
      <c r="E153" s="255"/>
      <c r="F153" s="304" t="s">
        <v>959</v>
      </c>
      <c r="G153" s="255"/>
      <c r="H153" s="303" t="s">
        <v>1020</v>
      </c>
      <c r="I153" s="303" t="s">
        <v>961</v>
      </c>
      <c r="J153" s="303" t="s">
        <v>1010</v>
      </c>
      <c r="K153" s="299"/>
    </row>
    <row r="154" s="1" customFormat="1" ht="15" customHeight="1">
      <c r="B154" s="278"/>
      <c r="C154" s="303" t="s">
        <v>964</v>
      </c>
      <c r="D154" s="255"/>
      <c r="E154" s="255"/>
      <c r="F154" s="304" t="s">
        <v>965</v>
      </c>
      <c r="G154" s="255"/>
      <c r="H154" s="303" t="s">
        <v>999</v>
      </c>
      <c r="I154" s="303" t="s">
        <v>961</v>
      </c>
      <c r="J154" s="303">
        <v>50</v>
      </c>
      <c r="K154" s="299"/>
    </row>
    <row r="155" s="1" customFormat="1" ht="15" customHeight="1">
      <c r="B155" s="278"/>
      <c r="C155" s="303" t="s">
        <v>967</v>
      </c>
      <c r="D155" s="255"/>
      <c r="E155" s="255"/>
      <c r="F155" s="304" t="s">
        <v>959</v>
      </c>
      <c r="G155" s="255"/>
      <c r="H155" s="303" t="s">
        <v>999</v>
      </c>
      <c r="I155" s="303" t="s">
        <v>969</v>
      </c>
      <c r="J155" s="303"/>
      <c r="K155" s="299"/>
    </row>
    <row r="156" s="1" customFormat="1" ht="15" customHeight="1">
      <c r="B156" s="278"/>
      <c r="C156" s="303" t="s">
        <v>978</v>
      </c>
      <c r="D156" s="255"/>
      <c r="E156" s="255"/>
      <c r="F156" s="304" t="s">
        <v>965</v>
      </c>
      <c r="G156" s="255"/>
      <c r="H156" s="303" t="s">
        <v>999</v>
      </c>
      <c r="I156" s="303" t="s">
        <v>961</v>
      </c>
      <c r="J156" s="303">
        <v>50</v>
      </c>
      <c r="K156" s="299"/>
    </row>
    <row r="157" s="1" customFormat="1" ht="15" customHeight="1">
      <c r="B157" s="278"/>
      <c r="C157" s="303" t="s">
        <v>986</v>
      </c>
      <c r="D157" s="255"/>
      <c r="E157" s="255"/>
      <c r="F157" s="304" t="s">
        <v>965</v>
      </c>
      <c r="G157" s="255"/>
      <c r="H157" s="303" t="s">
        <v>999</v>
      </c>
      <c r="I157" s="303" t="s">
        <v>961</v>
      </c>
      <c r="J157" s="303">
        <v>50</v>
      </c>
      <c r="K157" s="299"/>
    </row>
    <row r="158" s="1" customFormat="1" ht="15" customHeight="1">
      <c r="B158" s="278"/>
      <c r="C158" s="303" t="s">
        <v>984</v>
      </c>
      <c r="D158" s="255"/>
      <c r="E158" s="255"/>
      <c r="F158" s="304" t="s">
        <v>965</v>
      </c>
      <c r="G158" s="255"/>
      <c r="H158" s="303" t="s">
        <v>999</v>
      </c>
      <c r="I158" s="303" t="s">
        <v>961</v>
      </c>
      <c r="J158" s="303">
        <v>50</v>
      </c>
      <c r="K158" s="299"/>
    </row>
    <row r="159" s="1" customFormat="1" ht="15" customHeight="1">
      <c r="B159" s="278"/>
      <c r="C159" s="303" t="s">
        <v>82</v>
      </c>
      <c r="D159" s="255"/>
      <c r="E159" s="255"/>
      <c r="F159" s="304" t="s">
        <v>959</v>
      </c>
      <c r="G159" s="255"/>
      <c r="H159" s="303" t="s">
        <v>1021</v>
      </c>
      <c r="I159" s="303" t="s">
        <v>961</v>
      </c>
      <c r="J159" s="303" t="s">
        <v>1022</v>
      </c>
      <c r="K159" s="299"/>
    </row>
    <row r="160" s="1" customFormat="1" ht="15" customHeight="1">
      <c r="B160" s="278"/>
      <c r="C160" s="303" t="s">
        <v>1023</v>
      </c>
      <c r="D160" s="255"/>
      <c r="E160" s="255"/>
      <c r="F160" s="304" t="s">
        <v>959</v>
      </c>
      <c r="G160" s="255"/>
      <c r="H160" s="303" t="s">
        <v>1024</v>
      </c>
      <c r="I160" s="303" t="s">
        <v>994</v>
      </c>
      <c r="J160" s="303"/>
      <c r="K160" s="299"/>
    </row>
    <row r="161" s="1" customFormat="1" ht="15" customHeight="1">
      <c r="B161" s="305"/>
      <c r="C161" s="287"/>
      <c r="D161" s="287"/>
      <c r="E161" s="287"/>
      <c r="F161" s="287"/>
      <c r="G161" s="287"/>
      <c r="H161" s="287"/>
      <c r="I161" s="287"/>
      <c r="J161" s="287"/>
      <c r="K161" s="306"/>
    </row>
    <row r="162" s="1" customFormat="1" ht="18.75" customHeight="1">
      <c r="B162" s="252"/>
      <c r="C162" s="255"/>
      <c r="D162" s="255"/>
      <c r="E162" s="255"/>
      <c r="F162" s="277"/>
      <c r="G162" s="255"/>
      <c r="H162" s="255"/>
      <c r="I162" s="255"/>
      <c r="J162" s="255"/>
      <c r="K162" s="252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1025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953</v>
      </c>
      <c r="D166" s="270"/>
      <c r="E166" s="270"/>
      <c r="F166" s="270" t="s">
        <v>954</v>
      </c>
      <c r="G166" s="307"/>
      <c r="H166" s="308" t="s">
        <v>55</v>
      </c>
      <c r="I166" s="308" t="s">
        <v>58</v>
      </c>
      <c r="J166" s="270" t="s">
        <v>955</v>
      </c>
      <c r="K166" s="247"/>
    </row>
    <row r="167" s="1" customFormat="1" ht="17.25" customHeight="1">
      <c r="B167" s="248"/>
      <c r="C167" s="272" t="s">
        <v>956</v>
      </c>
      <c r="D167" s="272"/>
      <c r="E167" s="272"/>
      <c r="F167" s="273" t="s">
        <v>957</v>
      </c>
      <c r="G167" s="309"/>
      <c r="H167" s="310"/>
      <c r="I167" s="310"/>
      <c r="J167" s="272" t="s">
        <v>958</v>
      </c>
      <c r="K167" s="250"/>
    </row>
    <row r="168" s="1" customFormat="1" ht="5.25" customHeight="1">
      <c r="B168" s="278"/>
      <c r="C168" s="275"/>
      <c r="D168" s="275"/>
      <c r="E168" s="275"/>
      <c r="F168" s="275"/>
      <c r="G168" s="276"/>
      <c r="H168" s="275"/>
      <c r="I168" s="275"/>
      <c r="J168" s="275"/>
      <c r="K168" s="299"/>
    </row>
    <row r="169" s="1" customFormat="1" ht="15" customHeight="1">
      <c r="B169" s="278"/>
      <c r="C169" s="255" t="s">
        <v>962</v>
      </c>
      <c r="D169" s="255"/>
      <c r="E169" s="255"/>
      <c r="F169" s="277" t="s">
        <v>959</v>
      </c>
      <c r="G169" s="255"/>
      <c r="H169" s="255" t="s">
        <v>999</v>
      </c>
      <c r="I169" s="255" t="s">
        <v>961</v>
      </c>
      <c r="J169" s="255">
        <v>120</v>
      </c>
      <c r="K169" s="299"/>
    </row>
    <row r="170" s="1" customFormat="1" ht="15" customHeight="1">
      <c r="B170" s="278"/>
      <c r="C170" s="255" t="s">
        <v>1008</v>
      </c>
      <c r="D170" s="255"/>
      <c r="E170" s="255"/>
      <c r="F170" s="277" t="s">
        <v>959</v>
      </c>
      <c r="G170" s="255"/>
      <c r="H170" s="255" t="s">
        <v>1009</v>
      </c>
      <c r="I170" s="255" t="s">
        <v>961</v>
      </c>
      <c r="J170" s="255" t="s">
        <v>1010</v>
      </c>
      <c r="K170" s="299"/>
    </row>
    <row r="171" s="1" customFormat="1" ht="15" customHeight="1">
      <c r="B171" s="278"/>
      <c r="C171" s="255" t="s">
        <v>907</v>
      </c>
      <c r="D171" s="255"/>
      <c r="E171" s="255"/>
      <c r="F171" s="277" t="s">
        <v>959</v>
      </c>
      <c r="G171" s="255"/>
      <c r="H171" s="255" t="s">
        <v>1026</v>
      </c>
      <c r="I171" s="255" t="s">
        <v>961</v>
      </c>
      <c r="J171" s="255" t="s">
        <v>1010</v>
      </c>
      <c r="K171" s="299"/>
    </row>
    <row r="172" s="1" customFormat="1" ht="15" customHeight="1">
      <c r="B172" s="278"/>
      <c r="C172" s="255" t="s">
        <v>964</v>
      </c>
      <c r="D172" s="255"/>
      <c r="E172" s="255"/>
      <c r="F172" s="277" t="s">
        <v>965</v>
      </c>
      <c r="G172" s="255"/>
      <c r="H172" s="255" t="s">
        <v>1026</v>
      </c>
      <c r="I172" s="255" t="s">
        <v>961</v>
      </c>
      <c r="J172" s="255">
        <v>50</v>
      </c>
      <c r="K172" s="299"/>
    </row>
    <row r="173" s="1" customFormat="1" ht="15" customHeight="1">
      <c r="B173" s="278"/>
      <c r="C173" s="255" t="s">
        <v>967</v>
      </c>
      <c r="D173" s="255"/>
      <c r="E173" s="255"/>
      <c r="F173" s="277" t="s">
        <v>959</v>
      </c>
      <c r="G173" s="255"/>
      <c r="H173" s="255" t="s">
        <v>1026</v>
      </c>
      <c r="I173" s="255" t="s">
        <v>969</v>
      </c>
      <c r="J173" s="255"/>
      <c r="K173" s="299"/>
    </row>
    <row r="174" s="1" customFormat="1" ht="15" customHeight="1">
      <c r="B174" s="278"/>
      <c r="C174" s="255" t="s">
        <v>978</v>
      </c>
      <c r="D174" s="255"/>
      <c r="E174" s="255"/>
      <c r="F174" s="277" t="s">
        <v>965</v>
      </c>
      <c r="G174" s="255"/>
      <c r="H174" s="255" t="s">
        <v>1026</v>
      </c>
      <c r="I174" s="255" t="s">
        <v>961</v>
      </c>
      <c r="J174" s="255">
        <v>50</v>
      </c>
      <c r="K174" s="299"/>
    </row>
    <row r="175" s="1" customFormat="1" ht="15" customHeight="1">
      <c r="B175" s="278"/>
      <c r="C175" s="255" t="s">
        <v>986</v>
      </c>
      <c r="D175" s="255"/>
      <c r="E175" s="255"/>
      <c r="F175" s="277" t="s">
        <v>965</v>
      </c>
      <c r="G175" s="255"/>
      <c r="H175" s="255" t="s">
        <v>1026</v>
      </c>
      <c r="I175" s="255" t="s">
        <v>961</v>
      </c>
      <c r="J175" s="255">
        <v>50</v>
      </c>
      <c r="K175" s="299"/>
    </row>
    <row r="176" s="1" customFormat="1" ht="15" customHeight="1">
      <c r="B176" s="278"/>
      <c r="C176" s="255" t="s">
        <v>984</v>
      </c>
      <c r="D176" s="255"/>
      <c r="E176" s="255"/>
      <c r="F176" s="277" t="s">
        <v>965</v>
      </c>
      <c r="G176" s="255"/>
      <c r="H176" s="255" t="s">
        <v>1026</v>
      </c>
      <c r="I176" s="255" t="s">
        <v>961</v>
      </c>
      <c r="J176" s="255">
        <v>50</v>
      </c>
      <c r="K176" s="299"/>
    </row>
    <row r="177" s="1" customFormat="1" ht="15" customHeight="1">
      <c r="B177" s="278"/>
      <c r="C177" s="255" t="s">
        <v>96</v>
      </c>
      <c r="D177" s="255"/>
      <c r="E177" s="255"/>
      <c r="F177" s="277" t="s">
        <v>959</v>
      </c>
      <c r="G177" s="255"/>
      <c r="H177" s="255" t="s">
        <v>1027</v>
      </c>
      <c r="I177" s="255" t="s">
        <v>1028</v>
      </c>
      <c r="J177" s="255"/>
      <c r="K177" s="299"/>
    </row>
    <row r="178" s="1" customFormat="1" ht="15" customHeight="1">
      <c r="B178" s="278"/>
      <c r="C178" s="255" t="s">
        <v>58</v>
      </c>
      <c r="D178" s="255"/>
      <c r="E178" s="255"/>
      <c r="F178" s="277" t="s">
        <v>959</v>
      </c>
      <c r="G178" s="255"/>
      <c r="H178" s="255" t="s">
        <v>1029</v>
      </c>
      <c r="I178" s="255" t="s">
        <v>1030</v>
      </c>
      <c r="J178" s="255">
        <v>1</v>
      </c>
      <c r="K178" s="299"/>
    </row>
    <row r="179" s="1" customFormat="1" ht="15" customHeight="1">
      <c r="B179" s="278"/>
      <c r="C179" s="255" t="s">
        <v>54</v>
      </c>
      <c r="D179" s="255"/>
      <c r="E179" s="255"/>
      <c r="F179" s="277" t="s">
        <v>959</v>
      </c>
      <c r="G179" s="255"/>
      <c r="H179" s="255" t="s">
        <v>1031</v>
      </c>
      <c r="I179" s="255" t="s">
        <v>961</v>
      </c>
      <c r="J179" s="255">
        <v>20</v>
      </c>
      <c r="K179" s="299"/>
    </row>
    <row r="180" s="1" customFormat="1" ht="15" customHeight="1">
      <c r="B180" s="278"/>
      <c r="C180" s="255" t="s">
        <v>55</v>
      </c>
      <c r="D180" s="255"/>
      <c r="E180" s="255"/>
      <c r="F180" s="277" t="s">
        <v>959</v>
      </c>
      <c r="G180" s="255"/>
      <c r="H180" s="255" t="s">
        <v>1032</v>
      </c>
      <c r="I180" s="255" t="s">
        <v>961</v>
      </c>
      <c r="J180" s="255">
        <v>255</v>
      </c>
      <c r="K180" s="299"/>
    </row>
    <row r="181" s="1" customFormat="1" ht="15" customHeight="1">
      <c r="B181" s="278"/>
      <c r="C181" s="255" t="s">
        <v>97</v>
      </c>
      <c r="D181" s="255"/>
      <c r="E181" s="255"/>
      <c r="F181" s="277" t="s">
        <v>959</v>
      </c>
      <c r="G181" s="255"/>
      <c r="H181" s="255" t="s">
        <v>923</v>
      </c>
      <c r="I181" s="255" t="s">
        <v>961</v>
      </c>
      <c r="J181" s="255">
        <v>10</v>
      </c>
      <c r="K181" s="299"/>
    </row>
    <row r="182" s="1" customFormat="1" ht="15" customHeight="1">
      <c r="B182" s="278"/>
      <c r="C182" s="255" t="s">
        <v>98</v>
      </c>
      <c r="D182" s="255"/>
      <c r="E182" s="255"/>
      <c r="F182" s="277" t="s">
        <v>959</v>
      </c>
      <c r="G182" s="255"/>
      <c r="H182" s="255" t="s">
        <v>1033</v>
      </c>
      <c r="I182" s="255" t="s">
        <v>994</v>
      </c>
      <c r="J182" s="255"/>
      <c r="K182" s="299"/>
    </row>
    <row r="183" s="1" customFormat="1" ht="15" customHeight="1">
      <c r="B183" s="278"/>
      <c r="C183" s="255" t="s">
        <v>1034</v>
      </c>
      <c r="D183" s="255"/>
      <c r="E183" s="255"/>
      <c r="F183" s="277" t="s">
        <v>959</v>
      </c>
      <c r="G183" s="255"/>
      <c r="H183" s="255" t="s">
        <v>1035</v>
      </c>
      <c r="I183" s="255" t="s">
        <v>994</v>
      </c>
      <c r="J183" s="255"/>
      <c r="K183" s="299"/>
    </row>
    <row r="184" s="1" customFormat="1" ht="15" customHeight="1">
      <c r="B184" s="278"/>
      <c r="C184" s="255" t="s">
        <v>1023</v>
      </c>
      <c r="D184" s="255"/>
      <c r="E184" s="255"/>
      <c r="F184" s="277" t="s">
        <v>959</v>
      </c>
      <c r="G184" s="255"/>
      <c r="H184" s="255" t="s">
        <v>1036</v>
      </c>
      <c r="I184" s="255" t="s">
        <v>994</v>
      </c>
      <c r="J184" s="255"/>
      <c r="K184" s="299"/>
    </row>
    <row r="185" s="1" customFormat="1" ht="15" customHeight="1">
      <c r="B185" s="278"/>
      <c r="C185" s="255" t="s">
        <v>100</v>
      </c>
      <c r="D185" s="255"/>
      <c r="E185" s="255"/>
      <c r="F185" s="277" t="s">
        <v>965</v>
      </c>
      <c r="G185" s="255"/>
      <c r="H185" s="255" t="s">
        <v>1037</v>
      </c>
      <c r="I185" s="255" t="s">
        <v>961</v>
      </c>
      <c r="J185" s="255">
        <v>50</v>
      </c>
      <c r="K185" s="299"/>
    </row>
    <row r="186" s="1" customFormat="1" ht="15" customHeight="1">
      <c r="B186" s="278"/>
      <c r="C186" s="255" t="s">
        <v>1038</v>
      </c>
      <c r="D186" s="255"/>
      <c r="E186" s="255"/>
      <c r="F186" s="277" t="s">
        <v>965</v>
      </c>
      <c r="G186" s="255"/>
      <c r="H186" s="255" t="s">
        <v>1039</v>
      </c>
      <c r="I186" s="255" t="s">
        <v>1040</v>
      </c>
      <c r="J186" s="255"/>
      <c r="K186" s="299"/>
    </row>
    <row r="187" s="1" customFormat="1" ht="15" customHeight="1">
      <c r="B187" s="278"/>
      <c r="C187" s="255" t="s">
        <v>1041</v>
      </c>
      <c r="D187" s="255"/>
      <c r="E187" s="255"/>
      <c r="F187" s="277" t="s">
        <v>965</v>
      </c>
      <c r="G187" s="255"/>
      <c r="H187" s="255" t="s">
        <v>1042</v>
      </c>
      <c r="I187" s="255" t="s">
        <v>1040</v>
      </c>
      <c r="J187" s="255"/>
      <c r="K187" s="299"/>
    </row>
    <row r="188" s="1" customFormat="1" ht="15" customHeight="1">
      <c r="B188" s="278"/>
      <c r="C188" s="255" t="s">
        <v>1043</v>
      </c>
      <c r="D188" s="255"/>
      <c r="E188" s="255"/>
      <c r="F188" s="277" t="s">
        <v>965</v>
      </c>
      <c r="G188" s="255"/>
      <c r="H188" s="255" t="s">
        <v>1044</v>
      </c>
      <c r="I188" s="255" t="s">
        <v>1040</v>
      </c>
      <c r="J188" s="255"/>
      <c r="K188" s="299"/>
    </row>
    <row r="189" s="1" customFormat="1" ht="15" customHeight="1">
      <c r="B189" s="278"/>
      <c r="C189" s="311" t="s">
        <v>1045</v>
      </c>
      <c r="D189" s="255"/>
      <c r="E189" s="255"/>
      <c r="F189" s="277" t="s">
        <v>965</v>
      </c>
      <c r="G189" s="255"/>
      <c r="H189" s="255" t="s">
        <v>1046</v>
      </c>
      <c r="I189" s="255" t="s">
        <v>1047</v>
      </c>
      <c r="J189" s="312" t="s">
        <v>1048</v>
      </c>
      <c r="K189" s="299"/>
    </row>
    <row r="190" s="1" customFormat="1" ht="15" customHeight="1">
      <c r="B190" s="278"/>
      <c r="C190" s="262" t="s">
        <v>43</v>
      </c>
      <c r="D190" s="255"/>
      <c r="E190" s="255"/>
      <c r="F190" s="277" t="s">
        <v>959</v>
      </c>
      <c r="G190" s="255"/>
      <c r="H190" s="252" t="s">
        <v>1049</v>
      </c>
      <c r="I190" s="255" t="s">
        <v>1050</v>
      </c>
      <c r="J190" s="255"/>
      <c r="K190" s="299"/>
    </row>
    <row r="191" s="1" customFormat="1" ht="15" customHeight="1">
      <c r="B191" s="278"/>
      <c r="C191" s="262" t="s">
        <v>1051</v>
      </c>
      <c r="D191" s="255"/>
      <c r="E191" s="255"/>
      <c r="F191" s="277" t="s">
        <v>959</v>
      </c>
      <c r="G191" s="255"/>
      <c r="H191" s="255" t="s">
        <v>1052</v>
      </c>
      <c r="I191" s="255" t="s">
        <v>994</v>
      </c>
      <c r="J191" s="255"/>
      <c r="K191" s="299"/>
    </row>
    <row r="192" s="1" customFormat="1" ht="15" customHeight="1">
      <c r="B192" s="278"/>
      <c r="C192" s="262" t="s">
        <v>1053</v>
      </c>
      <c r="D192" s="255"/>
      <c r="E192" s="255"/>
      <c r="F192" s="277" t="s">
        <v>959</v>
      </c>
      <c r="G192" s="255"/>
      <c r="H192" s="255" t="s">
        <v>1054</v>
      </c>
      <c r="I192" s="255" t="s">
        <v>994</v>
      </c>
      <c r="J192" s="255"/>
      <c r="K192" s="299"/>
    </row>
    <row r="193" s="1" customFormat="1" ht="15" customHeight="1">
      <c r="B193" s="278"/>
      <c r="C193" s="262" t="s">
        <v>1055</v>
      </c>
      <c r="D193" s="255"/>
      <c r="E193" s="255"/>
      <c r="F193" s="277" t="s">
        <v>965</v>
      </c>
      <c r="G193" s="255"/>
      <c r="H193" s="255" t="s">
        <v>1056</v>
      </c>
      <c r="I193" s="255" t="s">
        <v>994</v>
      </c>
      <c r="J193" s="255"/>
      <c r="K193" s="299"/>
    </row>
    <row r="194" s="1" customFormat="1" ht="15" customHeight="1">
      <c r="B194" s="305"/>
      <c r="C194" s="313"/>
      <c r="D194" s="287"/>
      <c r="E194" s="287"/>
      <c r="F194" s="287"/>
      <c r="G194" s="287"/>
      <c r="H194" s="287"/>
      <c r="I194" s="287"/>
      <c r="J194" s="287"/>
      <c r="K194" s="306"/>
    </row>
    <row r="195" s="1" customFormat="1" ht="18.75" customHeight="1">
      <c r="B195" s="252"/>
      <c r="C195" s="255"/>
      <c r="D195" s="255"/>
      <c r="E195" s="255"/>
      <c r="F195" s="277"/>
      <c r="G195" s="255"/>
      <c r="H195" s="255"/>
      <c r="I195" s="255"/>
      <c r="J195" s="255"/>
      <c r="K195" s="252"/>
    </row>
    <row r="196" s="1" customFormat="1" ht="18.75" customHeight="1">
      <c r="B196" s="252"/>
      <c r="C196" s="255"/>
      <c r="D196" s="255"/>
      <c r="E196" s="255"/>
      <c r="F196" s="277"/>
      <c r="G196" s="255"/>
      <c r="H196" s="255"/>
      <c r="I196" s="255"/>
      <c r="J196" s="255"/>
      <c r="K196" s="252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1057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4" t="s">
        <v>1058</v>
      </c>
      <c r="D200" s="314"/>
      <c r="E200" s="314"/>
      <c r="F200" s="314" t="s">
        <v>1059</v>
      </c>
      <c r="G200" s="315"/>
      <c r="H200" s="314" t="s">
        <v>1060</v>
      </c>
      <c r="I200" s="314"/>
      <c r="J200" s="314"/>
      <c r="K200" s="247"/>
    </row>
    <row r="201" s="1" customFormat="1" ht="5.25" customHeight="1">
      <c r="B201" s="278"/>
      <c r="C201" s="275"/>
      <c r="D201" s="275"/>
      <c r="E201" s="275"/>
      <c r="F201" s="275"/>
      <c r="G201" s="255"/>
      <c r="H201" s="275"/>
      <c r="I201" s="275"/>
      <c r="J201" s="275"/>
      <c r="K201" s="299"/>
    </row>
    <row r="202" s="1" customFormat="1" ht="15" customHeight="1">
      <c r="B202" s="278"/>
      <c r="C202" s="255" t="s">
        <v>1050</v>
      </c>
      <c r="D202" s="255"/>
      <c r="E202" s="255"/>
      <c r="F202" s="277" t="s">
        <v>44</v>
      </c>
      <c r="G202" s="255"/>
      <c r="H202" s="255" t="s">
        <v>1061</v>
      </c>
      <c r="I202" s="255"/>
      <c r="J202" s="255"/>
      <c r="K202" s="299"/>
    </row>
    <row r="203" s="1" customFormat="1" ht="15" customHeight="1">
      <c r="B203" s="278"/>
      <c r="C203" s="284"/>
      <c r="D203" s="255"/>
      <c r="E203" s="255"/>
      <c r="F203" s="277" t="s">
        <v>45</v>
      </c>
      <c r="G203" s="255"/>
      <c r="H203" s="255" t="s">
        <v>1062</v>
      </c>
      <c r="I203" s="255"/>
      <c r="J203" s="255"/>
      <c r="K203" s="299"/>
    </row>
    <row r="204" s="1" customFormat="1" ht="15" customHeight="1">
      <c r="B204" s="278"/>
      <c r="C204" s="284"/>
      <c r="D204" s="255"/>
      <c r="E204" s="255"/>
      <c r="F204" s="277" t="s">
        <v>48</v>
      </c>
      <c r="G204" s="255"/>
      <c r="H204" s="255" t="s">
        <v>1063</v>
      </c>
      <c r="I204" s="255"/>
      <c r="J204" s="255"/>
      <c r="K204" s="299"/>
    </row>
    <row r="205" s="1" customFormat="1" ht="15" customHeight="1">
      <c r="B205" s="278"/>
      <c r="C205" s="255"/>
      <c r="D205" s="255"/>
      <c r="E205" s="255"/>
      <c r="F205" s="277" t="s">
        <v>46</v>
      </c>
      <c r="G205" s="255"/>
      <c r="H205" s="255" t="s">
        <v>1064</v>
      </c>
      <c r="I205" s="255"/>
      <c r="J205" s="255"/>
      <c r="K205" s="299"/>
    </row>
    <row r="206" s="1" customFormat="1" ht="15" customHeight="1">
      <c r="B206" s="278"/>
      <c r="C206" s="255"/>
      <c r="D206" s="255"/>
      <c r="E206" s="255"/>
      <c r="F206" s="277" t="s">
        <v>47</v>
      </c>
      <c r="G206" s="255"/>
      <c r="H206" s="255" t="s">
        <v>1065</v>
      </c>
      <c r="I206" s="255"/>
      <c r="J206" s="255"/>
      <c r="K206" s="299"/>
    </row>
    <row r="207" s="1" customFormat="1" ht="15" customHeight="1">
      <c r="B207" s="278"/>
      <c r="C207" s="255"/>
      <c r="D207" s="255"/>
      <c r="E207" s="255"/>
      <c r="F207" s="277"/>
      <c r="G207" s="255"/>
      <c r="H207" s="255"/>
      <c r="I207" s="255"/>
      <c r="J207" s="255"/>
      <c r="K207" s="299"/>
    </row>
    <row r="208" s="1" customFormat="1" ht="15" customHeight="1">
      <c r="B208" s="278"/>
      <c r="C208" s="255" t="s">
        <v>1006</v>
      </c>
      <c r="D208" s="255"/>
      <c r="E208" s="255"/>
      <c r="F208" s="277" t="s">
        <v>77</v>
      </c>
      <c r="G208" s="255"/>
      <c r="H208" s="255" t="s">
        <v>1066</v>
      </c>
      <c r="I208" s="255"/>
      <c r="J208" s="255"/>
      <c r="K208" s="299"/>
    </row>
    <row r="209" s="1" customFormat="1" ht="15" customHeight="1">
      <c r="B209" s="278"/>
      <c r="C209" s="284"/>
      <c r="D209" s="255"/>
      <c r="E209" s="255"/>
      <c r="F209" s="277" t="s">
        <v>901</v>
      </c>
      <c r="G209" s="255"/>
      <c r="H209" s="255" t="s">
        <v>902</v>
      </c>
      <c r="I209" s="255"/>
      <c r="J209" s="255"/>
      <c r="K209" s="299"/>
    </row>
    <row r="210" s="1" customFormat="1" ht="15" customHeight="1">
      <c r="B210" s="278"/>
      <c r="C210" s="255"/>
      <c r="D210" s="255"/>
      <c r="E210" s="255"/>
      <c r="F210" s="277" t="s">
        <v>899</v>
      </c>
      <c r="G210" s="255"/>
      <c r="H210" s="255" t="s">
        <v>1067</v>
      </c>
      <c r="I210" s="255"/>
      <c r="J210" s="255"/>
      <c r="K210" s="299"/>
    </row>
    <row r="211" s="1" customFormat="1" ht="15" customHeight="1">
      <c r="B211" s="316"/>
      <c r="C211" s="284"/>
      <c r="D211" s="284"/>
      <c r="E211" s="284"/>
      <c r="F211" s="277" t="s">
        <v>903</v>
      </c>
      <c r="G211" s="262"/>
      <c r="H211" s="303" t="s">
        <v>904</v>
      </c>
      <c r="I211" s="303"/>
      <c r="J211" s="303"/>
      <c r="K211" s="317"/>
    </row>
    <row r="212" s="1" customFormat="1" ht="15" customHeight="1">
      <c r="B212" s="316"/>
      <c r="C212" s="284"/>
      <c r="D212" s="284"/>
      <c r="E212" s="284"/>
      <c r="F212" s="277" t="s">
        <v>905</v>
      </c>
      <c r="G212" s="262"/>
      <c r="H212" s="303" t="s">
        <v>1068</v>
      </c>
      <c r="I212" s="303"/>
      <c r="J212" s="303"/>
      <c r="K212" s="317"/>
    </row>
    <row r="213" s="1" customFormat="1" ht="15" customHeight="1">
      <c r="B213" s="316"/>
      <c r="C213" s="284"/>
      <c r="D213" s="284"/>
      <c r="E213" s="284"/>
      <c r="F213" s="318"/>
      <c r="G213" s="262"/>
      <c r="H213" s="319"/>
      <c r="I213" s="319"/>
      <c r="J213" s="319"/>
      <c r="K213" s="317"/>
    </row>
    <row r="214" s="1" customFormat="1" ht="15" customHeight="1">
      <c r="B214" s="316"/>
      <c r="C214" s="255" t="s">
        <v>1030</v>
      </c>
      <c r="D214" s="284"/>
      <c r="E214" s="284"/>
      <c r="F214" s="277">
        <v>1</v>
      </c>
      <c r="G214" s="262"/>
      <c r="H214" s="303" t="s">
        <v>1069</v>
      </c>
      <c r="I214" s="303"/>
      <c r="J214" s="303"/>
      <c r="K214" s="317"/>
    </row>
    <row r="215" s="1" customFormat="1" ht="15" customHeight="1">
      <c r="B215" s="316"/>
      <c r="C215" s="284"/>
      <c r="D215" s="284"/>
      <c r="E215" s="284"/>
      <c r="F215" s="277">
        <v>2</v>
      </c>
      <c r="G215" s="262"/>
      <c r="H215" s="303" t="s">
        <v>1070</v>
      </c>
      <c r="I215" s="303"/>
      <c r="J215" s="303"/>
      <c r="K215" s="317"/>
    </row>
    <row r="216" s="1" customFormat="1" ht="15" customHeight="1">
      <c r="B216" s="316"/>
      <c r="C216" s="284"/>
      <c r="D216" s="284"/>
      <c r="E216" s="284"/>
      <c r="F216" s="277">
        <v>3</v>
      </c>
      <c r="G216" s="262"/>
      <c r="H216" s="303" t="s">
        <v>1071</v>
      </c>
      <c r="I216" s="303"/>
      <c r="J216" s="303"/>
      <c r="K216" s="317"/>
    </row>
    <row r="217" s="1" customFormat="1" ht="15" customHeight="1">
      <c r="B217" s="316"/>
      <c r="C217" s="284"/>
      <c r="D217" s="284"/>
      <c r="E217" s="284"/>
      <c r="F217" s="277">
        <v>4</v>
      </c>
      <c r="G217" s="262"/>
      <c r="H217" s="303" t="s">
        <v>1072</v>
      </c>
      <c r="I217" s="303"/>
      <c r="J217" s="303"/>
      <c r="K217" s="317"/>
    </row>
    <row r="218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Pokorný Vladan</dc:creator>
  <cp:lastModifiedBy>Pokorný Vladan</cp:lastModifiedBy>
  <dcterms:created xsi:type="dcterms:W3CDTF">2020-01-28T11:55:34Z</dcterms:created>
  <dcterms:modified xsi:type="dcterms:W3CDTF">2020-01-28T11:55:38Z</dcterms:modified>
</cp:coreProperties>
</file>