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Poremska\Documents\zaloha 17.3.2019\aktualne\Nový Bor\komunikace\ZD\"/>
    </mc:Choice>
  </mc:AlternateContent>
  <xr:revisionPtr revIDLastSave="0" documentId="8_{EF763408-6B4F-42FF-8BC2-ABE4481DEB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kapitulace stavby" sheetId="1" r:id="rId1"/>
    <sheet name="2019-10 - Údržba a opravy..." sheetId="2" r:id="rId2"/>
    <sheet name="Pokyny pro vyplnění" sheetId="3" r:id="rId3"/>
  </sheets>
  <definedNames>
    <definedName name="_xlnm._FilterDatabase" localSheetId="1" hidden="1">'2019-10 - Údržba a opravy...'!$C$82:$K$405</definedName>
    <definedName name="_xlnm.Print_Area" localSheetId="1">'2019-10 - Údržba a opravy...'!$C$4:$J$37,'2019-10 - Údržba a opravy...'!$C$43:$J$66,'2019-10 - Údržba a opravy...'!$C$72:$K$405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Titles" localSheetId="1">'2019-10 - Údržba a opravy...'!$82:$82</definedName>
    <definedName name="_xlnm.Print_Titles" localSheetId="0">'Rekapitulace stavby'!$52:$52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5" i="2" l="1"/>
  <c r="J35" i="2"/>
  <c r="J34" i="2"/>
  <c r="AY55" i="1"/>
  <c r="J33" i="2"/>
  <c r="AX55" i="1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57" i="2"/>
  <c r="F77" i="2"/>
  <c r="E75" i="2"/>
  <c r="F48" i="2"/>
  <c r="E46" i="2"/>
  <c r="J22" i="2"/>
  <c r="E22" i="2"/>
  <c r="J80" i="2" s="1"/>
  <c r="J21" i="2"/>
  <c r="J19" i="2"/>
  <c r="E19" i="2"/>
  <c r="J79" i="2" s="1"/>
  <c r="J18" i="2"/>
  <c r="J16" i="2"/>
  <c r="E16" i="2"/>
  <c r="F80" i="2" s="1"/>
  <c r="J15" i="2"/>
  <c r="J13" i="2"/>
  <c r="E13" i="2"/>
  <c r="F50" i="2" s="1"/>
  <c r="J12" i="2"/>
  <c r="J10" i="2"/>
  <c r="J77" i="2"/>
  <c r="L50" i="1"/>
  <c r="AM50" i="1"/>
  <c r="AM49" i="1"/>
  <c r="L49" i="1"/>
  <c r="AM47" i="1"/>
  <c r="L47" i="1"/>
  <c r="L45" i="1"/>
  <c r="L44" i="1"/>
  <c r="BK404" i="2"/>
  <c r="J402" i="2"/>
  <c r="J398" i="2"/>
  <c r="J393" i="2"/>
  <c r="J389" i="2"/>
  <c r="BK385" i="2"/>
  <c r="J383" i="2"/>
  <c r="J379" i="2"/>
  <c r="J376" i="2"/>
  <c r="J373" i="2"/>
  <c r="J371" i="2"/>
  <c r="J369" i="2"/>
  <c r="BK367" i="2"/>
  <c r="BK365" i="2"/>
  <c r="J363" i="2"/>
  <c r="J361" i="2"/>
  <c r="J359" i="2"/>
  <c r="BK357" i="2"/>
  <c r="J355" i="2"/>
  <c r="BK351" i="2"/>
  <c r="BK350" i="2"/>
  <c r="BK348" i="2"/>
  <c r="BK344" i="2"/>
  <c r="J340" i="2"/>
  <c r="BK336" i="2"/>
  <c r="J334" i="2"/>
  <c r="J332" i="2"/>
  <c r="J329" i="2"/>
  <c r="BK326" i="2"/>
  <c r="BK323" i="2"/>
  <c r="J319" i="2"/>
  <c r="J316" i="2"/>
  <c r="J312" i="2"/>
  <c r="BK307" i="2"/>
  <c r="BK304" i="2"/>
  <c r="J302" i="2"/>
  <c r="J300" i="2"/>
  <c r="J296" i="2"/>
  <c r="J292" i="2"/>
  <c r="BK288" i="2"/>
  <c r="BK286" i="2"/>
  <c r="BK284" i="2"/>
  <c r="J282" i="2"/>
  <c r="BK278" i="2"/>
  <c r="J274" i="2"/>
  <c r="BK271" i="2"/>
  <c r="J265" i="2"/>
  <c r="BK261" i="2"/>
  <c r="J257" i="2"/>
  <c r="BK253" i="2"/>
  <c r="J249" i="2"/>
  <c r="BK247" i="2"/>
  <c r="J244" i="2"/>
  <c r="BK242" i="2"/>
  <c r="J240" i="2"/>
  <c r="BK238" i="2"/>
  <c r="BK235" i="2"/>
  <c r="J233" i="2"/>
  <c r="BK229" i="2"/>
  <c r="J226" i="2"/>
  <c r="J222" i="2"/>
  <c r="BK218" i="2"/>
  <c r="BK214" i="2"/>
  <c r="J210" i="2"/>
  <c r="J207" i="2"/>
  <c r="J203" i="2"/>
  <c r="J199" i="2"/>
  <c r="J196" i="2"/>
  <c r="BK191" i="2"/>
  <c r="BK188" i="2"/>
  <c r="J184" i="2"/>
  <c r="BK180" i="2"/>
  <c r="J174" i="2"/>
  <c r="BK171" i="2"/>
  <c r="J169" i="2"/>
  <c r="J165" i="2"/>
  <c r="BK162" i="2"/>
  <c r="J158" i="2"/>
  <c r="BK154" i="2"/>
  <c r="J150" i="2"/>
  <c r="BK146" i="2"/>
  <c r="BK142" i="2"/>
  <c r="BK138" i="2"/>
  <c r="BK134" i="2"/>
  <c r="J129" i="2"/>
  <c r="BK126" i="2"/>
  <c r="BK122" i="2"/>
  <c r="J119" i="2"/>
  <c r="J115" i="2"/>
  <c r="BK111" i="2"/>
  <c r="BK107" i="2"/>
  <c r="BK103" i="2"/>
  <c r="BK99" i="2"/>
  <c r="BK95" i="2"/>
  <c r="J90" i="2"/>
  <c r="AS54" i="1"/>
  <c r="BK398" i="2"/>
  <c r="BK393" i="2"/>
  <c r="BK391" i="2"/>
  <c r="BK387" i="2"/>
  <c r="BK383" i="2"/>
  <c r="BK379" i="2"/>
  <c r="BK376" i="2"/>
  <c r="J374" i="2"/>
  <c r="J372" i="2"/>
  <c r="BK370" i="2"/>
  <c r="BK368" i="2"/>
  <c r="J366" i="2"/>
  <c r="BK364" i="2"/>
  <c r="BK362" i="2"/>
  <c r="J360" i="2"/>
  <c r="BK358" i="2"/>
  <c r="BK356" i="2"/>
  <c r="BK355" i="2"/>
  <c r="J353" i="2"/>
  <c r="J351" i="2"/>
  <c r="J349" i="2"/>
  <c r="BK346" i="2"/>
  <c r="BK342" i="2"/>
  <c r="BK338" i="2"/>
  <c r="J335" i="2"/>
  <c r="BK333" i="2"/>
  <c r="BK330" i="2"/>
  <c r="J328" i="2"/>
  <c r="BK324" i="2"/>
  <c r="BK321" i="2"/>
  <c r="BK318" i="2"/>
  <c r="BK314" i="2"/>
  <c r="J310" i="2"/>
  <c r="J307" i="2"/>
  <c r="J304" i="2"/>
  <c r="BK302" i="2"/>
  <c r="BK298" i="2"/>
  <c r="BK296" i="2"/>
  <c r="BK292" i="2"/>
  <c r="J288" i="2"/>
  <c r="J286" i="2"/>
  <c r="J284" i="2"/>
  <c r="BK282" i="2"/>
  <c r="J278" i="2"/>
  <c r="BK276" i="2"/>
  <c r="J271" i="2"/>
  <c r="BK267" i="2"/>
  <c r="BK263" i="2"/>
  <c r="J259" i="2"/>
  <c r="BK255" i="2"/>
  <c r="J251" i="2"/>
  <c r="J247" i="2"/>
  <c r="BK244" i="2"/>
  <c r="J242" i="2"/>
  <c r="BK240" i="2"/>
  <c r="J238" i="2"/>
  <c r="J235" i="2"/>
  <c r="BK233" i="2"/>
  <c r="BK230" i="2"/>
  <c r="J229" i="2"/>
  <c r="BK226" i="2"/>
  <c r="BK222" i="2"/>
  <c r="J218" i="2"/>
  <c r="J214" i="2"/>
  <c r="BK210" i="2"/>
  <c r="BK207" i="2"/>
  <c r="BK203" i="2"/>
  <c r="BK199" i="2"/>
  <c r="BK196" i="2"/>
  <c r="J191" i="2"/>
  <c r="J188" i="2"/>
  <c r="BK184" i="2"/>
  <c r="J180" i="2"/>
  <c r="BK176" i="2"/>
  <c r="J173" i="2"/>
  <c r="BK169" i="2"/>
  <c r="BK165" i="2"/>
  <c r="BK160" i="2"/>
  <c r="BK156" i="2"/>
  <c r="BK152" i="2"/>
  <c r="BK148" i="2"/>
  <c r="BK144" i="2"/>
  <c r="J142" i="2"/>
  <c r="J138" i="2"/>
  <c r="J134" i="2"/>
  <c r="BK129" i="2"/>
  <c r="BK124" i="2"/>
  <c r="BK121" i="2"/>
  <c r="J117" i="2"/>
  <c r="BK115" i="2"/>
  <c r="J111" i="2"/>
  <c r="J105" i="2"/>
  <c r="J101" i="2"/>
  <c r="BK97" i="2"/>
  <c r="BK93" i="2"/>
  <c r="BK88" i="2"/>
  <c r="J404" i="2"/>
  <c r="BK402" i="2"/>
  <c r="BK400" i="2"/>
  <c r="BK396" i="2"/>
  <c r="J391" i="2"/>
  <c r="J387" i="2"/>
  <c r="BK381" i="2"/>
  <c r="J377" i="2"/>
  <c r="J375" i="2"/>
  <c r="BK374" i="2"/>
  <c r="BK372" i="2"/>
  <c r="J370" i="2"/>
  <c r="J368" i="2"/>
  <c r="BK366" i="2"/>
  <c r="J364" i="2"/>
  <c r="J362" i="2"/>
  <c r="BK360" i="2"/>
  <c r="J358" i="2"/>
  <c r="J356" i="2"/>
  <c r="BK354" i="2"/>
  <c r="BK353" i="2"/>
  <c r="J352" i="2"/>
  <c r="BK349" i="2"/>
  <c r="J346" i="2"/>
  <c r="J342" i="2"/>
  <c r="J338" i="2"/>
  <c r="BK335" i="2"/>
  <c r="J333" i="2"/>
  <c r="J330" i="2"/>
  <c r="BK328" i="2"/>
  <c r="J324" i="2"/>
  <c r="J321" i="2"/>
  <c r="J318" i="2"/>
  <c r="J314" i="2"/>
  <c r="BK310" i="2"/>
  <c r="BK309" i="2"/>
  <c r="BK305" i="2"/>
  <c r="BK303" i="2"/>
  <c r="J298" i="2"/>
  <c r="BK294" i="2"/>
  <c r="BK290" i="2"/>
  <c r="J287" i="2"/>
  <c r="J285" i="2"/>
  <c r="J283" i="2"/>
  <c r="BK280" i="2"/>
  <c r="J276" i="2"/>
  <c r="J273" i="2"/>
  <c r="J269" i="2"/>
  <c r="J267" i="2"/>
  <c r="J263" i="2"/>
  <c r="BK259" i="2"/>
  <c r="J255" i="2"/>
  <c r="BK251" i="2"/>
  <c r="J245" i="2"/>
  <c r="J243" i="2"/>
  <c r="J241" i="2"/>
  <c r="BK239" i="2"/>
  <c r="J236" i="2"/>
  <c r="J234" i="2"/>
  <c r="BK231" i="2"/>
  <c r="J228" i="2"/>
  <c r="J224" i="2"/>
  <c r="J220" i="2"/>
  <c r="BK216" i="2"/>
  <c r="BK212" i="2"/>
  <c r="J209" i="2"/>
  <c r="J205" i="2"/>
  <c r="J201" i="2"/>
  <c r="J198" i="2"/>
  <c r="BK194" i="2"/>
  <c r="BK190" i="2"/>
  <c r="J186" i="2"/>
  <c r="BK182" i="2"/>
  <c r="J178" i="2"/>
  <c r="J176" i="2"/>
  <c r="BK173" i="2"/>
  <c r="BK167" i="2"/>
  <c r="J164" i="2"/>
  <c r="J160" i="2"/>
  <c r="J156" i="2"/>
  <c r="J152" i="2"/>
  <c r="J148" i="2"/>
  <c r="J144" i="2"/>
  <c r="BK140" i="2"/>
  <c r="J136" i="2"/>
  <c r="J132" i="2"/>
  <c r="BK128" i="2"/>
  <c r="J124" i="2"/>
  <c r="J121" i="2"/>
  <c r="BK117" i="2"/>
  <c r="BK113" i="2"/>
  <c r="BK109" i="2"/>
  <c r="BK105" i="2"/>
  <c r="BK101" i="2"/>
  <c r="J97" i="2"/>
  <c r="J93" i="2"/>
  <c r="J88" i="2"/>
  <c r="J400" i="2"/>
  <c r="J396" i="2"/>
  <c r="BK389" i="2"/>
  <c r="J385" i="2"/>
  <c r="J381" i="2"/>
  <c r="BK377" i="2"/>
  <c r="BK375" i="2"/>
  <c r="BK373" i="2"/>
  <c r="BK371" i="2"/>
  <c r="BK369" i="2"/>
  <c r="J367" i="2"/>
  <c r="J365" i="2"/>
  <c r="BK363" i="2"/>
  <c r="BK361" i="2"/>
  <c r="BK359" i="2"/>
  <c r="J357" i="2"/>
  <c r="J354" i="2"/>
  <c r="BK352" i="2"/>
  <c r="J350" i="2"/>
  <c r="J348" i="2"/>
  <c r="J344" i="2"/>
  <c r="BK340" i="2"/>
  <c r="J336" i="2"/>
  <c r="BK334" i="2"/>
  <c r="BK332" i="2"/>
  <c r="BK329" i="2"/>
  <c r="J326" i="2"/>
  <c r="J323" i="2"/>
  <c r="BK319" i="2"/>
  <c r="BK316" i="2"/>
  <c r="BK312" i="2"/>
  <c r="J309" i="2"/>
  <c r="J305" i="2"/>
  <c r="J303" i="2"/>
  <c r="BK300" i="2"/>
  <c r="J294" i="2"/>
  <c r="J290" i="2"/>
  <c r="BK287" i="2"/>
  <c r="BK285" i="2"/>
  <c r="BK283" i="2"/>
  <c r="J280" i="2"/>
  <c r="BK274" i="2"/>
  <c r="BK273" i="2"/>
  <c r="BK269" i="2"/>
  <c r="BK265" i="2"/>
  <c r="J261" i="2"/>
  <c r="BK257" i="2"/>
  <c r="J253" i="2"/>
  <c r="BK249" i="2"/>
  <c r="BK245" i="2"/>
  <c r="BK243" i="2"/>
  <c r="BK241" i="2"/>
  <c r="J239" i="2"/>
  <c r="BK236" i="2"/>
  <c r="BK234" i="2"/>
  <c r="J231" i="2"/>
  <c r="J230" i="2"/>
  <c r="BK228" i="2"/>
  <c r="BK224" i="2"/>
  <c r="BK220" i="2"/>
  <c r="J216" i="2"/>
  <c r="J212" i="2"/>
  <c r="BK209" i="2"/>
  <c r="BK205" i="2"/>
  <c r="BK201" i="2"/>
  <c r="BK198" i="2"/>
  <c r="J194" i="2"/>
  <c r="J190" i="2"/>
  <c r="BK186" i="2"/>
  <c r="J182" i="2"/>
  <c r="BK178" i="2"/>
  <c r="BK174" i="2"/>
  <c r="J171" i="2"/>
  <c r="J167" i="2"/>
  <c r="BK164" i="2"/>
  <c r="J162" i="2"/>
  <c r="BK158" i="2"/>
  <c r="J154" i="2"/>
  <c r="BK150" i="2"/>
  <c r="J146" i="2"/>
  <c r="J140" i="2"/>
  <c r="BK136" i="2"/>
  <c r="BK132" i="2"/>
  <c r="J128" i="2"/>
  <c r="J126" i="2"/>
  <c r="J122" i="2"/>
  <c r="BK119" i="2"/>
  <c r="J113" i="2"/>
  <c r="J109" i="2"/>
  <c r="J107" i="2"/>
  <c r="J103" i="2"/>
  <c r="J99" i="2"/>
  <c r="J95" i="2"/>
  <c r="BK90" i="2"/>
  <c r="BK87" i="2" l="1"/>
  <c r="J87" i="2"/>
  <c r="J59" i="2" s="1"/>
  <c r="R87" i="2"/>
  <c r="T87" i="2"/>
  <c r="P92" i="2"/>
  <c r="BK131" i="2"/>
  <c r="J131" i="2"/>
  <c r="J61" i="2" s="1"/>
  <c r="R131" i="2"/>
  <c r="BK193" i="2"/>
  <c r="J193" i="2"/>
  <c r="J62" i="2" s="1"/>
  <c r="R193" i="2"/>
  <c r="BK246" i="2"/>
  <c r="J246" i="2"/>
  <c r="J63" i="2" s="1"/>
  <c r="R246" i="2"/>
  <c r="BK337" i="2"/>
  <c r="J337" i="2"/>
  <c r="J64" i="2" s="1"/>
  <c r="R337" i="2"/>
  <c r="BK395" i="2"/>
  <c r="J395" i="2"/>
  <c r="J65" i="2" s="1"/>
  <c r="R395" i="2"/>
  <c r="P87" i="2"/>
  <c r="BK92" i="2"/>
  <c r="J92" i="2" s="1"/>
  <c r="J60" i="2" s="1"/>
  <c r="R92" i="2"/>
  <c r="T92" i="2"/>
  <c r="P131" i="2"/>
  <c r="T131" i="2"/>
  <c r="P193" i="2"/>
  <c r="T193" i="2"/>
  <c r="P246" i="2"/>
  <c r="T246" i="2"/>
  <c r="P337" i="2"/>
  <c r="T337" i="2"/>
  <c r="P395" i="2"/>
  <c r="T395" i="2"/>
  <c r="J48" i="2"/>
  <c r="J50" i="2"/>
  <c r="J51" i="2"/>
  <c r="F79" i="2"/>
  <c r="BE88" i="2"/>
  <c r="BE95" i="2"/>
  <c r="BE103" i="2"/>
  <c r="BE115" i="2"/>
  <c r="BE119" i="2"/>
  <c r="BE122" i="2"/>
  <c r="BE128" i="2"/>
  <c r="BE134" i="2"/>
  <c r="BE142" i="2"/>
  <c r="BE146" i="2"/>
  <c r="BE148" i="2"/>
  <c r="BE154" i="2"/>
  <c r="BE158" i="2"/>
  <c r="BE162" i="2"/>
  <c r="BE164" i="2"/>
  <c r="BE167" i="2"/>
  <c r="BE173" i="2"/>
  <c r="BE174" i="2"/>
  <c r="BE176" i="2"/>
  <c r="BE180" i="2"/>
  <c r="BE184" i="2"/>
  <c r="BE186" i="2"/>
  <c r="BE191" i="2"/>
  <c r="BE196" i="2"/>
  <c r="BE199" i="2"/>
  <c r="BE201" i="2"/>
  <c r="BE203" i="2"/>
  <c r="BE205" i="2"/>
  <c r="BE207" i="2"/>
  <c r="BE209" i="2"/>
  <c r="BE218" i="2"/>
  <c r="BE222" i="2"/>
  <c r="BE224" i="2"/>
  <c r="BE228" i="2"/>
  <c r="BE233" i="2"/>
  <c r="BE235" i="2"/>
  <c r="BE236" i="2"/>
  <c r="BE239" i="2"/>
  <c r="BE240" i="2"/>
  <c r="BE242" i="2"/>
  <c r="BE243" i="2"/>
  <c r="BE244" i="2"/>
  <c r="BE245" i="2"/>
  <c r="BE247" i="2"/>
  <c r="BE255" i="2"/>
  <c r="BE257" i="2"/>
  <c r="BE263" i="2"/>
  <c r="BE267" i="2"/>
  <c r="BE273" i="2"/>
  <c r="BE274" i="2"/>
  <c r="BE280" i="2"/>
  <c r="BE282" i="2"/>
  <c r="BE283" i="2"/>
  <c r="BE284" i="2"/>
  <c r="BE286" i="2"/>
  <c r="BE290" i="2"/>
  <c r="BE294" i="2"/>
  <c r="BE296" i="2"/>
  <c r="BE298" i="2"/>
  <c r="BE300" i="2"/>
  <c r="BE302" i="2"/>
  <c r="BE305" i="2"/>
  <c r="BE310" i="2"/>
  <c r="BE312" i="2"/>
  <c r="BE318" i="2"/>
  <c r="BE319" i="2"/>
  <c r="BE324" i="2"/>
  <c r="BE328" i="2"/>
  <c r="BE329" i="2"/>
  <c r="BE330" i="2"/>
  <c r="BE333" i="2"/>
  <c r="BE334" i="2"/>
  <c r="BE336" i="2"/>
  <c r="BE338" i="2"/>
  <c r="BE340" i="2"/>
  <c r="BE344" i="2"/>
  <c r="BE351" i="2"/>
  <c r="BE354" i="2"/>
  <c r="BE355" i="2"/>
  <c r="BE357" i="2"/>
  <c r="BE358" i="2"/>
  <c r="BE360" i="2"/>
  <c r="BE361" i="2"/>
  <c r="BE363" i="2"/>
  <c r="BE364" i="2"/>
  <c r="BE367" i="2"/>
  <c r="BE369" i="2"/>
  <c r="BE370" i="2"/>
  <c r="BE372" i="2"/>
  <c r="BE373" i="2"/>
  <c r="BE376" i="2"/>
  <c r="BE377" i="2"/>
  <c r="BE381" i="2"/>
  <c r="BE387" i="2"/>
  <c r="BE389" i="2"/>
  <c r="BE391" i="2"/>
  <c r="BE393" i="2"/>
  <c r="BE396" i="2"/>
  <c r="F51" i="2"/>
  <c r="BE90" i="2"/>
  <c r="BE93" i="2"/>
  <c r="BE97" i="2"/>
  <c r="BE99" i="2"/>
  <c r="BE101" i="2"/>
  <c r="BE105" i="2"/>
  <c r="BE107" i="2"/>
  <c r="BE109" i="2"/>
  <c r="BE111" i="2"/>
  <c r="BE113" i="2"/>
  <c r="BE117" i="2"/>
  <c r="BE121" i="2"/>
  <c r="BE124" i="2"/>
  <c r="BE126" i="2"/>
  <c r="BE129" i="2"/>
  <c r="BE132" i="2"/>
  <c r="BE136" i="2"/>
  <c r="BE138" i="2"/>
  <c r="BE140" i="2"/>
  <c r="BE144" i="2"/>
  <c r="BE150" i="2"/>
  <c r="BE152" i="2"/>
  <c r="BE156" i="2"/>
  <c r="BE160" i="2"/>
  <c r="BE165" i="2"/>
  <c r="BE169" i="2"/>
  <c r="BE171" i="2"/>
  <c r="BE178" i="2"/>
  <c r="BE182" i="2"/>
  <c r="BE188" i="2"/>
  <c r="BE190" i="2"/>
  <c r="BE194" i="2"/>
  <c r="BE198" i="2"/>
  <c r="BE210" i="2"/>
  <c r="BE212" i="2"/>
  <c r="BE214" i="2"/>
  <c r="BE216" i="2"/>
  <c r="BE220" i="2"/>
  <c r="BE226" i="2"/>
  <c r="BE229" i="2"/>
  <c r="BE230" i="2"/>
  <c r="BE231" i="2"/>
  <c r="BE234" i="2"/>
  <c r="BE238" i="2"/>
  <c r="BE241" i="2"/>
  <c r="BE249" i="2"/>
  <c r="BE251" i="2"/>
  <c r="BE253" i="2"/>
  <c r="BE259" i="2"/>
  <c r="BE261" i="2"/>
  <c r="BE265" i="2"/>
  <c r="BE269" i="2"/>
  <c r="BE271" i="2"/>
  <c r="BE276" i="2"/>
  <c r="BE278" i="2"/>
  <c r="BE285" i="2"/>
  <c r="BE287" i="2"/>
  <c r="BE288" i="2"/>
  <c r="BE292" i="2"/>
  <c r="BE303" i="2"/>
  <c r="BE304" i="2"/>
  <c r="BE307" i="2"/>
  <c r="BE309" i="2"/>
  <c r="BE314" i="2"/>
  <c r="BE316" i="2"/>
  <c r="BE321" i="2"/>
  <c r="BE323" i="2"/>
  <c r="BE326" i="2"/>
  <c r="BE332" i="2"/>
  <c r="BE335" i="2"/>
  <c r="BE342" i="2"/>
  <c r="BE346" i="2"/>
  <c r="BE348" i="2"/>
  <c r="BE349" i="2"/>
  <c r="BE350" i="2"/>
  <c r="BE352" i="2"/>
  <c r="BE353" i="2"/>
  <c r="BE356" i="2"/>
  <c r="BE359" i="2"/>
  <c r="BE362" i="2"/>
  <c r="BE365" i="2"/>
  <c r="BE366" i="2"/>
  <c r="BE368" i="2"/>
  <c r="BE371" i="2"/>
  <c r="BE374" i="2"/>
  <c r="BE375" i="2"/>
  <c r="BE379" i="2"/>
  <c r="BE383" i="2"/>
  <c r="BE385" i="2"/>
  <c r="BE398" i="2"/>
  <c r="BE400" i="2"/>
  <c r="BE402" i="2"/>
  <c r="BE404" i="2"/>
  <c r="F32" i="2"/>
  <c r="BA55" i="1"/>
  <c r="BA54" i="1" s="1"/>
  <c r="W30" i="1" s="1"/>
  <c r="F35" i="2"/>
  <c r="BD55" i="1"/>
  <c r="BD54" i="1" s="1"/>
  <c r="W33" i="1" s="1"/>
  <c r="F34" i="2"/>
  <c r="BC55" i="1"/>
  <c r="BC54" i="1" s="1"/>
  <c r="W32" i="1" s="1"/>
  <c r="J32" i="2"/>
  <c r="AW55" i="1"/>
  <c r="F33" i="2"/>
  <c r="BB55" i="1"/>
  <c r="BB54" i="1" s="1"/>
  <c r="W31" i="1" s="1"/>
  <c r="T86" i="2" l="1"/>
  <c r="T84" i="2"/>
  <c r="T83" i="2" s="1"/>
  <c r="R86" i="2"/>
  <c r="R84" i="2" s="1"/>
  <c r="R83" i="2" s="1"/>
  <c r="P86" i="2"/>
  <c r="P84" i="2"/>
  <c r="P83" i="2" s="1"/>
  <c r="AU55" i="1" s="1"/>
  <c r="AU54" i="1" s="1"/>
  <c r="BK86" i="2"/>
  <c r="J86" i="2"/>
  <c r="J58" i="2" s="1"/>
  <c r="AY54" i="1"/>
  <c r="AW54" i="1"/>
  <c r="AK30" i="1"/>
  <c r="F31" i="2"/>
  <c r="AZ55" i="1"/>
  <c r="AZ54" i="1" s="1"/>
  <c r="W29" i="1" s="1"/>
  <c r="AX54" i="1"/>
  <c r="J31" i="2"/>
  <c r="AV55" i="1"/>
  <c r="AT55" i="1" s="1"/>
  <c r="BK84" i="2" l="1"/>
  <c r="J84" i="2"/>
  <c r="J56" i="2" s="1"/>
  <c r="AV54" i="1"/>
  <c r="AK29" i="1" s="1"/>
  <c r="BK83" i="2" l="1"/>
  <c r="J83" i="2"/>
  <c r="J55" i="2" s="1"/>
  <c r="AT54" i="1"/>
  <c r="J28" i="2" l="1"/>
  <c r="AG55" i="1"/>
  <c r="AG54" i="1" s="1"/>
  <c r="AN54" i="1" s="1"/>
  <c r="AN55" i="1" l="1"/>
  <c r="J37" i="2"/>
  <c r="AK26" i="1"/>
  <c r="AK35" i="1"/>
</calcChain>
</file>

<file path=xl/sharedStrings.xml><?xml version="1.0" encoding="utf-8"?>
<sst xmlns="http://schemas.openxmlformats.org/spreadsheetml/2006/main" count="4126" uniqueCount="1073">
  <si>
    <t>Export Komplet</t>
  </si>
  <si>
    <t>VZ</t>
  </si>
  <si>
    <t>2.0</t>
  </si>
  <si>
    <t>ZAMOK</t>
  </si>
  <si>
    <t>False</t>
  </si>
  <si>
    <t>{bcd327bd-893d-4bf8-a9ee-526a61ad0c06}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</si>
  <si>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</si>
  <si>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</si>
  <si>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</si>
  <si>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</si>
  <si>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</si>
  <si>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</si>
  <si>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</si>
  <si>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</si>
  <si>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</si>
  <si>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</si>
  <si>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</si>
  <si>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a opravy MK - rámcová smlouva</t>
  </si>
  <si>
    <t>0,1</t>
  </si>
  <si>
    <t>KSO:</t>
  </si>
  <si>
    <t/>
  </si>
  <si>
    <t>CC-CZ:</t>
  </si>
  <si>
    <t>1</t>
  </si>
  <si>
    <t>Místo:</t>
  </si>
  <si>
    <t>Nový Bor</t>
  </si>
  <si>
    <t>Datum:</t>
  </si>
  <si>
    <t>30. 10. 2019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</si>
  <si>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</si>
  <si>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</si>
  <si>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</si>
  <si>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</si>
  <si>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</si>
  <si>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</si>
  <si>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</si>
  <si>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</si>
  <si>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</si>
  <si>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</si>
  <si>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</si>
  <si>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</si>
  <si>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</si>
  <si>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</si>
  <si>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</si>
  <si>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</si>
  <si>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</si>
  <si>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</si>
  <si>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</si>
  <si>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</si>
  <si>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</si>
  <si>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</si>
  <si>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</si>
  <si>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</si>
  <si>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</si>
  <si>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</si>
  <si>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</si>
  <si>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</si>
  <si>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</si>
  <si>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</si>
  <si>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</si>
  <si>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</si>
  <si>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</si>
  <si>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</si>
  <si>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</si>
  <si>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</si>
  <si>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</si>
  <si>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</si>
  <si>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</si>
  <si>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</si>
  <si>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</si>
  <si>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</si>
  <si>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</si>
  <si>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</si>
  <si>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</si>
  <si>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</si>
  <si>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</si>
  <si>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</si>
  <si>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</si>
  <si>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</si>
  <si>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</si>
  <si>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</si>
  <si>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</si>
  <si>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</si>
  <si>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</si>
  <si>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</si>
  <si>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</si>
  <si>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</si>
  <si>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</si>
  <si>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</si>
  <si>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</si>
  <si>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50 - Letmá výsprava</t>
  </si>
  <si>
    <t xml:space="preserve">      50_1 - Bodová výsprava</t>
  </si>
  <si>
    <t xml:space="preserve">      50_2 - Celoplošná výsprava</t>
  </si>
  <si>
    <t xml:space="preserve">      50_3 - Oprava a výměna uličních vpustí</t>
  </si>
  <si>
    <t xml:space="preserve">      50_4 - Oprava chodníků</t>
  </si>
  <si>
    <t xml:space="preserve">      50_5 - Dopravní značení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</si>
  <si>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</si>
  <si>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</si>
  <si>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</si>
  <si>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</si>
  <si>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</si>
  <si>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</si>
  <si>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</si>
  <si>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</si>
  <si>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</si>
  <si>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</si>
  <si>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</si>
  <si>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</si>
  <si>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</si>
  <si>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</si>
  <si>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</si>
  <si>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</si>
  <si>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</si>
  <si>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</si>
  <si>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</si>
  <si>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Komunikace pozemní</t>
  </si>
  <si>
    <t>50</t>
  </si>
  <si>
    <t>Letmá výsprava</t>
  </si>
  <si>
    <t>K</t>
  </si>
  <si>
    <t>572241112</t>
  </si>
  <si>
    <t>Vyspravení výtluků materiálem na bázi asfaltu s řezáním, vysekáním, očištěním, zaplněním směsí a zhutněním asfaltovým betonem ACO (AB) při vyspravované ploše na 1 km komunikace do 10 % tl. přes 40 do 60 mm</t>
  </si>
  <si>
    <t>m2</t>
  </si>
  <si>
    <t>CS ÚRS 2019 01</t>
  </si>
  <si>
    <t>4</t>
  </si>
  <si>
    <t>3</t>
  </si>
  <si>
    <t>1158992002</t>
  </si>
  <si>
    <t>PSC</t>
  </si>
  <si>
    <t xml:space="preserve">Poznámka k souboru cen:_x000D_
1. Ceny jsou určeny pouze pro jednotlivě prováděné vyspravení výtluků._x000D_
2. Ceny jsou určeny pro ocenění jedné vrstvy pokládané směsi. Oprava výtluků větších tlouštěk se provádí ve více vrstvách._x000D_
3. Ceny nelze použít pro vyspravení výtluků dosavadního krytu prováděné jako souvislá úprava krytu v rámci rekonstrukcí nebo obnov, které se oceňuje cenami souboru cen 572 1 . - Vyrovnání povrchu dosavadních krytů nebo podkladů._x000D_
4. V cenách jsou započteny i náklady na:_x000D_
a) řezání a vysekání konstrukce vozovky kolem výtluků,_x000D_
b) odstranění zbylého materiálu._x000D_
5. V cenách 575 24- je započteny i náklady na spojovací postřik styčných ploch výtluků a ošetření hran výtluků tmelící hmotou._x000D_
6. V cenách 572 25- jsou započteny i náklady na natření styčných ploch asfaltem, ošetření hran výtluků asfaltovými pásy a zdrsňovací posyp._x000D_
7. V cenách 572 26-2 nejsou započteny náklady na případný spojovací postřik._x000D_
</t>
  </si>
  <si>
    <t>572261113</t>
  </si>
  <si>
    <t>Vyspravení výtluků materiálem na bázi asfaltu s řezáním, vysekáním, očištěním, zaplněním směsí a zhutněním asfaltovou směsí aplikovanou za studena při vyspravované ploše na 1 km komunikace do 10 % tl. přes 40 do 50 mm</t>
  </si>
  <si>
    <t>1482877952</t>
  </si>
  <si>
    <t>50_1</t>
  </si>
  <si>
    <t>Bodová výsprava</t>
  </si>
  <si>
    <t>919735111</t>
  </si>
  <si>
    <t>Řezání stávajícího živičného krytu nebo podkladu hloubky do 50 mm</t>
  </si>
  <si>
    <t>m</t>
  </si>
  <si>
    <t>-1567826804</t>
  </si>
  <si>
    <t xml:space="preserve">Poznámka k souboru cen:_x000D_
1. V cenách jsou započteny i náklady na spotřebu vody._x000D_
</t>
  </si>
  <si>
    <t>919735112</t>
  </si>
  <si>
    <t>Řezání stávajícího živičného krytu nebo podkladu hloubky přes 50 do 100 mm</t>
  </si>
  <si>
    <t>827358673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</si>
  <si>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</si>
  <si>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</si>
  <si>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-535360110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</si>
  <si>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</si>
  <si>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6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</si>
  <si>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</si>
  <si>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</si>
  <si>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-767796902</t>
  </si>
  <si>
    <t>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</si>
  <si>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</si>
  <si>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</si>
  <si>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2023571461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</si>
  <si>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</si>
  <si>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8</t>
  </si>
  <si>
    <t>113107141</t>
  </si>
  <si>
    <t>Odstranění podkladů nebo krytů ručně s přemístěním hmot na skládku na vzdálenost do 3 m nebo s naložením na dopravní prostředek živičných, o tl. vrstvy do 50 mm</t>
  </si>
  <si>
    <t>314732243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</si>
  <si>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</si>
  <si>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9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</si>
  <si>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</si>
  <si>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</si>
  <si>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-1999111305</t>
  </si>
  <si>
    <t>113107130</t>
  </si>
  <si>
    <t>Odstranění podkladů nebo krytů ručně s přemístěním hmot na skládku na vzdálenost do 3 m nebo s naložením na dopravní prostředek z betonu prostého, o tl. vrstvy do 100 mm</t>
  </si>
  <si>
    <t>200227550</t>
  </si>
  <si>
    <t>11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</si>
  <si>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</si>
  <si>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</si>
  <si>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-841624070</t>
  </si>
  <si>
    <t>12</t>
  </si>
  <si>
    <t>997221571</t>
  </si>
  <si>
    <t>Vodorovná doprava vybouraných hmot bez naložení, ale se složením a s hrubým urovnáním na vzdálenost do 1 km</t>
  </si>
  <si>
    <t>t</t>
  </si>
  <si>
    <t>1329283208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</si>
  <si>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</si>
  <si>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13</t>
  </si>
  <si>
    <t>997221579</t>
  </si>
  <si>
    <t>Vodorovná doprava vybouraných hmot bez naložení, ale se složením a s hrubým urovnáním na vzdálenost Příplatek k ceně za každý další i započatý 1 km přes 1 km</t>
  </si>
  <si>
    <t>-1166384395</t>
  </si>
  <si>
    <t>14</t>
  </si>
  <si>
    <t>997221845</t>
  </si>
  <si>
    <t>Poplatek za uložení stavebního odpadu na skládce (skládkovné) asfaltového bez obsahu dehtu zatříděného do Katalogu odpadů pod kódem 170 302</t>
  </si>
  <si>
    <t>195303271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</si>
  <si>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</si>
  <si>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899431111</t>
  </si>
  <si>
    <t>Výšková úprava uličního vstupu nebo vpusti do 200 mm zvýšením krycího hrnce, šoupěte nebo hydrantu bez úpravy armatur</t>
  </si>
  <si>
    <t>kus</t>
  </si>
  <si>
    <t>953567659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</si>
  <si>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</si>
  <si>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16</t>
  </si>
  <si>
    <t>919794441</t>
  </si>
  <si>
    <t>Úprava ploch kolem hydrantů, šoupat, kanalizačních poklopů a mříží, sloupů apod. v živičných krytech jakékoliv tloušťky, jednotlivě v půdorysné ploše do 2 m2</t>
  </si>
  <si>
    <t>-992492427</t>
  </si>
  <si>
    <t xml:space="preserve">Poznámka k souboru cen:_x000D_
1. Ceny jsou určeny pro dodatečnou úpravu vozovek, a to jen v případě, že je vyvolána příčinami, které neleží na straně dodavatele._x000D_
2. Ceny nelze použít pro výškovou úpravu vstupu nebo vpusti, která se oceňuje cenami souboru 899 . 3- . . Výšková úprava uličního vstupu nebo vpusti části C 01 tohoto katalogu._x000D_
</t>
  </si>
  <si>
    <t>17</t>
  </si>
  <si>
    <t>573231111</t>
  </si>
  <si>
    <t>Postřik spojovací PS bez posypu kamenivem ze silniční emulze, v množství 0,70 kg/m2</t>
  </si>
  <si>
    <t>1622881876</t>
  </si>
  <si>
    <t>18</t>
  </si>
  <si>
    <t>919122121</t>
  </si>
  <si>
    <t>Utěsnění dilatačních spár zálivkou za tepla v cementobetonovém nebo živičném krytu včetně adhezního nátěru s těsnicím profilem pod zálivkou, pro komůrky šířky 15 mm, hloubky 25 mm</t>
  </si>
  <si>
    <t>-127799781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</si>
  <si>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</si>
  <si>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19</t>
  </si>
  <si>
    <t>572141111</t>
  </si>
  <si>
    <t>Vyrovnání povrchu dosavadních krytů s rozprostřením hmot a zhutněním asfaltovým betonem ACO (AB) tl. od 20 do 40 mm</t>
  </si>
  <si>
    <t>-1831953195</t>
  </si>
  <si>
    <t xml:space="preserve">Poznámka k souboru cen:_x000D_
1. Ceny jsou určeny pro vyrovnání povrchů (včetně výtluků) nebo i pro vyrovnání profilů v proměnlivých tloušťkách, prováděných jako souvislá úprava vozovky v rámci rekonstrukcí nebo obnov dosavadních krytů. Pro volbu ceny je rozhodující průměrná tloušťka krytu._x000D_
2. Ceny nelze použít:_x000D_
a) pro samostatné prováděné vyspravení ojedinělých výtluků, které se oceňuje cenami souboru cen 572 2 .- 1 Vyspravení výtluků dosavadního krytu,_x000D_
b) pro ložné a obrusné vrstvy na novostavbách nebo prováděné jako každá další vrstva na vrstvě oceňované cenami tohoto souboru cen; tyto stavební práce se oceňují cenami souboru cen stavebního dílu 56 popř. 57 části A 01 tohoto katalogu._x000D_
3. V cenách jsou započteny i náklady na:_x000D_
a) příp. nutné očištění povrchu krytu nebo výtluků dosavadního krytu,_x000D_
b) spojovací postřik dosavadního krytu._x000D_
4. V cenách 572 13-12 a 572 15- jsou započteny i náklady na zdrsňovací posyp._x000D_
</t>
  </si>
  <si>
    <t>20</t>
  </si>
  <si>
    <t>2056643860</t>
  </si>
  <si>
    <t>577143111</t>
  </si>
  <si>
    <t>Asfaltový beton vrstva obrusná ACO 8 (ABJ) s rozprostřením a se zhutněním z nemodifikovaného asfaltu v pruhu šířky do 3 m, po zhutnění tl. 50 mm</t>
  </si>
  <si>
    <t>-1137037882</t>
  </si>
  <si>
    <t>22</t>
  </si>
  <si>
    <t>998225111</t>
  </si>
  <si>
    <t>Přesun hmot pro komunikace s krytem z kameniva, monolitickým betonovým nebo živičným dopravní vzdálenost do 200 m jakékoliv délky objektu</t>
  </si>
  <si>
    <t>-1001082164</t>
  </si>
  <si>
    <t xml:space="preserve">Poznámka k souboru cen:_x000D_
1. Ceny lze použít i pro plochy letišť s krytem monolitickým betonovým nebo živičným._x000D_
</t>
  </si>
  <si>
    <t>50_2</t>
  </si>
  <si>
    <t>Celoplošná výsprava</t>
  </si>
  <si>
    <t>23</t>
  </si>
  <si>
    <t>406442208</t>
  </si>
  <si>
    <t>24</t>
  </si>
  <si>
    <t>-276517509</t>
  </si>
  <si>
    <t>25</t>
  </si>
  <si>
    <t>-831787533</t>
  </si>
  <si>
    <t>26</t>
  </si>
  <si>
    <t>914773201</t>
  </si>
  <si>
    <t>27</t>
  </si>
  <si>
    <t>122101101</t>
  </si>
  <si>
    <t>Odkopávky a prokopávky nezapažené s přehozením výkopku na vzdálenost do 3 m nebo s naložením na dopravní prostředek v horninách tř. 1 a 2 do 100 m3</t>
  </si>
  <si>
    <t>m3</t>
  </si>
  <si>
    <t>2118706058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</si>
  <si>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</si>
  <si>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28</t>
  </si>
  <si>
    <t>122201101</t>
  </si>
  <si>
    <t>Odkopávky a prokopávky nezapažené s přehozením výkopku na vzdálenost do 3 m nebo s naložením na dopravní prostředek v hornině tř. 3 do 100 m3</t>
  </si>
  <si>
    <t>314335244</t>
  </si>
  <si>
    <t>29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</si>
  <si>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</si>
  <si>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</si>
  <si>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1630148223</t>
  </si>
  <si>
    <t>30</t>
  </si>
  <si>
    <t>122301101</t>
  </si>
  <si>
    <t>Odkopávky a prokopávky nezapažené s přehozením výkopku na vzdálenost do 3 m nebo s naložením na dopravní prostředek v hornině tř. 4 do 100 m3</t>
  </si>
  <si>
    <t>1300634988</t>
  </si>
  <si>
    <t>31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</si>
  <si>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</si>
  <si>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</si>
  <si>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361429234</t>
  </si>
  <si>
    <t>32</t>
  </si>
  <si>
    <t>-1766302178</t>
  </si>
  <si>
    <t>33</t>
  </si>
  <si>
    <t>-1991831631</t>
  </si>
  <si>
    <t>34</t>
  </si>
  <si>
    <t>-797422712</t>
  </si>
  <si>
    <t>35</t>
  </si>
  <si>
    <t>1735316292</t>
  </si>
  <si>
    <t>36</t>
  </si>
  <si>
    <t>-1443069188</t>
  </si>
  <si>
    <t>37</t>
  </si>
  <si>
    <t>956921732</t>
  </si>
  <si>
    <t>38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</si>
  <si>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</si>
  <si>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</si>
  <si>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-788760633</t>
  </si>
  <si>
    <t>39</t>
  </si>
  <si>
    <t>-1129969160</t>
  </si>
  <si>
    <t>40</t>
  </si>
  <si>
    <t>572581111</t>
  </si>
  <si>
    <t>Vyspravení trhlin dosavadního krytu samolepicí asfaltovou páskou šířky pásky 30 mm tl. 3 mm</t>
  </si>
  <si>
    <t>-598599765</t>
  </si>
  <si>
    <t xml:space="preserve">Poznámka k souboru cen:_x000D_
1. Cena je určena pro trhliny šířky do 10 mm a hloubky do 20 mm._x000D_
2. V ceně jsou započteny i náklady na vyčištění trhlin._x000D_
</t>
  </si>
  <si>
    <t>41</t>
  </si>
  <si>
    <t>497975696</t>
  </si>
  <si>
    <t>42</t>
  </si>
  <si>
    <t>1726513745</t>
  </si>
  <si>
    <t>43</t>
  </si>
  <si>
    <t>565135111</t>
  </si>
  <si>
    <t>Asfaltový beton vrstva podkladní ACP 16 (obalované kamenivo střednězrnné - OKS) s rozprostřením a zhutněním v pruhu šířky do 3 m, po zhutnění tl. 50 mm</t>
  </si>
  <si>
    <t>1808479024</t>
  </si>
  <si>
    <t xml:space="preserve">Poznámka k souboru cen:_x000D_
1. ČSN EN 13108-1 připouští pro ACP 16 pouze tl. 50 až 80 mm._x000D_
</t>
  </si>
  <si>
    <t>44</t>
  </si>
  <si>
    <t>-235960097</t>
  </si>
  <si>
    <t>45</t>
  </si>
  <si>
    <t>577144111</t>
  </si>
  <si>
    <t>Asfaltový beton vrstva obrusná ACO 11 (ABS) s rozprostřením a se zhutněním z nemodifikovaného asfaltu v pruhu šířky do 3 m tř. I, po zhutnění tl. 50 mm</t>
  </si>
  <si>
    <t>41172457</t>
  </si>
  <si>
    <t xml:space="preserve">Poznámka k souboru cen:_x000D_
1. ČSN EN 13108-1 připouští pro ACO 11 pouze tl. 35 až 50 mm._x000D_
</t>
  </si>
  <si>
    <t>46</t>
  </si>
  <si>
    <t>577144131</t>
  </si>
  <si>
    <t>Asfaltový beton vrstva obrusná ACO 11 (ABS) s rozprostřením a se zhutněním z modifikovaného asfaltu v pruhu šířky do 3 m, po zhutnění tl. 50 mm</t>
  </si>
  <si>
    <t>734501059</t>
  </si>
  <si>
    <t>47</t>
  </si>
  <si>
    <t>113201112</t>
  </si>
  <si>
    <t>Vytrhání obrub s vybouráním lože, s přemístěním hmot na skládku na vzdálenost do 3 m nebo s naložením na dopravní prostředek silničních ležatých</t>
  </si>
  <si>
    <t>-2122318004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</si>
  <si>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</si>
  <si>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48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</si>
  <si>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</si>
  <si>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</si>
  <si>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-614235255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</si>
  <si>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</si>
  <si>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49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</si>
  <si>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</si>
  <si>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</si>
  <si>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463518343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</si>
  <si>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</si>
  <si>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916241112</t>
  </si>
  <si>
    <t>Osazení obrubníku kamenného se zřízením lože, s vyplněním a zatřením spár cementovou maltou ležatého bez boční opěry, do lože z betonu prostého</t>
  </si>
  <si>
    <t>1703152979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</si>
  <si>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</si>
  <si>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51</t>
  </si>
  <si>
    <t>916241113</t>
  </si>
  <si>
    <t>Osazení obrubníku kamenného se zřízením lože, s vyplněním a zatřením spár cementovou maltou ležatého s boční opěrou z betonu prostého, do lože z betonu prostého</t>
  </si>
  <si>
    <t>-1301148351</t>
  </si>
  <si>
    <t>52</t>
  </si>
  <si>
    <t>916241212</t>
  </si>
  <si>
    <t>Osazení obrubníku kamenného se zřízením lože, s vyplněním a zatřením spár cementovou maltou stojatého bez boční opěry, do lože z betonu prostého</t>
  </si>
  <si>
    <t>-995985878</t>
  </si>
  <si>
    <t>53</t>
  </si>
  <si>
    <t>M</t>
  </si>
  <si>
    <t>59217031</t>
  </si>
  <si>
    <t>obrubník betonový silniční 1000x150x250mm</t>
  </si>
  <si>
    <t>-1150685743</t>
  </si>
  <si>
    <t>54</t>
  </si>
  <si>
    <t>-1039779959</t>
  </si>
  <si>
    <t>50_3</t>
  </si>
  <si>
    <t>Oprava a výměna uličních vpustí</t>
  </si>
  <si>
    <t>55</t>
  </si>
  <si>
    <t>113107030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</si>
  <si>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</si>
  <si>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1285020496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</si>
  <si>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</si>
  <si>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56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</si>
  <si>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</si>
  <si>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</si>
  <si>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1556252019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</si>
  <si>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</si>
  <si>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57</t>
  </si>
  <si>
    <t>59227035</t>
  </si>
  <si>
    <t>žlab odvodňovací betonový 510x 650x157mm</t>
  </si>
  <si>
    <t>775010567</t>
  </si>
  <si>
    <t>58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</si>
  <si>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</si>
  <si>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</si>
  <si>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-189732209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</si>
  <si>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</si>
  <si>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59</t>
  </si>
  <si>
    <t>899231111</t>
  </si>
  <si>
    <t>Výšková úprava uličního vstupu nebo vpusti do 200 mm zvýšením mříže</t>
  </si>
  <si>
    <t>1213118608</t>
  </si>
  <si>
    <t>60</t>
  </si>
  <si>
    <t>899331111</t>
  </si>
  <si>
    <t>Výšková úprava uličního vstupu nebo vpusti do 200 mm zvýšením poklopu</t>
  </si>
  <si>
    <t>599074246</t>
  </si>
  <si>
    <t>61</t>
  </si>
  <si>
    <t>-1748226635</t>
  </si>
  <si>
    <t>62</t>
  </si>
  <si>
    <t>-1505294131</t>
  </si>
  <si>
    <t>63</t>
  </si>
  <si>
    <t>358315114</t>
  </si>
  <si>
    <t>Bourání stoky kompletní nebo vybourání otvorů průřezové plochy do 4 m2 ve stokách ze zdiva z prostého betonu</t>
  </si>
  <si>
    <t>1831281285</t>
  </si>
  <si>
    <t>64</t>
  </si>
  <si>
    <t>132101101</t>
  </si>
  <si>
    <t>Hloubení zapažených i nezapažených rýh šířky do 600 mm s urovnáním dna do předepsaného profilu a spádu v horninách tř. 1 a 2 do 100 m3</t>
  </si>
  <si>
    <t>-843536458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</si>
  <si>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</si>
  <si>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65</t>
  </si>
  <si>
    <t>132201101</t>
  </si>
  <si>
    <t>Hloubení zapažených i nezapažených rýh šířky do 600 mm s urovnáním dna do předepsaného profilu a spádu v hornině tř. 3 do 100 m3</t>
  </si>
  <si>
    <t>1388407809</t>
  </si>
  <si>
    <t>66</t>
  </si>
  <si>
    <t>132301101</t>
  </si>
  <si>
    <t>Hloubení zapažených i nezapažených rýh šířky do 600 mm s urovnáním dna do předepsaného profilu a spádu v hornině tř. 4 do 100 m3</t>
  </si>
  <si>
    <t>1177548503</t>
  </si>
  <si>
    <t>67</t>
  </si>
  <si>
    <t>132301109</t>
  </si>
  <si>
    <t>Hloubení zapažených i nezapažených rýh šířky do 600 mm s urovnáním dna do předepsaného profilu a spádu v hornině tř. 4 Příplatek k cenám za lepivost horniny tř. 4</t>
  </si>
  <si>
    <t>-1415305795</t>
  </si>
  <si>
    <t>68</t>
  </si>
  <si>
    <t>174101101</t>
  </si>
  <si>
    <t>Zásyp sypaninou z jakékoliv horniny s uložením výkopku ve vrstvách se zhutněním jam, šachet, rýh nebo kolem objektů v těchto vykopávkách</t>
  </si>
  <si>
    <t>-1592197834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</si>
  <si>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</si>
  <si>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69</t>
  </si>
  <si>
    <t>871315211</t>
  </si>
  <si>
    <t>Kanalizační potrubí z tvrdého PVC v otevřeném výkopu ve sklonu do 20 %, hladkého plnostěnného jednovrstvého, tuhost třídy SN 4 DN 160</t>
  </si>
  <si>
    <t>-1100858613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</si>
  <si>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</si>
  <si>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70</t>
  </si>
  <si>
    <t>-838361703</t>
  </si>
  <si>
    <t>71</t>
  </si>
  <si>
    <t>-2116866408</t>
  </si>
  <si>
    <t>72</t>
  </si>
  <si>
    <t>171201211</t>
  </si>
  <si>
    <t>Poplatek za uložení stavebního odpadu na skládce (skládkovné) zeminy a kameniva zatříděného do Katalogu odpadů pod kódem 170 504</t>
  </si>
  <si>
    <t>290320978</t>
  </si>
  <si>
    <t xml:space="preserve">Poznámka k souboru cen:_x000D_
1. Ceny uvedené v souboru cen lze po dohodě upravit podle místních podmínek._x000D_
</t>
  </si>
  <si>
    <t>73</t>
  </si>
  <si>
    <t>564761111</t>
  </si>
  <si>
    <t>Podklad nebo kryt z kameniva hrubého drceného vel. 32-63 mm s rozprostřením a zhutněním, po zhutnění tl. 200 mm</t>
  </si>
  <si>
    <t>-249055776</t>
  </si>
  <si>
    <t>74</t>
  </si>
  <si>
    <t>564661111</t>
  </si>
  <si>
    <t>Podklad z kameniva hrubého drceného vel. 63-125 mm, s rozprostřením a zhutněním, po zhutnění tl. 200 mm</t>
  </si>
  <si>
    <t>1950991763</t>
  </si>
  <si>
    <t>75</t>
  </si>
  <si>
    <t>564752111</t>
  </si>
  <si>
    <t>Podklad nebo kryt z vibrovaného štěrku VŠ s rozprostřením, vlhčením a zhutněním, po zhutnění tl. 150 mm</t>
  </si>
  <si>
    <t>24171818</t>
  </si>
  <si>
    <t>76</t>
  </si>
  <si>
    <t>1330215942</t>
  </si>
  <si>
    <t>77</t>
  </si>
  <si>
    <t>59223820</t>
  </si>
  <si>
    <t>vpusť uliční skruž betonová 290x500x50mm s osazením na kalový koš pro těžké naplaveniny</t>
  </si>
  <si>
    <t>-1618885779</t>
  </si>
  <si>
    <t>78</t>
  </si>
  <si>
    <t>59223824</t>
  </si>
  <si>
    <t>vpusť uliční skruž betonová 590x500x50mm s výtokem (bez vložky)</t>
  </si>
  <si>
    <t>804387119</t>
  </si>
  <si>
    <t>79</t>
  </si>
  <si>
    <t>-940691653</t>
  </si>
  <si>
    <t>80</t>
  </si>
  <si>
    <t>895941111</t>
  </si>
  <si>
    <t>Zřízení vpusti kanalizační uliční z betonových dílců typ UV-50 normální</t>
  </si>
  <si>
    <t>1882238132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</si>
  <si>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</si>
  <si>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81</t>
  </si>
  <si>
    <t>59223826</t>
  </si>
  <si>
    <t>vpusť uliční skruž betonová 590x500x50mm</t>
  </si>
  <si>
    <t>466990777</t>
  </si>
  <si>
    <t>82</t>
  </si>
  <si>
    <t>59223864</t>
  </si>
  <si>
    <t>prstenec pro uliční vpusť vyrovnávací betonový 390x60x130mm</t>
  </si>
  <si>
    <t>-966940664</t>
  </si>
  <si>
    <t>83</t>
  </si>
  <si>
    <t>59223821</t>
  </si>
  <si>
    <t>vpusť uliční prstenec betonový 180x660x100mm</t>
  </si>
  <si>
    <t>-1488665675</t>
  </si>
  <si>
    <t>84</t>
  </si>
  <si>
    <t>59223822</t>
  </si>
  <si>
    <t>vpusť uliční dno s výtokem betonové 626x495x50mm</t>
  </si>
  <si>
    <t>670328139</t>
  </si>
  <si>
    <t>85</t>
  </si>
  <si>
    <t>59223850</t>
  </si>
  <si>
    <t>dno pro uliční vpusť s výtokovým otvorem betonové 450x330x50mm</t>
  </si>
  <si>
    <t>586396454</t>
  </si>
  <si>
    <t>86</t>
  </si>
  <si>
    <t>59223852</t>
  </si>
  <si>
    <t>dno pro uliční vpusť s kalovou prohlubní betonové 450x300x50mm</t>
  </si>
  <si>
    <t>-504433725</t>
  </si>
  <si>
    <t>87</t>
  </si>
  <si>
    <t>59223874</t>
  </si>
  <si>
    <t>koš vysoký pro uliční vpusti žárově Pz plech pro rám 500/300mm</t>
  </si>
  <si>
    <t>1677897330</t>
  </si>
  <si>
    <t>88</t>
  </si>
  <si>
    <t>59223870</t>
  </si>
  <si>
    <t>koš nízký pro uliční vpusti žárově Pz plech pro rám 500/300mm</t>
  </si>
  <si>
    <t>-1509576285</t>
  </si>
  <si>
    <t>50_4</t>
  </si>
  <si>
    <t>Oprava chodníků</t>
  </si>
  <si>
    <t>89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</si>
  <si>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</si>
  <si>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</si>
  <si>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656457998</t>
  </si>
  <si>
    <t>90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</si>
  <si>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</si>
  <si>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</si>
  <si>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-1866044161</t>
  </si>
  <si>
    <t>91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</si>
  <si>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</si>
  <si>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</si>
  <si>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154730587</t>
  </si>
  <si>
    <t>92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</si>
  <si>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</si>
  <si>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</si>
  <si>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-324137241</t>
  </si>
  <si>
    <t>93</t>
  </si>
  <si>
    <t>113106111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</si>
  <si>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</si>
  <si>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-1040801985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</si>
  <si>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</si>
  <si>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94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</si>
  <si>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</si>
  <si>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</si>
  <si>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-415683125</t>
  </si>
  <si>
    <t>95</t>
  </si>
  <si>
    <t>113201111</t>
  </si>
  <si>
    <t>Vytrhání obrub s vybouráním lože, s přemístěním hmot na skládku na vzdálenost do 3 m nebo s naložením na dopravní prostředek chodníkových ležatých</t>
  </si>
  <si>
    <t>-1573659921</t>
  </si>
  <si>
    <t>96</t>
  </si>
  <si>
    <t>141039068</t>
  </si>
  <si>
    <t>97</t>
  </si>
  <si>
    <t>113204111</t>
  </si>
  <si>
    <t>Vytrhání obrub s vybouráním lože, s přemístěním hmot na skládku na vzdálenost do 3 m nebo s naložením na dopravní prostředek záhonových</t>
  </si>
  <si>
    <t>-1969576938</t>
  </si>
  <si>
    <t>98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</si>
  <si>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</si>
  <si>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</si>
  <si>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519395610</t>
  </si>
  <si>
    <t>99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</si>
  <si>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</si>
  <si>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</si>
  <si>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-2039064494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</si>
  <si>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</si>
  <si>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</si>
  <si>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360247510</t>
  </si>
  <si>
    <t>101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</si>
  <si>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</si>
  <si>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</si>
  <si>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803671181</t>
  </si>
  <si>
    <t>102</t>
  </si>
  <si>
    <t>121112111</t>
  </si>
  <si>
    <t>Sejmutí ornice ručně s vodorovným přemístěním do 50 m na dočasné či trvalé skládky nebo na hromady v místě upotřebení tloušťky vrstvy do 150 mm</t>
  </si>
  <si>
    <t>-935518299</t>
  </si>
  <si>
    <t>103</t>
  </si>
  <si>
    <t>181951102</t>
  </si>
  <si>
    <t>Úprava pláně vyrovnáním výškových rozdílů v hornině tř. 1 až 4 se zhutněním</t>
  </si>
  <si>
    <t>-244244304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</si>
  <si>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</si>
  <si>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104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</si>
  <si>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</si>
  <si>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</si>
  <si>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-1914057947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</si>
  <si>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</si>
  <si>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105</t>
  </si>
  <si>
    <t>181301102</t>
  </si>
  <si>
    <t>Rozprostření a urovnání ornice v rovině nebo ve svahu sklonu do 1:5 při souvislé ploše do 500 m2, tl. vrstvy přes 100 do 150 mm</t>
  </si>
  <si>
    <t>-1291766690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</si>
  <si>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</si>
  <si>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106</t>
  </si>
  <si>
    <t>181411131</t>
  </si>
  <si>
    <t>Založení trávníku na půdě předem připravené plochy do 1000 m2 výsevem včetně utažení parkového v rovině nebo na svahu do 1:5</t>
  </si>
  <si>
    <t>1409365326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</si>
  <si>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</si>
  <si>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107</t>
  </si>
  <si>
    <t>005724100</t>
  </si>
  <si>
    <t>osivo směs travní parková</t>
  </si>
  <si>
    <t>kg</t>
  </si>
  <si>
    <t>1576766312</t>
  </si>
  <si>
    <t>108</t>
  </si>
  <si>
    <t>-1830004885</t>
  </si>
  <si>
    <t>109</t>
  </si>
  <si>
    <t>564851111</t>
  </si>
  <si>
    <t>Podklad ze štěrkodrti ŠD s rozprostřením a zhutněním, po zhutnění tl. 150 mm</t>
  </si>
  <si>
    <t>1163575759</t>
  </si>
  <si>
    <t>110</t>
  </si>
  <si>
    <t>564861111</t>
  </si>
  <si>
    <t>Podklad ze štěrkodrti ŠD s rozprostřením a zhutněním, po zhutnění tl. 200 mm</t>
  </si>
  <si>
    <t>-1642448818</t>
  </si>
  <si>
    <t>111</t>
  </si>
  <si>
    <t>564931412</t>
  </si>
  <si>
    <t>Podklad nebo podsyp z asfaltového recyklátu s rozprostřením a zhutněním, po zhutnění tl. 100 mm</t>
  </si>
  <si>
    <t>938017677</t>
  </si>
  <si>
    <t>112</t>
  </si>
  <si>
    <t>564911411</t>
  </si>
  <si>
    <t>Podklad nebo podsyp z asfaltového recyklátu s rozprostřením a zhutněním, po zhutnění tl. 50 mm</t>
  </si>
  <si>
    <t>13406598</t>
  </si>
  <si>
    <t>113</t>
  </si>
  <si>
    <t>567114111</t>
  </si>
  <si>
    <t>Podklad ze směsi stmelené cementem SC bez dilatačních spár, s rozprostřením a zhutněním SC C 20/25 (PB I), po zhutnění tl. 100 mm</t>
  </si>
  <si>
    <t>1436700366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</si>
  <si>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</si>
  <si>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114</t>
  </si>
  <si>
    <t>399302465</t>
  </si>
  <si>
    <t>115</t>
  </si>
  <si>
    <t>1996386718</t>
  </si>
  <si>
    <t>116</t>
  </si>
  <si>
    <t>-765004380</t>
  </si>
  <si>
    <t>117</t>
  </si>
  <si>
    <t>997221855</t>
  </si>
  <si>
    <t>1237436848</t>
  </si>
  <si>
    <t>118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</si>
  <si>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</si>
  <si>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</si>
  <si>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831475240</t>
  </si>
  <si>
    <t xml:space="preserve">Poznámka k souboru cen:_x000D_
1. V cenách jsou započteny i náklady na dodání hmot pro lože a na dodání téhož materiálu pro výplň spár a zhotovení šablon, popř. rámů._x000D_
2. V cenách nejsou započteny náklady na dodání mozaiky, které se oceňuje ve specifikaci; ztratné lze dohodnout ve výši 2 %._x000D_
3. Část lože přesahující tloušťku 40 mm se oceňuje cenami souboru cen 451 ..-9 Příplatek za každých dalších 10 mm tloušťky podkladu nebo lože._x000D_
</t>
  </si>
  <si>
    <t>119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</si>
  <si>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</si>
  <si>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</si>
  <si>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1553054299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</si>
  <si>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</si>
  <si>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120</t>
  </si>
  <si>
    <t>58381008</t>
  </si>
  <si>
    <t>kostka dlažební žula velká 15/17</t>
  </si>
  <si>
    <t>837258125</t>
  </si>
  <si>
    <t>121</t>
  </si>
  <si>
    <t>58381004</t>
  </si>
  <si>
    <t>kostka dlažební mozaika žula 4/6 tř 1</t>
  </si>
  <si>
    <t>-433142275</t>
  </si>
  <si>
    <t>122</t>
  </si>
  <si>
    <t>58381005</t>
  </si>
  <si>
    <t>kostka dlažební mozaika žula 4/6 šedá</t>
  </si>
  <si>
    <t>-287093028</t>
  </si>
  <si>
    <t>123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</si>
  <si>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</si>
  <si>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</si>
  <si>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964733889</t>
  </si>
  <si>
    <t>124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</si>
  <si>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</si>
  <si>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</si>
  <si>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-1072435088</t>
  </si>
  <si>
    <t>125</t>
  </si>
  <si>
    <t>58381007</t>
  </si>
  <si>
    <t>kostka dlažební žula drobná 8/10</t>
  </si>
  <si>
    <t>-1631634945</t>
  </si>
  <si>
    <t>126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</si>
  <si>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</si>
  <si>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</si>
  <si>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-905103847</t>
  </si>
  <si>
    <t>127</t>
  </si>
  <si>
    <t>1699164772</t>
  </si>
  <si>
    <t>128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</si>
  <si>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</si>
  <si>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</si>
  <si>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577583830</t>
  </si>
  <si>
    <t>129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</si>
  <si>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</si>
  <si>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</si>
  <si>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-179341212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</si>
  <si>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</si>
  <si>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130</t>
  </si>
  <si>
    <t>873926081</t>
  </si>
  <si>
    <t>131</t>
  </si>
  <si>
    <t>132201109</t>
  </si>
  <si>
    <t>Hloubení zapažených i nezapažených rýh šířky do 600 mm s urovnáním dna do předepsaného profilu a spádu v hornině tř. 3 Příplatek k cenám za lepivost horniny tř. 3</t>
  </si>
  <si>
    <t>669021219</t>
  </si>
  <si>
    <t>132</t>
  </si>
  <si>
    <t>58380004</t>
  </si>
  <si>
    <t>obrubník kamenný žulový přímý 250x200mm</t>
  </si>
  <si>
    <t>-1132122311</t>
  </si>
  <si>
    <t>P</t>
  </si>
  <si>
    <t>Poznámka k položce:_x000D_
Hmotnost: 125 kg/bm</t>
  </si>
  <si>
    <t>133</t>
  </si>
  <si>
    <t>58380424</t>
  </si>
  <si>
    <t>obrubník kamenný žulový obloukový R 1-3m 250x200mm</t>
  </si>
  <si>
    <t>504774200</t>
  </si>
  <si>
    <t>134</t>
  </si>
  <si>
    <t>326842965</t>
  </si>
  <si>
    <t>135</t>
  </si>
  <si>
    <t>916331112</t>
  </si>
  <si>
    <t>Osazení zahradního obrubníku betonového s ložem tl. od 50 do 100 mm z betonu prostého tř. C 12/15 s boční opěrou z betonu prostého tř. C 12/15</t>
  </si>
  <si>
    <t>1358974693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</si>
  <si>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</si>
  <si>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136</t>
  </si>
  <si>
    <t>59217017</t>
  </si>
  <si>
    <t>obrubník betonový chodníkový 1000x100x250mm</t>
  </si>
  <si>
    <t>-1249938607</t>
  </si>
  <si>
    <t>137</t>
  </si>
  <si>
    <t>59217011</t>
  </si>
  <si>
    <t>obrubník betonový zahradní 500x50x200mm</t>
  </si>
  <si>
    <t>-1583081621</t>
  </si>
  <si>
    <t>138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</si>
  <si>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</si>
  <si>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</si>
  <si>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1282284676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</si>
  <si>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</si>
  <si>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139</t>
  </si>
  <si>
    <t>59245008</t>
  </si>
  <si>
    <t>dlažba skladebná betonová 200x100x60mm barevná</t>
  </si>
  <si>
    <t>495126105</t>
  </si>
  <si>
    <t>140</t>
  </si>
  <si>
    <t>59245020</t>
  </si>
  <si>
    <t>dlažba skladebná betonová 200x100x80mm přírodní</t>
  </si>
  <si>
    <t>-1991050079</t>
  </si>
  <si>
    <t>141</t>
  </si>
  <si>
    <t>59245005</t>
  </si>
  <si>
    <t>dlažba skladebná betonová 200x100x80mm barevná</t>
  </si>
  <si>
    <t>1388013505</t>
  </si>
  <si>
    <t>142</t>
  </si>
  <si>
    <t>59245021</t>
  </si>
  <si>
    <t>dlažba skladebná betonová 200x200x60mm přírodní</t>
  </si>
  <si>
    <t>1234023173</t>
  </si>
  <si>
    <t>143</t>
  </si>
  <si>
    <t>59245006</t>
  </si>
  <si>
    <t>dlažba skladebná betonová pro nevidomé 200x100x60mm barevná</t>
  </si>
  <si>
    <t>-1898171127</t>
  </si>
  <si>
    <t>50_5</t>
  </si>
  <si>
    <t>Dopravní značení</t>
  </si>
  <si>
    <t>144</t>
  </si>
  <si>
    <t>914111111</t>
  </si>
  <si>
    <t>Montáž svislé dopravní značky základní velikosti do 1 m2 objímkami na sloupky nebo konzoly</t>
  </si>
  <si>
    <t>1202589198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</si>
  <si>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</si>
  <si>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145</t>
  </si>
  <si>
    <t>914111112</t>
  </si>
  <si>
    <t>Montáž svislé dopravní značky základní velikosti do 1 m2 páskováním na sloupy</t>
  </si>
  <si>
    <t>875521431</t>
  </si>
  <si>
    <t>146</t>
  </si>
  <si>
    <t>914111121</t>
  </si>
  <si>
    <t>Montáž svislé dopravní značky základní velikosti do 2 m2 objímkami na sloupky nebo konzoly</t>
  </si>
  <si>
    <t>-47667683</t>
  </si>
  <si>
    <t>147</t>
  </si>
  <si>
    <t>914111122</t>
  </si>
  <si>
    <t>Montáž svislé dopravní značky základní velikosti do 2 m2 páskováním na sloupy</t>
  </si>
  <si>
    <t>-555786730</t>
  </si>
  <si>
    <t>148</t>
  </si>
  <si>
    <t>914511111</t>
  </si>
  <si>
    <t>Montáž sloupku dopravních značek délky do 3,5 m do betonového základu</t>
  </si>
  <si>
    <t>-1879341878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</si>
  <si>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</si>
  <si>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149</t>
  </si>
  <si>
    <t>40445225</t>
  </si>
  <si>
    <t>sloupek pro dopravní značku Zn D 60mm v 3,5m</t>
  </si>
  <si>
    <t>-841500795</t>
  </si>
  <si>
    <t>150</t>
  </si>
  <si>
    <t>40445261</t>
  </si>
  <si>
    <t>spona upínací 12,7mm</t>
  </si>
  <si>
    <t>100 kus</t>
  </si>
  <si>
    <t>1874539665</t>
  </si>
  <si>
    <t>151</t>
  </si>
  <si>
    <t>40444000</t>
  </si>
  <si>
    <t>značka dopravní svislá výstražná FeZn A1-A30 P1,P4 700mm</t>
  </si>
  <si>
    <t>224177103</t>
  </si>
  <si>
    <t>152</t>
  </si>
  <si>
    <t>40444045</t>
  </si>
  <si>
    <t>značka dopravní svislá FeZn NK 700mm (A32a)</t>
  </si>
  <si>
    <t>-575645418</t>
  </si>
  <si>
    <t>153</t>
  </si>
  <si>
    <t>40444048</t>
  </si>
  <si>
    <t>značka dopravní svislá FeZn NK 700mm (A32b)</t>
  </si>
  <si>
    <t>-1701733420</t>
  </si>
  <si>
    <t>154</t>
  </si>
  <si>
    <t>40444042</t>
  </si>
  <si>
    <t>značka dopravní svislá FeZn NK 400x1200mm (A31a, A31b, A31c)</t>
  </si>
  <si>
    <t>-530568416</t>
  </si>
  <si>
    <t>155</t>
  </si>
  <si>
    <t>40444274</t>
  </si>
  <si>
    <t>značka dopravní svislá FeZn NK 1000x500mm (IP26a, IP26b)</t>
  </si>
  <si>
    <t>605633492</t>
  </si>
  <si>
    <t>156</t>
  </si>
  <si>
    <t>40444052</t>
  </si>
  <si>
    <t>značka dopravní svislá STOP FeZn NK P6 700mm</t>
  </si>
  <si>
    <t>54394104</t>
  </si>
  <si>
    <t>157</t>
  </si>
  <si>
    <t>40444101</t>
  </si>
  <si>
    <t>značka dopravní svislá zákazová B FeZn JAC 500mm</t>
  </si>
  <si>
    <t>715360004</t>
  </si>
  <si>
    <t>158</t>
  </si>
  <si>
    <t>40444110</t>
  </si>
  <si>
    <t>značka dopravní svislá zákazová B FeZn JAC 700mm</t>
  </si>
  <si>
    <t>-1801615843</t>
  </si>
  <si>
    <t>159</t>
  </si>
  <si>
    <t>40444230</t>
  </si>
  <si>
    <t>značka dopravní svislá FeZn NK 500x500mm</t>
  </si>
  <si>
    <t>-197094750</t>
  </si>
  <si>
    <t>160</t>
  </si>
  <si>
    <t>40444236</t>
  </si>
  <si>
    <t>značka dopravní svislá FeZn NK 750x750mm</t>
  </si>
  <si>
    <t>-1249527215</t>
  </si>
  <si>
    <t>161</t>
  </si>
  <si>
    <t>40444246</t>
  </si>
  <si>
    <t>značka dopravní svislá FeZn NK 800x300mm (IP4a)</t>
  </si>
  <si>
    <t>1144121579</t>
  </si>
  <si>
    <t>162</t>
  </si>
  <si>
    <t>40444256</t>
  </si>
  <si>
    <t>značka dopravní svislá FeZn NK 500x700mm</t>
  </si>
  <si>
    <t>1488599435</t>
  </si>
  <si>
    <t>163</t>
  </si>
  <si>
    <t>40444270</t>
  </si>
  <si>
    <t>značka dopravní svislá FeZn NK 1000x1500mm</t>
  </si>
  <si>
    <t>480317930</t>
  </si>
  <si>
    <t>164</t>
  </si>
  <si>
    <t>40444280</t>
  </si>
  <si>
    <t>značka dopravní svislá FeZn NK 1100(1350)x330mm</t>
  </si>
  <si>
    <t>442609200</t>
  </si>
  <si>
    <t>165</t>
  </si>
  <si>
    <t>40444285</t>
  </si>
  <si>
    <t>značka dopravní svislá FeZn NK 1100(1350)x500mm</t>
  </si>
  <si>
    <t>946126867</t>
  </si>
  <si>
    <t>166</t>
  </si>
  <si>
    <t>40444290</t>
  </si>
  <si>
    <t>značka dopravní svislá FeZn NK 700x200mm</t>
  </si>
  <si>
    <t>-860865045</t>
  </si>
  <si>
    <t>167</t>
  </si>
  <si>
    <t>40444116</t>
  </si>
  <si>
    <t>značka dopravní svislá zákazová B FeZn NK 900mm</t>
  </si>
  <si>
    <t>-278788419</t>
  </si>
  <si>
    <t>168</t>
  </si>
  <si>
    <t>40444332</t>
  </si>
  <si>
    <t>značka dopravní svislá FeZn NK 500x150mm</t>
  </si>
  <si>
    <t>1372676793</t>
  </si>
  <si>
    <t>169</t>
  </si>
  <si>
    <t>40444316</t>
  </si>
  <si>
    <t>značka dopravní svislá FeZn NK 500x300mm</t>
  </si>
  <si>
    <t>-97586748</t>
  </si>
  <si>
    <t>170</t>
  </si>
  <si>
    <t>40445202</t>
  </si>
  <si>
    <t>zrcadlo dopravní čtvercové 400x600mm</t>
  </si>
  <si>
    <t>-1376063069</t>
  </si>
  <si>
    <t>171</t>
  </si>
  <si>
    <t>40445203</t>
  </si>
  <si>
    <t>zrcadlo dopravní čtvercové 600x800mm</t>
  </si>
  <si>
    <t>865113156</t>
  </si>
  <si>
    <t>172</t>
  </si>
  <si>
    <t>40445204</t>
  </si>
  <si>
    <t>zrcadlo dopravní čtvercové 800x1000mm</t>
  </si>
  <si>
    <t>953218981</t>
  </si>
  <si>
    <t>173</t>
  </si>
  <si>
    <t>40445220</t>
  </si>
  <si>
    <t>držák dopravní značky na stěnu D 60mm</t>
  </si>
  <si>
    <t>1193183340</t>
  </si>
  <si>
    <t>174</t>
  </si>
  <si>
    <t>40445235</t>
  </si>
  <si>
    <t>sloupek pro dopravní značku Al D 60mm v 3,5m</t>
  </si>
  <si>
    <t>-160144899</t>
  </si>
  <si>
    <t>175</t>
  </si>
  <si>
    <t>40445240</t>
  </si>
  <si>
    <t>patka pro sloupek Al D 60mm</t>
  </si>
  <si>
    <t>161147262</t>
  </si>
  <si>
    <t>176</t>
  </si>
  <si>
    <t>40445253</t>
  </si>
  <si>
    <t>víčko plastové na sloupek D 60mm</t>
  </si>
  <si>
    <t>457274678</t>
  </si>
  <si>
    <t>177</t>
  </si>
  <si>
    <t>40445256</t>
  </si>
  <si>
    <t>svorka upínací na sloupek dopravní značky D 60mm</t>
  </si>
  <si>
    <t>133106725</t>
  </si>
  <si>
    <t>178</t>
  </si>
  <si>
    <t>915121111</t>
  </si>
  <si>
    <t>Vodorovné dopravní značení stříkané barvou vodící čára bílá šířky 250 mm souvislá základní</t>
  </si>
  <si>
    <t>-344660420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</si>
  <si>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</si>
  <si>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179</t>
  </si>
  <si>
    <t>915121112</t>
  </si>
  <si>
    <t>Vodorovné dopravní značení stříkané barvou vodící čára bílá šířky 250 mm souvislá retroreflexní</t>
  </si>
  <si>
    <t>-2124692861</t>
  </si>
  <si>
    <t>180</t>
  </si>
  <si>
    <t>915211111</t>
  </si>
  <si>
    <t>Vodorovné dopravní značení stříkaným plastem dělící čára šířky 125 mm souvislá bílá základní</t>
  </si>
  <si>
    <t>1856749798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</si>
  <si>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</si>
  <si>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181</t>
  </si>
  <si>
    <t>915211112</t>
  </si>
  <si>
    <t>Vodorovné dopravní značení stříkaným plastem dělící čára šířky 125 mm souvislá bílá retroreflexní</t>
  </si>
  <si>
    <t>1170880622</t>
  </si>
  <si>
    <t>182</t>
  </si>
  <si>
    <t>915211115</t>
  </si>
  <si>
    <t>Vodorovné dopravní značení stříkaným plastem dělící čára šířky 125 mm souvislá žlutá základní</t>
  </si>
  <si>
    <t>112661895</t>
  </si>
  <si>
    <t>183</t>
  </si>
  <si>
    <t>915211121</t>
  </si>
  <si>
    <t>Vodorovné dopravní značení stříkaným plastem dělící čára šířky 125 mm přerušovaná bílá základní</t>
  </si>
  <si>
    <t>-858369067</t>
  </si>
  <si>
    <t>184</t>
  </si>
  <si>
    <t>915221111</t>
  </si>
  <si>
    <t>Vodorovné dopravní značení stříkaným plastem vodící čára bílá šířky 250 mm souvislá základní</t>
  </si>
  <si>
    <t>696377299</t>
  </si>
  <si>
    <t>185</t>
  </si>
  <si>
    <t>915221112</t>
  </si>
  <si>
    <t>Vodorovné dopravní značení stříkaným plastem vodící čára bílá šířky 250 mm souvislá retroreflexní</t>
  </si>
  <si>
    <t>-528857646</t>
  </si>
  <si>
    <t>186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</si>
  <si>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</si>
  <si>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</si>
  <si>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-1702157815</t>
  </si>
  <si>
    <t xml:space="preserve">Poznámka k souboru cen:_x000D_
1. Přemístění demontovaných značek na vzdálenost přes 20 m se oceňuje cenami souborů cen 997 22-1 Vodorovná doprava vybouraných hmot._x000D_
</t>
  </si>
  <si>
    <t>VRN</t>
  </si>
  <si>
    <t>Vedlejší rozpočtové náklady</t>
  </si>
  <si>
    <t>187</t>
  </si>
  <si>
    <t>460010025</t>
  </si>
  <si>
    <t>Vytyčení trasy inženýrských sítí v zastavěném prostoru</t>
  </si>
  <si>
    <t>km</t>
  </si>
  <si>
    <t>1709392396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</si>
  <si>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</si>
  <si>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188</t>
  </si>
  <si>
    <t>X00000001</t>
  </si>
  <si>
    <t>Dopravně inženýrská opatření</t>
  </si>
  <si>
    <t>soubor</t>
  </si>
  <si>
    <t>-1327373189</t>
  </si>
  <si>
    <t>Poznámka k položce:_x000D_
Obsahuje náklady na projednání dopravních opatření s DI PČR a náklady na zajištění zvláštního užívání komunikace a překopového povolení</t>
  </si>
  <si>
    <t>189</t>
  </si>
  <si>
    <t>X00000002</t>
  </si>
  <si>
    <t>Dopravní značení - schéma B/3</t>
  </si>
  <si>
    <t>589327633</t>
  </si>
  <si>
    <t>Poznámka k položce:_x000D_
Standartní pracovní místo. Zúžení jízdního pruhu</t>
  </si>
  <si>
    <t>190</t>
  </si>
  <si>
    <t>X00000003</t>
  </si>
  <si>
    <t>Dopravní značení - schéma B/6</t>
  </si>
  <si>
    <t>109925503</t>
  </si>
  <si>
    <t>Poznámka k položce:_x000D_
Standartní pracovní místo. Zúžení vozovky na jeden jízdní pruh. Řízení provozu světelnými signály</t>
  </si>
  <si>
    <t>191</t>
  </si>
  <si>
    <t>X00000004</t>
  </si>
  <si>
    <t>Dopravní značení - schéma B/2</t>
  </si>
  <si>
    <t>82448028</t>
  </si>
  <si>
    <t>Poznámka k položce:_x000D_
Standartní pracovní místo na pozemní komunikaci s malým dopravním zatížením. Zúžení vozovky na jeden jízdní pruh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</si>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</sst>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top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0"/>
      <c r="AQ5" s="20"/>
      <c r="AR5" s="18"/>
      <c r="BE5" s="290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0"/>
      <c r="AQ6" s="20"/>
      <c r="AR6" s="18"/>
      <c r="BE6" s="291"/>
      <c r="BS6" s="15" t="s">
        <v>18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21</v>
      </c>
      <c r="AL7" s="20"/>
      <c r="AM7" s="20"/>
      <c r="AN7" s="25" t="s">
        <v>20</v>
      </c>
      <c r="AO7" s="20"/>
      <c r="AP7" s="20"/>
      <c r="AQ7" s="20"/>
      <c r="AR7" s="18"/>
      <c r="BE7" s="291"/>
      <c r="BS7" s="15" t="s">
        <v>22</v>
      </c>
    </row>
    <row r="8" spans="1:74" s="1" customFormat="1" ht="12" customHeight="1">
      <c r="B8" s="19"/>
      <c r="C8" s="20"/>
      <c r="D8" s="27" t="s">
        <v>23</v>
      </c>
      <c r="E8" s="20"/>
      <c r="F8" s="20"/>
      <c r="G8" s="20"/>
      <c r="H8" s="20"/>
      <c r="I8" s="20"/>
      <c r="J8" s="20"/>
      <c r="K8" s="25" t="s">
        <v>24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25</v>
      </c>
      <c r="AL8" s="20"/>
      <c r="AM8" s="20"/>
      <c r="AN8" s="28" t="s">
        <v>26</v>
      </c>
      <c r="AO8" s="20"/>
      <c r="AP8" s="20"/>
      <c r="AQ8" s="20"/>
      <c r="AR8" s="18"/>
      <c r="BE8" s="291"/>
      <c r="BS8" s="15" t="s">
        <v>27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1"/>
      <c r="BS9" s="15" t="s">
        <v>28</v>
      </c>
    </row>
    <row r="10" spans="1:74" s="1" customFormat="1" ht="12" customHeight="1">
      <c r="B10" s="19"/>
      <c r="C10" s="20"/>
      <c r="D10" s="27" t="s">
        <v>29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30</v>
      </c>
      <c r="AL10" s="20"/>
      <c r="AM10" s="20"/>
      <c r="AN10" s="25" t="s">
        <v>20</v>
      </c>
      <c r="AO10" s="20"/>
      <c r="AP10" s="20"/>
      <c r="AQ10" s="20"/>
      <c r="AR10" s="18"/>
      <c r="BE10" s="291"/>
      <c r="BS10" s="15" t="s">
        <v>18</v>
      </c>
    </row>
    <row r="11" spans="1:74" s="1" customFormat="1" ht="18.399999999999999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32</v>
      </c>
      <c r="AL11" s="20"/>
      <c r="AM11" s="20"/>
      <c r="AN11" s="25" t="s">
        <v>20</v>
      </c>
      <c r="AO11" s="20"/>
      <c r="AP11" s="20"/>
      <c r="AQ11" s="20"/>
      <c r="AR11" s="18"/>
      <c r="BE11" s="291"/>
      <c r="BS11" s="15" t="s">
        <v>18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1"/>
      <c r="BS12" s="15" t="s">
        <v>18</v>
      </c>
    </row>
    <row r="13" spans="1:74" s="1" customFormat="1" ht="12" customHeight="1">
      <c r="B13" s="19"/>
      <c r="C13" s="20"/>
      <c r="D13" s="27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30</v>
      </c>
      <c r="AL13" s="20"/>
      <c r="AM13" s="20"/>
      <c r="AN13" s="29" t="s">
        <v>34</v>
      </c>
      <c r="AO13" s="20"/>
      <c r="AP13" s="20"/>
      <c r="AQ13" s="20"/>
      <c r="AR13" s="18"/>
      <c r="BE13" s="291"/>
      <c r="BS13" s="15" t="s">
        <v>18</v>
      </c>
    </row>
    <row r="14" spans="1:74" ht="12.75">
      <c r="B14" s="19"/>
      <c r="C14" s="20"/>
      <c r="D14" s="20"/>
      <c r="E14" s="296" t="s">
        <v>34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7" t="s">
        <v>32</v>
      </c>
      <c r="AL14" s="20"/>
      <c r="AM14" s="20"/>
      <c r="AN14" s="29" t="s">
        <v>34</v>
      </c>
      <c r="AO14" s="20"/>
      <c r="AP14" s="20"/>
      <c r="AQ14" s="20"/>
      <c r="AR14" s="18"/>
      <c r="BE14" s="291"/>
      <c r="BS14" s="15" t="s">
        <v>18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1"/>
      <c r="BS15" s="15" t="s">
        <v>4</v>
      </c>
    </row>
    <row r="16" spans="1:74" s="1" customFormat="1" ht="12" customHeight="1">
      <c r="B16" s="19"/>
      <c r="C16" s="20"/>
      <c r="D16" s="27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30</v>
      </c>
      <c r="AL16" s="20"/>
      <c r="AM16" s="20"/>
      <c r="AN16" s="25" t="s">
        <v>20</v>
      </c>
      <c r="AO16" s="20"/>
      <c r="AP16" s="20"/>
      <c r="AQ16" s="20"/>
      <c r="AR16" s="18"/>
      <c r="BE16" s="29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32</v>
      </c>
      <c r="AL17" s="20"/>
      <c r="AM17" s="20"/>
      <c r="AN17" s="25" t="s">
        <v>20</v>
      </c>
      <c r="AO17" s="20"/>
      <c r="AP17" s="20"/>
      <c r="AQ17" s="20"/>
      <c r="AR17" s="18"/>
      <c r="BE17" s="291"/>
      <c r="BS17" s="15" t="s">
        <v>4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1"/>
      <c r="BS18" s="15" t="s">
        <v>6</v>
      </c>
    </row>
    <row r="19" spans="1:71" s="1" customFormat="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30</v>
      </c>
      <c r="AL19" s="20"/>
      <c r="AM19" s="20"/>
      <c r="AN19" s="25" t="s">
        <v>20</v>
      </c>
      <c r="AO19" s="20"/>
      <c r="AP19" s="20"/>
      <c r="AQ19" s="20"/>
      <c r="AR19" s="18"/>
      <c r="BE19" s="291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32</v>
      </c>
      <c r="AL20" s="20"/>
      <c r="AM20" s="20"/>
      <c r="AN20" s="25" t="s">
        <v>20</v>
      </c>
      <c r="AO20" s="20"/>
      <c r="AP20" s="20"/>
      <c r="AQ20" s="20"/>
      <c r="AR20" s="18"/>
      <c r="BE20" s="291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1"/>
    </row>
    <row r="22" spans="1:71" s="1" customFormat="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1"/>
    </row>
    <row r="23" spans="1:71" s="1" customFormat="1" ht="47.25" customHeight="1">
      <c r="B23" s="19"/>
      <c r="C23" s="20"/>
      <c r="D23" s="20"/>
      <c r="E23" s="298" t="s">
        <v>38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0"/>
      <c r="AP23" s="20"/>
      <c r="AQ23" s="20"/>
      <c r="AR23" s="18"/>
      <c r="BE23" s="29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1"/>
    </row>
    <row r="26" spans="1:71" s="2" customFormat="1" ht="25.9" customHeight="1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9">
        <f>ROUND(AG54,2)</f>
        <v>0</v>
      </c>
      <c r="AL26" s="300"/>
      <c r="AM26" s="300"/>
      <c r="AN26" s="300"/>
      <c r="AO26" s="300"/>
      <c r="AP26" s="34"/>
      <c r="AQ26" s="34"/>
      <c r="AR26" s="37"/>
      <c r="BE26" s="29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01" t="s">
        <v>40</v>
      </c>
      <c r="M28" s="301"/>
      <c r="N28" s="301"/>
      <c r="O28" s="301"/>
      <c r="P28" s="301"/>
      <c r="Q28" s="34"/>
      <c r="R28" s="34"/>
      <c r="S28" s="34"/>
      <c r="T28" s="34"/>
      <c r="U28" s="34"/>
      <c r="V28" s="34"/>
      <c r="W28" s="301" t="s">
        <v>41</v>
      </c>
      <c r="X28" s="301"/>
      <c r="Y28" s="301"/>
      <c r="Z28" s="301"/>
      <c r="AA28" s="301"/>
      <c r="AB28" s="301"/>
      <c r="AC28" s="301"/>
      <c r="AD28" s="301"/>
      <c r="AE28" s="301"/>
      <c r="AF28" s="34"/>
      <c r="AG28" s="34"/>
      <c r="AH28" s="34"/>
      <c r="AI28" s="34"/>
      <c r="AJ28" s="34"/>
      <c r="AK28" s="301" t="s">
        <v>42</v>
      </c>
      <c r="AL28" s="301"/>
      <c r="AM28" s="301"/>
      <c r="AN28" s="301"/>
      <c r="AO28" s="301"/>
      <c r="AP28" s="34"/>
      <c r="AQ28" s="34"/>
      <c r="AR28" s="37"/>
      <c r="BE28" s="291"/>
    </row>
    <row r="29" spans="1:71" s="3" customFormat="1" ht="14.45" customHeight="1">
      <c r="B29" s="38"/>
      <c r="C29" s="39"/>
      <c r="D29" s="27" t="s">
        <v>43</v>
      </c>
      <c r="E29" s="39"/>
      <c r="F29" s="27" t="s">
        <v>44</v>
      </c>
      <c r="G29" s="39"/>
      <c r="H29" s="39"/>
      <c r="I29" s="39"/>
      <c r="J29" s="39"/>
      <c r="K29" s="39"/>
      <c r="L29" s="304">
        <v>0.21</v>
      </c>
      <c r="M29" s="303"/>
      <c r="N29" s="303"/>
      <c r="O29" s="303"/>
      <c r="P29" s="303"/>
      <c r="Q29" s="39"/>
      <c r="R29" s="39"/>
      <c r="S29" s="39"/>
      <c r="T29" s="39"/>
      <c r="U29" s="39"/>
      <c r="V29" s="39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39"/>
      <c r="AG29" s="39"/>
      <c r="AH29" s="39"/>
      <c r="AI29" s="39"/>
      <c r="AJ29" s="39"/>
      <c r="AK29" s="302">
        <f>ROUND(AV54, 2)</f>
        <v>0</v>
      </c>
      <c r="AL29" s="303"/>
      <c r="AM29" s="303"/>
      <c r="AN29" s="303"/>
      <c r="AO29" s="303"/>
      <c r="AP29" s="39"/>
      <c r="AQ29" s="39"/>
      <c r="AR29" s="40"/>
      <c r="BE29" s="292"/>
    </row>
    <row r="30" spans="1:71" s="3" customFormat="1" ht="14.45" customHeight="1">
      <c r="B30" s="38"/>
      <c r="C30" s="39"/>
      <c r="D30" s="39"/>
      <c r="E30" s="39"/>
      <c r="F30" s="27" t="s">
        <v>45</v>
      </c>
      <c r="G30" s="39"/>
      <c r="H30" s="39"/>
      <c r="I30" s="39"/>
      <c r="J30" s="39"/>
      <c r="K30" s="39"/>
      <c r="L30" s="304">
        <v>0.15</v>
      </c>
      <c r="M30" s="303"/>
      <c r="N30" s="303"/>
      <c r="O30" s="303"/>
      <c r="P30" s="303"/>
      <c r="Q30" s="39"/>
      <c r="R30" s="39"/>
      <c r="S30" s="39"/>
      <c r="T30" s="39"/>
      <c r="U30" s="39"/>
      <c r="V30" s="39"/>
      <c r="W30" s="302">
        <f>ROUND(BA54,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39"/>
      <c r="AG30" s="39"/>
      <c r="AH30" s="39"/>
      <c r="AI30" s="39"/>
      <c r="AJ30" s="39"/>
      <c r="AK30" s="302">
        <f>ROUND(AW54, 2)</f>
        <v>0</v>
      </c>
      <c r="AL30" s="303"/>
      <c r="AM30" s="303"/>
      <c r="AN30" s="303"/>
      <c r="AO30" s="303"/>
      <c r="AP30" s="39"/>
      <c r="AQ30" s="39"/>
      <c r="AR30" s="40"/>
      <c r="BE30" s="292"/>
    </row>
    <row r="31" spans="1:71" s="3" customFormat="1" ht="14.45" hidden="1" customHeight="1">
      <c r="B31" s="38"/>
      <c r="C31" s="39"/>
      <c r="D31" s="39"/>
      <c r="E31" s="39"/>
      <c r="F31" s="27" t="s">
        <v>46</v>
      </c>
      <c r="G31" s="39"/>
      <c r="H31" s="39"/>
      <c r="I31" s="39"/>
      <c r="J31" s="39"/>
      <c r="K31" s="39"/>
      <c r="L31" s="304">
        <v>0.21</v>
      </c>
      <c r="M31" s="303"/>
      <c r="N31" s="303"/>
      <c r="O31" s="303"/>
      <c r="P31" s="303"/>
      <c r="Q31" s="39"/>
      <c r="R31" s="39"/>
      <c r="S31" s="39"/>
      <c r="T31" s="39"/>
      <c r="U31" s="39"/>
      <c r="V31" s="39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39"/>
      <c r="AG31" s="39"/>
      <c r="AH31" s="39"/>
      <c r="AI31" s="39"/>
      <c r="AJ31" s="39"/>
      <c r="AK31" s="302">
        <v>0</v>
      </c>
      <c r="AL31" s="303"/>
      <c r="AM31" s="303"/>
      <c r="AN31" s="303"/>
      <c r="AO31" s="303"/>
      <c r="AP31" s="39"/>
      <c r="AQ31" s="39"/>
      <c r="AR31" s="40"/>
      <c r="BE31" s="292"/>
    </row>
    <row r="32" spans="1:71" s="3" customFormat="1" ht="14.45" hidden="1" customHeight="1">
      <c r="B32" s="38"/>
      <c r="C32" s="39"/>
      <c r="D32" s="39"/>
      <c r="E32" s="39"/>
      <c r="F32" s="27" t="s">
        <v>47</v>
      </c>
      <c r="G32" s="39"/>
      <c r="H32" s="39"/>
      <c r="I32" s="39"/>
      <c r="J32" s="39"/>
      <c r="K32" s="39"/>
      <c r="L32" s="304">
        <v>0.15</v>
      </c>
      <c r="M32" s="303"/>
      <c r="N32" s="303"/>
      <c r="O32" s="303"/>
      <c r="P32" s="303"/>
      <c r="Q32" s="39"/>
      <c r="R32" s="39"/>
      <c r="S32" s="39"/>
      <c r="T32" s="39"/>
      <c r="U32" s="39"/>
      <c r="V32" s="39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39"/>
      <c r="AG32" s="39"/>
      <c r="AH32" s="39"/>
      <c r="AI32" s="39"/>
      <c r="AJ32" s="39"/>
      <c r="AK32" s="302">
        <v>0</v>
      </c>
      <c r="AL32" s="303"/>
      <c r="AM32" s="303"/>
      <c r="AN32" s="303"/>
      <c r="AO32" s="303"/>
      <c r="AP32" s="39"/>
      <c r="AQ32" s="39"/>
      <c r="AR32" s="40"/>
      <c r="BE32" s="292"/>
    </row>
    <row r="33" spans="1:57" s="3" customFormat="1" ht="14.45" hidden="1" customHeight="1">
      <c r="B33" s="38"/>
      <c r="C33" s="39"/>
      <c r="D33" s="39"/>
      <c r="E33" s="39"/>
      <c r="F33" s="27" t="s">
        <v>48</v>
      </c>
      <c r="G33" s="39"/>
      <c r="H33" s="39"/>
      <c r="I33" s="39"/>
      <c r="J33" s="39"/>
      <c r="K33" s="39"/>
      <c r="L33" s="304">
        <v>0</v>
      </c>
      <c r="M33" s="303"/>
      <c r="N33" s="303"/>
      <c r="O33" s="303"/>
      <c r="P33" s="303"/>
      <c r="Q33" s="39"/>
      <c r="R33" s="39"/>
      <c r="S33" s="39"/>
      <c r="T33" s="39"/>
      <c r="U33" s="39"/>
      <c r="V33" s="39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39"/>
      <c r="AG33" s="39"/>
      <c r="AH33" s="39"/>
      <c r="AI33" s="39"/>
      <c r="AJ33" s="39"/>
      <c r="AK33" s="302">
        <v>0</v>
      </c>
      <c r="AL33" s="303"/>
      <c r="AM33" s="303"/>
      <c r="AN33" s="303"/>
      <c r="AO33" s="303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305" t="s">
        <v>51</v>
      </c>
      <c r="Y35" s="306"/>
      <c r="Z35" s="306"/>
      <c r="AA35" s="306"/>
      <c r="AB35" s="306"/>
      <c r="AC35" s="43"/>
      <c r="AD35" s="43"/>
      <c r="AE35" s="43"/>
      <c r="AF35" s="43"/>
      <c r="AG35" s="43"/>
      <c r="AH35" s="43"/>
      <c r="AI35" s="43"/>
      <c r="AJ35" s="43"/>
      <c r="AK35" s="307">
        <f>SUM(AK26:AK33)</f>
        <v>0</v>
      </c>
      <c r="AL35" s="306"/>
      <c r="AM35" s="306"/>
      <c r="AN35" s="306"/>
      <c r="AO35" s="308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  <c r="BE37" s="32"/>
    </row>
    <row r="41" spans="1:57" s="2" customFormat="1" ht="6.95" customHeight="1">
      <c r="A41" s="32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  <c r="BE41" s="32"/>
    </row>
    <row r="42" spans="1:57" s="2" customFormat="1" ht="24.95" customHeight="1">
      <c r="A42" s="32"/>
      <c r="B42" s="33"/>
      <c r="C42" s="21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49"/>
      <c r="C44" s="27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2019-10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1:57" s="5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09" t="str">
        <f>K6</f>
        <v>Údržba a opravy MK - rámcová smlouva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4"/>
      <c r="AQ45" s="54"/>
      <c r="AR45" s="55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23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Nový Bor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25</v>
      </c>
      <c r="AJ47" s="34"/>
      <c r="AK47" s="34"/>
      <c r="AL47" s="34"/>
      <c r="AM47" s="311" t="str">
        <f>IF(AN8= "","",AN8)</f>
        <v>30. 10. 2019</v>
      </c>
      <c r="AN47" s="311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0" s="2" customFormat="1" ht="15.2" customHeight="1">
      <c r="A49" s="32"/>
      <c r="B49" s="33"/>
      <c r="C49" s="27" t="s">
        <v>29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35</v>
      </c>
      <c r="AJ49" s="34"/>
      <c r="AK49" s="34"/>
      <c r="AL49" s="34"/>
      <c r="AM49" s="312" t="str">
        <f>IF(E17="","",E17)</f>
        <v xml:space="preserve"> </v>
      </c>
      <c r="AN49" s="313"/>
      <c r="AO49" s="313"/>
      <c r="AP49" s="313"/>
      <c r="AQ49" s="34"/>
      <c r="AR49" s="37"/>
      <c r="AS49" s="314" t="s">
        <v>53</v>
      </c>
      <c r="AT49" s="315"/>
      <c r="AU49" s="58"/>
      <c r="AV49" s="58"/>
      <c r="AW49" s="58"/>
      <c r="AX49" s="58"/>
      <c r="AY49" s="58"/>
      <c r="AZ49" s="58"/>
      <c r="BA49" s="58"/>
      <c r="BB49" s="58"/>
      <c r="BC49" s="58"/>
      <c r="BD49" s="59"/>
      <c r="BE49" s="32"/>
    </row>
    <row r="50" spans="1:90" s="2" customFormat="1" ht="15.2" customHeight="1">
      <c r="A50" s="32"/>
      <c r="B50" s="33"/>
      <c r="C50" s="27" t="s">
        <v>33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36</v>
      </c>
      <c r="AJ50" s="34"/>
      <c r="AK50" s="34"/>
      <c r="AL50" s="34"/>
      <c r="AM50" s="312" t="str">
        <f>IF(E20="","",E20)</f>
        <v xml:space="preserve"> </v>
      </c>
      <c r="AN50" s="313"/>
      <c r="AO50" s="313"/>
      <c r="AP50" s="313"/>
      <c r="AQ50" s="34"/>
      <c r="AR50" s="37"/>
      <c r="AS50" s="316"/>
      <c r="AT50" s="317"/>
      <c r="AU50" s="60"/>
      <c r="AV50" s="60"/>
      <c r="AW50" s="60"/>
      <c r="AX50" s="60"/>
      <c r="AY50" s="60"/>
      <c r="AZ50" s="60"/>
      <c r="BA50" s="60"/>
      <c r="BB50" s="60"/>
      <c r="BC50" s="60"/>
      <c r="BD50" s="61"/>
      <c r="BE50" s="32"/>
    </row>
    <row r="51" spans="1:90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8"/>
      <c r="AT51" s="319"/>
      <c r="AU51" s="62"/>
      <c r="AV51" s="62"/>
      <c r="AW51" s="62"/>
      <c r="AX51" s="62"/>
      <c r="AY51" s="62"/>
      <c r="AZ51" s="62"/>
      <c r="BA51" s="62"/>
      <c r="BB51" s="62"/>
      <c r="BC51" s="62"/>
      <c r="BD51" s="63"/>
      <c r="BE51" s="32"/>
    </row>
    <row r="52" spans="1:90" s="2" customFormat="1" ht="29.25" customHeight="1">
      <c r="A52" s="32"/>
      <c r="B52" s="33"/>
      <c r="C52" s="320" t="s">
        <v>54</v>
      </c>
      <c r="D52" s="321"/>
      <c r="E52" s="321"/>
      <c r="F52" s="321"/>
      <c r="G52" s="321"/>
      <c r="H52" s="64"/>
      <c r="I52" s="322" t="s">
        <v>55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56</v>
      </c>
      <c r="AH52" s="321"/>
      <c r="AI52" s="321"/>
      <c r="AJ52" s="321"/>
      <c r="AK52" s="321"/>
      <c r="AL52" s="321"/>
      <c r="AM52" s="321"/>
      <c r="AN52" s="322" t="s">
        <v>57</v>
      </c>
      <c r="AO52" s="321"/>
      <c r="AP52" s="321"/>
      <c r="AQ52" s="65" t="s">
        <v>58</v>
      </c>
      <c r="AR52" s="37"/>
      <c r="AS52" s="66" t="s">
        <v>59</v>
      </c>
      <c r="AT52" s="67" t="s">
        <v>60</v>
      </c>
      <c r="AU52" s="67" t="s">
        <v>61</v>
      </c>
      <c r="AV52" s="67" t="s">
        <v>62</v>
      </c>
      <c r="AW52" s="67" t="s">
        <v>63</v>
      </c>
      <c r="AX52" s="67" t="s">
        <v>64</v>
      </c>
      <c r="AY52" s="67" t="s">
        <v>65</v>
      </c>
      <c r="AZ52" s="67" t="s">
        <v>66</v>
      </c>
      <c r="BA52" s="67" t="s">
        <v>67</v>
      </c>
      <c r="BB52" s="67" t="s">
        <v>68</v>
      </c>
      <c r="BC52" s="67" t="s">
        <v>69</v>
      </c>
      <c r="BD52" s="68" t="s">
        <v>70</v>
      </c>
      <c r="BE52" s="32"/>
    </row>
    <row r="53" spans="1:90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32"/>
    </row>
    <row r="54" spans="1:90" s="6" customFormat="1" ht="32.450000000000003" customHeight="1">
      <c r="B54" s="72"/>
      <c r="C54" s="73" t="s">
        <v>71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27">
        <f>ROUND(AG55,2)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6" t="s">
        <v>20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72</v>
      </c>
      <c r="BT54" s="82" t="s">
        <v>73</v>
      </c>
      <c r="BV54" s="82" t="s">
        <v>74</v>
      </c>
      <c r="BW54" s="82" t="s">
        <v>5</v>
      </c>
      <c r="BX54" s="82" t="s">
        <v>75</v>
      </c>
      <c r="CL54" s="82" t="s">
        <v>20</v>
      </c>
    </row>
    <row r="55" spans="1:90" s="7" customFormat="1" ht="24.75" customHeight="1">
      <c r="A55" s="83" t="s">
        <v>76</v>
      </c>
      <c r="B55" s="84"/>
      <c r="C55" s="85"/>
      <c r="D55" s="326" t="s">
        <v>14</v>
      </c>
      <c r="E55" s="326"/>
      <c r="F55" s="326"/>
      <c r="G55" s="326"/>
      <c r="H55" s="326"/>
      <c r="I55" s="86"/>
      <c r="J55" s="326" t="s">
        <v>17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'2019-10 - Údržba a opravy...'!J28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7" t="s">
        <v>77</v>
      </c>
      <c r="AR55" s="88"/>
      <c r="AS55" s="89">
        <v>0</v>
      </c>
      <c r="AT55" s="90">
        <f>ROUND(SUM(AV55:AW55),2)</f>
        <v>0</v>
      </c>
      <c r="AU55" s="91">
        <f>'2019-10 - Údržba a opravy...'!P83</f>
        <v>0</v>
      </c>
      <c r="AV55" s="90">
        <f>'2019-10 - Údržba a opravy...'!J31</f>
        <v>0</v>
      </c>
      <c r="AW55" s="90">
        <f>'2019-10 - Údržba a opravy...'!J32</f>
        <v>0</v>
      </c>
      <c r="AX55" s="90">
        <f>'2019-10 - Údržba a opravy...'!J33</f>
        <v>0</v>
      </c>
      <c r="AY55" s="90">
        <f>'2019-10 - Údržba a opravy...'!J34</f>
        <v>0</v>
      </c>
      <c r="AZ55" s="90">
        <f>'2019-10 - Údržba a opravy...'!F31</f>
        <v>0</v>
      </c>
      <c r="BA55" s="90">
        <f>'2019-10 - Údržba a opravy...'!F32</f>
        <v>0</v>
      </c>
      <c r="BB55" s="90">
        <f>'2019-10 - Údržba a opravy...'!F33</f>
        <v>0</v>
      </c>
      <c r="BC55" s="90">
        <f>'2019-10 - Údržba a opravy...'!F34</f>
        <v>0</v>
      </c>
      <c r="BD55" s="92">
        <f>'2019-10 - Údržba a opravy...'!F35</f>
        <v>0</v>
      </c>
      <c r="BT55" s="93" t="s">
        <v>22</v>
      </c>
      <c r="BU55" s="93" t="s">
        <v>78</v>
      </c>
      <c r="BV55" s="93" t="s">
        <v>74</v>
      </c>
      <c r="BW55" s="93" t="s">
        <v>5</v>
      </c>
      <c r="BX55" s="93" t="s">
        <v>75</v>
      </c>
      <c r="CL55" s="93" t="s">
        <v>20</v>
      </c>
    </row>
    <row r="56" spans="1:90" s="2" customFormat="1" ht="30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5" customHeight="1">
      <c r="A57" s="32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sheetProtection algorithmName="SHA-512" hashValue="KVehkOQS9vT/4BnlaYy6ggotIaJpqg5+rnW7aWgK7CmWRMJ1gPonhFKkAnjPKp4c7GcixZ5FhRtoHxmSBT8/3w==" saltValue="nPW90QJZxtm6JRmEhGt5J+vIXrxYIco4SIYtF+wDZJ3/acRMdI26/MXPCjnPON4HKHYoTg7sz8OZWPiV2Hxh9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19-10 - Údržba a opravy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5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8"/>
      <c r="AT3" s="15" t="s">
        <v>79</v>
      </c>
    </row>
    <row r="4" spans="1:46" s="1" customFormat="1" ht="24.95" customHeight="1">
      <c r="B4" s="18"/>
      <c r="D4" s="98" t="s">
        <v>80</v>
      </c>
      <c r="I4" s="94"/>
      <c r="L4" s="18"/>
      <c r="M4" s="99" t="s">
        <v>10</v>
      </c>
      <c r="AT4" s="15" t="s">
        <v>4</v>
      </c>
    </row>
    <row r="5" spans="1:46" s="1" customFormat="1" ht="6.95" customHeight="1">
      <c r="B5" s="18"/>
      <c r="I5" s="94"/>
      <c r="L5" s="18"/>
    </row>
    <row r="6" spans="1:46" s="2" customFormat="1" ht="12" customHeight="1">
      <c r="A6" s="32"/>
      <c r="B6" s="37"/>
      <c r="C6" s="32"/>
      <c r="D6" s="100" t="s">
        <v>16</v>
      </c>
      <c r="E6" s="32"/>
      <c r="F6" s="32"/>
      <c r="G6" s="32"/>
      <c r="H6" s="32"/>
      <c r="I6" s="101"/>
      <c r="J6" s="32"/>
      <c r="K6" s="32"/>
      <c r="L6" s="10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7"/>
      <c r="C7" s="32"/>
      <c r="D7" s="32"/>
      <c r="E7" s="330" t="s">
        <v>17</v>
      </c>
      <c r="F7" s="331"/>
      <c r="G7" s="331"/>
      <c r="H7" s="331"/>
      <c r="I7" s="101"/>
      <c r="J7" s="32"/>
      <c r="K7" s="32"/>
      <c r="L7" s="10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1.25">
      <c r="A8" s="32"/>
      <c r="B8" s="37"/>
      <c r="C8" s="32"/>
      <c r="D8" s="32"/>
      <c r="E8" s="32"/>
      <c r="F8" s="32"/>
      <c r="G8" s="32"/>
      <c r="H8" s="32"/>
      <c r="I8" s="101"/>
      <c r="J8" s="32"/>
      <c r="K8" s="32"/>
      <c r="L8" s="10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7"/>
      <c r="C9" s="32"/>
      <c r="D9" s="100" t="s">
        <v>19</v>
      </c>
      <c r="E9" s="32"/>
      <c r="F9" s="103" t="s">
        <v>20</v>
      </c>
      <c r="G9" s="32"/>
      <c r="H9" s="32"/>
      <c r="I9" s="104" t="s">
        <v>21</v>
      </c>
      <c r="J9" s="103" t="s">
        <v>20</v>
      </c>
      <c r="K9" s="32"/>
      <c r="L9" s="10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7"/>
      <c r="C10" s="32"/>
      <c r="D10" s="100" t="s">
        <v>23</v>
      </c>
      <c r="E10" s="32"/>
      <c r="F10" s="103" t="s">
        <v>24</v>
      </c>
      <c r="G10" s="32"/>
      <c r="H10" s="32"/>
      <c r="I10" s="104" t="s">
        <v>25</v>
      </c>
      <c r="J10" s="105" t="str">
        <f>'Rekapitulace stavby'!AN8</f>
        <v>30. 10. 2019</v>
      </c>
      <c r="K10" s="32"/>
      <c r="L10" s="10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7"/>
      <c r="C11" s="32"/>
      <c r="D11" s="32"/>
      <c r="E11" s="32"/>
      <c r="F11" s="32"/>
      <c r="G11" s="32"/>
      <c r="H11" s="32"/>
      <c r="I11" s="101"/>
      <c r="J11" s="32"/>
      <c r="K11" s="32"/>
      <c r="L11" s="10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0" t="s">
        <v>29</v>
      </c>
      <c r="E12" s="32"/>
      <c r="F12" s="32"/>
      <c r="G12" s="32"/>
      <c r="H12" s="32"/>
      <c r="I12" s="104" t="s">
        <v>30</v>
      </c>
      <c r="J12" s="103" t="str">
        <f>IF('Rekapitulace stavby'!AN10="","",'Rekapitulace stavby'!AN10)</f>
        <v/>
      </c>
      <c r="K12" s="32"/>
      <c r="L12" s="10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7"/>
      <c r="C13" s="32"/>
      <c r="D13" s="32"/>
      <c r="E13" s="103" t="str">
        <f>IF('Rekapitulace stavby'!E11="","",'Rekapitulace stavby'!E11)</f>
        <v xml:space="preserve"> </v>
      </c>
      <c r="F13" s="32"/>
      <c r="G13" s="32"/>
      <c r="H13" s="32"/>
      <c r="I13" s="104" t="s">
        <v>32</v>
      </c>
      <c r="J13" s="103" t="str">
        <f>IF('Rekapitulace stavby'!AN11="","",'Rekapitulace stavby'!AN11)</f>
        <v/>
      </c>
      <c r="K13" s="32"/>
      <c r="L13" s="10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7"/>
      <c r="C14" s="32"/>
      <c r="D14" s="32"/>
      <c r="E14" s="32"/>
      <c r="F14" s="32"/>
      <c r="G14" s="32"/>
      <c r="H14" s="32"/>
      <c r="I14" s="101"/>
      <c r="J14" s="32"/>
      <c r="K14" s="32"/>
      <c r="L14" s="10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7"/>
      <c r="C15" s="32"/>
      <c r="D15" s="100" t="s">
        <v>33</v>
      </c>
      <c r="E15" s="32"/>
      <c r="F15" s="32"/>
      <c r="G15" s="32"/>
      <c r="H15" s="32"/>
      <c r="I15" s="104" t="s">
        <v>30</v>
      </c>
      <c r="J15" s="28" t="str">
        <f>'Rekapitulace stavby'!AN13</f>
        <v>Vyplň údaj</v>
      </c>
      <c r="K15" s="32"/>
      <c r="L15" s="10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7"/>
      <c r="C16" s="32"/>
      <c r="D16" s="32"/>
      <c r="E16" s="332" t="str">
        <f>'Rekapitulace stavby'!E14</f>
        <v>Vyplň údaj</v>
      </c>
      <c r="F16" s="333"/>
      <c r="G16" s="333"/>
      <c r="H16" s="333"/>
      <c r="I16" s="104" t="s">
        <v>32</v>
      </c>
      <c r="J16" s="28" t="str">
        <f>'Rekapitulace stavby'!AN14</f>
        <v>Vyplň údaj</v>
      </c>
      <c r="K16" s="32"/>
      <c r="L16" s="10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7"/>
      <c r="C17" s="32"/>
      <c r="D17" s="32"/>
      <c r="E17" s="32"/>
      <c r="F17" s="32"/>
      <c r="G17" s="32"/>
      <c r="H17" s="32"/>
      <c r="I17" s="101"/>
      <c r="J17" s="32"/>
      <c r="K17" s="32"/>
      <c r="L17" s="10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7"/>
      <c r="C18" s="32"/>
      <c r="D18" s="100" t="s">
        <v>35</v>
      </c>
      <c r="E18" s="32"/>
      <c r="F18" s="32"/>
      <c r="G18" s="32"/>
      <c r="H18" s="32"/>
      <c r="I18" s="104" t="s">
        <v>30</v>
      </c>
      <c r="J18" s="103" t="str">
        <f>IF('Rekapitulace stavby'!AN16="","",'Rekapitulace stavby'!AN16)</f>
        <v/>
      </c>
      <c r="K18" s="32"/>
      <c r="L18" s="10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7"/>
      <c r="C19" s="32"/>
      <c r="D19" s="32"/>
      <c r="E19" s="103" t="str">
        <f>IF('Rekapitulace stavby'!E17="","",'Rekapitulace stavby'!E17)</f>
        <v xml:space="preserve"> </v>
      </c>
      <c r="F19" s="32"/>
      <c r="G19" s="32"/>
      <c r="H19" s="32"/>
      <c r="I19" s="104" t="s">
        <v>32</v>
      </c>
      <c r="J19" s="103" t="str">
        <f>IF('Rekapitulace stavby'!AN17="","",'Rekapitulace stavby'!AN17)</f>
        <v/>
      </c>
      <c r="K19" s="32"/>
      <c r="L19" s="10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7"/>
      <c r="C20" s="32"/>
      <c r="D20" s="32"/>
      <c r="E20" s="32"/>
      <c r="F20" s="32"/>
      <c r="G20" s="32"/>
      <c r="H20" s="32"/>
      <c r="I20" s="101"/>
      <c r="J20" s="32"/>
      <c r="K20" s="32"/>
      <c r="L20" s="10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7"/>
      <c r="C21" s="32"/>
      <c r="D21" s="100" t="s">
        <v>36</v>
      </c>
      <c r="E21" s="32"/>
      <c r="F21" s="32"/>
      <c r="G21" s="32"/>
      <c r="H21" s="32"/>
      <c r="I21" s="104" t="s">
        <v>30</v>
      </c>
      <c r="J21" s="103" t="str">
        <f>IF('Rekapitulace stavby'!AN19="","",'Rekapitulace stavby'!AN19)</f>
        <v/>
      </c>
      <c r="K21" s="32"/>
      <c r="L21" s="10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7"/>
      <c r="C22" s="32"/>
      <c r="D22" s="32"/>
      <c r="E22" s="103" t="str">
        <f>IF('Rekapitulace stavby'!E20="","",'Rekapitulace stavby'!E20)</f>
        <v xml:space="preserve"> </v>
      </c>
      <c r="F22" s="32"/>
      <c r="G22" s="32"/>
      <c r="H22" s="32"/>
      <c r="I22" s="104" t="s">
        <v>32</v>
      </c>
      <c r="J22" s="103" t="str">
        <f>IF('Rekapitulace stavby'!AN20="","",'Rekapitulace stavby'!AN20)</f>
        <v/>
      </c>
      <c r="K22" s="32"/>
      <c r="L22" s="10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7"/>
      <c r="C23" s="32"/>
      <c r="D23" s="32"/>
      <c r="E23" s="32"/>
      <c r="F23" s="32"/>
      <c r="G23" s="32"/>
      <c r="H23" s="32"/>
      <c r="I23" s="101"/>
      <c r="J23" s="32"/>
      <c r="K23" s="32"/>
      <c r="L23" s="10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7"/>
      <c r="C24" s="32"/>
      <c r="D24" s="100" t="s">
        <v>37</v>
      </c>
      <c r="E24" s="32"/>
      <c r="F24" s="32"/>
      <c r="G24" s="32"/>
      <c r="H24" s="32"/>
      <c r="I24" s="101"/>
      <c r="J24" s="32"/>
      <c r="K24" s="32"/>
      <c r="L24" s="10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83.25" customHeight="1">
      <c r="A25" s="106"/>
      <c r="B25" s="107"/>
      <c r="C25" s="106"/>
      <c r="D25" s="106"/>
      <c r="E25" s="334" t="s">
        <v>38</v>
      </c>
      <c r="F25" s="334"/>
      <c r="G25" s="334"/>
      <c r="H25" s="334"/>
      <c r="I25" s="108"/>
      <c r="J25" s="106"/>
      <c r="K25" s="106"/>
      <c r="L25" s="109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2"/>
      <c r="B26" s="37"/>
      <c r="C26" s="32"/>
      <c r="D26" s="32"/>
      <c r="E26" s="32"/>
      <c r="F26" s="32"/>
      <c r="G26" s="32"/>
      <c r="H26" s="32"/>
      <c r="I26" s="101"/>
      <c r="J26" s="32"/>
      <c r="K26" s="32"/>
      <c r="L26" s="10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7"/>
      <c r="C27" s="32"/>
      <c r="D27" s="110"/>
      <c r="E27" s="110"/>
      <c r="F27" s="110"/>
      <c r="G27" s="110"/>
      <c r="H27" s="110"/>
      <c r="I27" s="111"/>
      <c r="J27" s="110"/>
      <c r="K27" s="110"/>
      <c r="L27" s="10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7"/>
      <c r="C28" s="32"/>
      <c r="D28" s="112" t="s">
        <v>39</v>
      </c>
      <c r="E28" s="32"/>
      <c r="F28" s="32"/>
      <c r="G28" s="32"/>
      <c r="H28" s="32"/>
      <c r="I28" s="101"/>
      <c r="J28" s="113">
        <f>ROUND(J83, 2)</f>
        <v>0</v>
      </c>
      <c r="K28" s="32"/>
      <c r="L28" s="10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0"/>
      <c r="E29" s="110"/>
      <c r="F29" s="110"/>
      <c r="G29" s="110"/>
      <c r="H29" s="110"/>
      <c r="I29" s="111"/>
      <c r="J29" s="110"/>
      <c r="K29" s="110"/>
      <c r="L29" s="10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7"/>
      <c r="C30" s="32"/>
      <c r="D30" s="32"/>
      <c r="E30" s="32"/>
      <c r="F30" s="114" t="s">
        <v>41</v>
      </c>
      <c r="G30" s="32"/>
      <c r="H30" s="32"/>
      <c r="I30" s="115" t="s">
        <v>40</v>
      </c>
      <c r="J30" s="114" t="s">
        <v>42</v>
      </c>
      <c r="K30" s="32"/>
      <c r="L30" s="10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7"/>
      <c r="C31" s="32"/>
      <c r="D31" s="116" t="s">
        <v>43</v>
      </c>
      <c r="E31" s="100" t="s">
        <v>44</v>
      </c>
      <c r="F31" s="117">
        <f>ROUND((SUM(BE83:BE405)),  2)</f>
        <v>0</v>
      </c>
      <c r="G31" s="32"/>
      <c r="H31" s="32"/>
      <c r="I31" s="118">
        <v>0.21</v>
      </c>
      <c r="J31" s="117">
        <f>ROUND(((SUM(BE83:BE405))*I31),  2)</f>
        <v>0</v>
      </c>
      <c r="K31" s="32"/>
      <c r="L31" s="10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100" t="s">
        <v>45</v>
      </c>
      <c r="F32" s="117">
        <f>ROUND((SUM(BF83:BF405)),  2)</f>
        <v>0</v>
      </c>
      <c r="G32" s="32"/>
      <c r="H32" s="32"/>
      <c r="I32" s="118">
        <v>0.15</v>
      </c>
      <c r="J32" s="117">
        <f>ROUND(((SUM(BF83:BF405))*I32),  2)</f>
        <v>0</v>
      </c>
      <c r="K32" s="32"/>
      <c r="L32" s="10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32"/>
      <c r="E33" s="100" t="s">
        <v>46</v>
      </c>
      <c r="F33" s="117">
        <f>ROUND((SUM(BG83:BG405)),  2)</f>
        <v>0</v>
      </c>
      <c r="G33" s="32"/>
      <c r="H33" s="32"/>
      <c r="I33" s="118">
        <v>0.21</v>
      </c>
      <c r="J33" s="117">
        <f>0</f>
        <v>0</v>
      </c>
      <c r="K33" s="32"/>
      <c r="L33" s="10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0" t="s">
        <v>47</v>
      </c>
      <c r="F34" s="117">
        <f>ROUND((SUM(BH83:BH405)),  2)</f>
        <v>0</v>
      </c>
      <c r="G34" s="32"/>
      <c r="H34" s="32"/>
      <c r="I34" s="118">
        <v>0.15</v>
      </c>
      <c r="J34" s="117">
        <f>0</f>
        <v>0</v>
      </c>
      <c r="K34" s="32"/>
      <c r="L34" s="10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00" t="s">
        <v>48</v>
      </c>
      <c r="F35" s="117">
        <f>ROUND((SUM(BI83:BI405)),  2)</f>
        <v>0</v>
      </c>
      <c r="G35" s="32"/>
      <c r="H35" s="32"/>
      <c r="I35" s="118">
        <v>0</v>
      </c>
      <c r="J35" s="117">
        <f>0</f>
        <v>0</v>
      </c>
      <c r="K35" s="32"/>
      <c r="L35" s="10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7"/>
      <c r="C36" s="32"/>
      <c r="D36" s="32"/>
      <c r="E36" s="32"/>
      <c r="F36" s="32"/>
      <c r="G36" s="32"/>
      <c r="H36" s="32"/>
      <c r="I36" s="101"/>
      <c r="J36" s="32"/>
      <c r="K36" s="32"/>
      <c r="L36" s="10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7"/>
      <c r="C37" s="119"/>
      <c r="D37" s="120" t="s">
        <v>49</v>
      </c>
      <c r="E37" s="121"/>
      <c r="F37" s="121"/>
      <c r="G37" s="122" t="s">
        <v>50</v>
      </c>
      <c r="H37" s="123" t="s">
        <v>51</v>
      </c>
      <c r="I37" s="124"/>
      <c r="J37" s="125">
        <f>SUM(J28:J35)</f>
        <v>0</v>
      </c>
      <c r="K37" s="126"/>
      <c r="L37" s="10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127"/>
      <c r="C38" s="128"/>
      <c r="D38" s="128"/>
      <c r="E38" s="128"/>
      <c r="F38" s="128"/>
      <c r="G38" s="128"/>
      <c r="H38" s="128"/>
      <c r="I38" s="129"/>
      <c r="J38" s="128"/>
      <c r="K38" s="128"/>
      <c r="L38" s="10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5" customHeight="1">
      <c r="A42" s="32"/>
      <c r="B42" s="130"/>
      <c r="C42" s="131"/>
      <c r="D42" s="131"/>
      <c r="E42" s="131"/>
      <c r="F42" s="131"/>
      <c r="G42" s="131"/>
      <c r="H42" s="131"/>
      <c r="I42" s="132"/>
      <c r="J42" s="131"/>
      <c r="K42" s="131"/>
      <c r="L42" s="10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5" customHeight="1">
      <c r="A43" s="32"/>
      <c r="B43" s="33"/>
      <c r="C43" s="21" t="s">
        <v>81</v>
      </c>
      <c r="D43" s="34"/>
      <c r="E43" s="34"/>
      <c r="F43" s="34"/>
      <c r="G43" s="34"/>
      <c r="H43" s="34"/>
      <c r="I43" s="101"/>
      <c r="J43" s="34"/>
      <c r="K43" s="34"/>
      <c r="L43" s="10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5" customHeight="1">
      <c r="A44" s="32"/>
      <c r="B44" s="33"/>
      <c r="C44" s="34"/>
      <c r="D44" s="34"/>
      <c r="E44" s="34"/>
      <c r="F44" s="34"/>
      <c r="G44" s="34"/>
      <c r="H44" s="34"/>
      <c r="I44" s="101"/>
      <c r="J44" s="34"/>
      <c r="K44" s="34"/>
      <c r="L44" s="10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16</v>
      </c>
      <c r="D45" s="34"/>
      <c r="E45" s="34"/>
      <c r="F45" s="34"/>
      <c r="G45" s="34"/>
      <c r="H45" s="34"/>
      <c r="I45" s="101"/>
      <c r="J45" s="34"/>
      <c r="K45" s="34"/>
      <c r="L45" s="10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4"/>
      <c r="D46" s="34"/>
      <c r="E46" s="309" t="str">
        <f>E7</f>
        <v>Údržba a opravy MK - rámcová smlouva</v>
      </c>
      <c r="F46" s="335"/>
      <c r="G46" s="335"/>
      <c r="H46" s="335"/>
      <c r="I46" s="101"/>
      <c r="J46" s="34"/>
      <c r="K46" s="34"/>
      <c r="L46" s="10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5" customHeight="1">
      <c r="A47" s="32"/>
      <c r="B47" s="33"/>
      <c r="C47" s="34"/>
      <c r="D47" s="34"/>
      <c r="E47" s="34"/>
      <c r="F47" s="34"/>
      <c r="G47" s="34"/>
      <c r="H47" s="34"/>
      <c r="I47" s="101"/>
      <c r="J47" s="34"/>
      <c r="K47" s="34"/>
      <c r="L47" s="10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23</v>
      </c>
      <c r="D48" s="34"/>
      <c r="E48" s="34"/>
      <c r="F48" s="25" t="str">
        <f>F10</f>
        <v>Nový Bor</v>
      </c>
      <c r="G48" s="34"/>
      <c r="H48" s="34"/>
      <c r="I48" s="104" t="s">
        <v>25</v>
      </c>
      <c r="J48" s="57" t="str">
        <f>IF(J10="","",J10)</f>
        <v>30. 10. 2019</v>
      </c>
      <c r="K48" s="34"/>
      <c r="L48" s="10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5" customHeight="1">
      <c r="A49" s="32"/>
      <c r="B49" s="33"/>
      <c r="C49" s="34"/>
      <c r="D49" s="34"/>
      <c r="E49" s="34"/>
      <c r="F49" s="34"/>
      <c r="G49" s="34"/>
      <c r="H49" s="34"/>
      <c r="I49" s="101"/>
      <c r="J49" s="34"/>
      <c r="K49" s="34"/>
      <c r="L49" s="10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2" customHeight="1">
      <c r="A50" s="32"/>
      <c r="B50" s="33"/>
      <c r="C50" s="27" t="s">
        <v>29</v>
      </c>
      <c r="D50" s="34"/>
      <c r="E50" s="34"/>
      <c r="F50" s="25" t="str">
        <f>E13</f>
        <v xml:space="preserve"> </v>
      </c>
      <c r="G50" s="34"/>
      <c r="H50" s="34"/>
      <c r="I50" s="104" t="s">
        <v>35</v>
      </c>
      <c r="J50" s="30" t="str">
        <f>E19</f>
        <v xml:space="preserve"> </v>
      </c>
      <c r="K50" s="34"/>
      <c r="L50" s="10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2" customHeight="1">
      <c r="A51" s="32"/>
      <c r="B51" s="33"/>
      <c r="C51" s="27" t="s">
        <v>33</v>
      </c>
      <c r="D51" s="34"/>
      <c r="E51" s="34"/>
      <c r="F51" s="25" t="str">
        <f>IF(E16="","",E16)</f>
        <v>Vyplň údaj</v>
      </c>
      <c r="G51" s="34"/>
      <c r="H51" s="34"/>
      <c r="I51" s="104" t="s">
        <v>36</v>
      </c>
      <c r="J51" s="30" t="str">
        <f>E22</f>
        <v xml:space="preserve"> </v>
      </c>
      <c r="K51" s="34"/>
      <c r="L51" s="10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4"/>
      <c r="D52" s="34"/>
      <c r="E52" s="34"/>
      <c r="F52" s="34"/>
      <c r="G52" s="34"/>
      <c r="H52" s="34"/>
      <c r="I52" s="101"/>
      <c r="J52" s="34"/>
      <c r="K52" s="34"/>
      <c r="L52" s="10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133" t="s">
        <v>82</v>
      </c>
      <c r="D53" s="134"/>
      <c r="E53" s="134"/>
      <c r="F53" s="134"/>
      <c r="G53" s="134"/>
      <c r="H53" s="134"/>
      <c r="I53" s="135"/>
      <c r="J53" s="136" t="s">
        <v>83</v>
      </c>
      <c r="K53" s="134"/>
      <c r="L53" s="10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4"/>
      <c r="D54" s="34"/>
      <c r="E54" s="34"/>
      <c r="F54" s="34"/>
      <c r="G54" s="34"/>
      <c r="H54" s="34"/>
      <c r="I54" s="101"/>
      <c r="J54" s="34"/>
      <c r="K54" s="34"/>
      <c r="L54" s="10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9" customHeight="1">
      <c r="A55" s="32"/>
      <c r="B55" s="33"/>
      <c r="C55" s="137" t="s">
        <v>71</v>
      </c>
      <c r="D55" s="34"/>
      <c r="E55" s="34"/>
      <c r="F55" s="34"/>
      <c r="G55" s="34"/>
      <c r="H55" s="34"/>
      <c r="I55" s="101"/>
      <c r="J55" s="75">
        <f>J83</f>
        <v>0</v>
      </c>
      <c r="K55" s="34"/>
      <c r="L55" s="10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5" t="s">
        <v>84</v>
      </c>
    </row>
    <row r="56" spans="1:47" s="9" customFormat="1" ht="24.95" customHeight="1">
      <c r="B56" s="138"/>
      <c r="C56" s="139"/>
      <c r="D56" s="140" t="s">
        <v>85</v>
      </c>
      <c r="E56" s="141"/>
      <c r="F56" s="141"/>
      <c r="G56" s="141"/>
      <c r="H56" s="141"/>
      <c r="I56" s="142"/>
      <c r="J56" s="143">
        <f>J84</f>
        <v>0</v>
      </c>
      <c r="K56" s="139"/>
      <c r="L56" s="144"/>
    </row>
    <row r="57" spans="1:47" s="10" customFormat="1" ht="19.899999999999999" customHeight="1">
      <c r="B57" s="145"/>
      <c r="C57" s="146"/>
      <c r="D57" s="147" t="s">
        <v>86</v>
      </c>
      <c r="E57" s="148"/>
      <c r="F57" s="148"/>
      <c r="G57" s="148"/>
      <c r="H57" s="148"/>
      <c r="I57" s="149"/>
      <c r="J57" s="150">
        <f>J85</f>
        <v>0</v>
      </c>
      <c r="K57" s="146"/>
      <c r="L57" s="151"/>
    </row>
    <row r="58" spans="1:47" s="10" customFormat="1" ht="19.899999999999999" customHeight="1">
      <c r="B58" s="145"/>
      <c r="C58" s="146"/>
      <c r="D58" s="147" t="s">
        <v>87</v>
      </c>
      <c r="E58" s="148"/>
      <c r="F58" s="148"/>
      <c r="G58" s="148"/>
      <c r="H58" s="148"/>
      <c r="I58" s="149"/>
      <c r="J58" s="150">
        <f>J86</f>
        <v>0</v>
      </c>
      <c r="K58" s="146"/>
      <c r="L58" s="151"/>
    </row>
    <row r="59" spans="1:47" s="10" customFormat="1" ht="14.85" customHeight="1">
      <c r="B59" s="145"/>
      <c r="C59" s="146"/>
      <c r="D59" s="147" t="s">
        <v>88</v>
      </c>
      <c r="E59" s="148"/>
      <c r="F59" s="148"/>
      <c r="G59" s="148"/>
      <c r="H59" s="148"/>
      <c r="I59" s="149"/>
      <c r="J59" s="150">
        <f>J87</f>
        <v>0</v>
      </c>
      <c r="K59" s="146"/>
      <c r="L59" s="151"/>
    </row>
    <row r="60" spans="1:47" s="10" customFormat="1" ht="14.85" customHeight="1">
      <c r="B60" s="145"/>
      <c r="C60" s="146"/>
      <c r="D60" s="147" t="s">
        <v>89</v>
      </c>
      <c r="E60" s="148"/>
      <c r="F60" s="148"/>
      <c r="G60" s="148"/>
      <c r="H60" s="148"/>
      <c r="I60" s="149"/>
      <c r="J60" s="150">
        <f>J92</f>
        <v>0</v>
      </c>
      <c r="K60" s="146"/>
      <c r="L60" s="151"/>
    </row>
    <row r="61" spans="1:47" s="10" customFormat="1" ht="14.85" customHeight="1">
      <c r="B61" s="145"/>
      <c r="C61" s="146"/>
      <c r="D61" s="147" t="s">
        <v>90</v>
      </c>
      <c r="E61" s="148"/>
      <c r="F61" s="148"/>
      <c r="G61" s="148"/>
      <c r="H61" s="148"/>
      <c r="I61" s="149"/>
      <c r="J61" s="150">
        <f>J131</f>
        <v>0</v>
      </c>
      <c r="K61" s="146"/>
      <c r="L61" s="151"/>
    </row>
    <row r="62" spans="1:47" s="10" customFormat="1" ht="14.85" customHeight="1">
      <c r="B62" s="145"/>
      <c r="C62" s="146"/>
      <c r="D62" s="147" t="s">
        <v>91</v>
      </c>
      <c r="E62" s="148"/>
      <c r="F62" s="148"/>
      <c r="G62" s="148"/>
      <c r="H62" s="148"/>
      <c r="I62" s="149"/>
      <c r="J62" s="150">
        <f>J193</f>
        <v>0</v>
      </c>
      <c r="K62" s="146"/>
      <c r="L62" s="151"/>
    </row>
    <row r="63" spans="1:47" s="10" customFormat="1" ht="14.85" customHeight="1">
      <c r="B63" s="145"/>
      <c r="C63" s="146"/>
      <c r="D63" s="147" t="s">
        <v>92</v>
      </c>
      <c r="E63" s="148"/>
      <c r="F63" s="148"/>
      <c r="G63" s="148"/>
      <c r="H63" s="148"/>
      <c r="I63" s="149"/>
      <c r="J63" s="150">
        <f>J246</f>
        <v>0</v>
      </c>
      <c r="K63" s="146"/>
      <c r="L63" s="151"/>
    </row>
    <row r="64" spans="1:47" s="10" customFormat="1" ht="14.85" customHeight="1">
      <c r="B64" s="145"/>
      <c r="C64" s="146"/>
      <c r="D64" s="147" t="s">
        <v>93</v>
      </c>
      <c r="E64" s="148"/>
      <c r="F64" s="148"/>
      <c r="G64" s="148"/>
      <c r="H64" s="148"/>
      <c r="I64" s="149"/>
      <c r="J64" s="150">
        <f>J337</f>
        <v>0</v>
      </c>
      <c r="K64" s="146"/>
      <c r="L64" s="151"/>
    </row>
    <row r="65" spans="1:31" s="9" customFormat="1" ht="24.95" customHeight="1">
      <c r="B65" s="138"/>
      <c r="C65" s="139"/>
      <c r="D65" s="140" t="s">
        <v>94</v>
      </c>
      <c r="E65" s="141"/>
      <c r="F65" s="141"/>
      <c r="G65" s="141"/>
      <c r="H65" s="141"/>
      <c r="I65" s="142"/>
      <c r="J65" s="143">
        <f>J395</f>
        <v>0</v>
      </c>
      <c r="K65" s="139"/>
      <c r="L65" s="144"/>
    </row>
    <row r="66" spans="1:31" s="2" customFormat="1" ht="21.75" customHeight="1">
      <c r="A66" s="32"/>
      <c r="B66" s="33"/>
      <c r="C66" s="34"/>
      <c r="D66" s="34"/>
      <c r="E66" s="34"/>
      <c r="F66" s="34"/>
      <c r="G66" s="34"/>
      <c r="H66" s="34"/>
      <c r="I66" s="101"/>
      <c r="J66" s="34"/>
      <c r="K66" s="34"/>
      <c r="L66" s="10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:31" s="2" customFormat="1" ht="6.95" customHeight="1">
      <c r="A67" s="32"/>
      <c r="B67" s="45"/>
      <c r="C67" s="46"/>
      <c r="D67" s="46"/>
      <c r="E67" s="46"/>
      <c r="F67" s="46"/>
      <c r="G67" s="46"/>
      <c r="H67" s="46"/>
      <c r="I67" s="129"/>
      <c r="J67" s="46"/>
      <c r="K67" s="46"/>
      <c r="L67" s="10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71" spans="1:31" s="2" customFormat="1" ht="6.95" customHeight="1">
      <c r="A71" s="32"/>
      <c r="B71" s="47"/>
      <c r="C71" s="48"/>
      <c r="D71" s="48"/>
      <c r="E71" s="48"/>
      <c r="F71" s="48"/>
      <c r="G71" s="48"/>
      <c r="H71" s="48"/>
      <c r="I71" s="132"/>
      <c r="J71" s="48"/>
      <c r="K71" s="48"/>
      <c r="L71" s="10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24.95" customHeight="1">
      <c r="A72" s="32"/>
      <c r="B72" s="33"/>
      <c r="C72" s="21" t="s">
        <v>95</v>
      </c>
      <c r="D72" s="34"/>
      <c r="E72" s="34"/>
      <c r="F72" s="34"/>
      <c r="G72" s="34"/>
      <c r="H72" s="34"/>
      <c r="I72" s="101"/>
      <c r="J72" s="34"/>
      <c r="K72" s="34"/>
      <c r="L72" s="10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>
      <c r="A73" s="32"/>
      <c r="B73" s="33"/>
      <c r="C73" s="34"/>
      <c r="D73" s="34"/>
      <c r="E73" s="34"/>
      <c r="F73" s="34"/>
      <c r="G73" s="34"/>
      <c r="H73" s="34"/>
      <c r="I73" s="101"/>
      <c r="J73" s="34"/>
      <c r="K73" s="34"/>
      <c r="L73" s="10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>
      <c r="A74" s="32"/>
      <c r="B74" s="33"/>
      <c r="C74" s="27" t="s">
        <v>16</v>
      </c>
      <c r="D74" s="34"/>
      <c r="E74" s="34"/>
      <c r="F74" s="34"/>
      <c r="G74" s="34"/>
      <c r="H74" s="34"/>
      <c r="I74" s="101"/>
      <c r="J74" s="34"/>
      <c r="K74" s="34"/>
      <c r="L74" s="10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>
      <c r="A75" s="32"/>
      <c r="B75" s="33"/>
      <c r="C75" s="34"/>
      <c r="D75" s="34"/>
      <c r="E75" s="309" t="str">
        <f>E7</f>
        <v>Údržba a opravy MK - rámcová smlouva</v>
      </c>
      <c r="F75" s="335"/>
      <c r="G75" s="335"/>
      <c r="H75" s="335"/>
      <c r="I75" s="101"/>
      <c r="J75" s="34"/>
      <c r="K75" s="34"/>
      <c r="L75" s="10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101"/>
      <c r="J76" s="34"/>
      <c r="K76" s="34"/>
      <c r="L76" s="10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>
      <c r="A77" s="32"/>
      <c r="B77" s="33"/>
      <c r="C77" s="27" t="s">
        <v>23</v>
      </c>
      <c r="D77" s="34"/>
      <c r="E77" s="34"/>
      <c r="F77" s="25" t="str">
        <f>F10</f>
        <v>Nový Bor</v>
      </c>
      <c r="G77" s="34"/>
      <c r="H77" s="34"/>
      <c r="I77" s="104" t="s">
        <v>25</v>
      </c>
      <c r="J77" s="57" t="str">
        <f>IF(J10="","",J10)</f>
        <v>30. 10. 2019</v>
      </c>
      <c r="K77" s="34"/>
      <c r="L77" s="10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>
      <c r="A78" s="32"/>
      <c r="B78" s="33"/>
      <c r="C78" s="34"/>
      <c r="D78" s="34"/>
      <c r="E78" s="34"/>
      <c r="F78" s="34"/>
      <c r="G78" s="34"/>
      <c r="H78" s="34"/>
      <c r="I78" s="101"/>
      <c r="J78" s="34"/>
      <c r="K78" s="34"/>
      <c r="L78" s="10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5.2" customHeight="1">
      <c r="A79" s="32"/>
      <c r="B79" s="33"/>
      <c r="C79" s="27" t="s">
        <v>29</v>
      </c>
      <c r="D79" s="34"/>
      <c r="E79" s="34"/>
      <c r="F79" s="25" t="str">
        <f>E13</f>
        <v xml:space="preserve"> </v>
      </c>
      <c r="G79" s="34"/>
      <c r="H79" s="34"/>
      <c r="I79" s="104" t="s">
        <v>35</v>
      </c>
      <c r="J79" s="30" t="str">
        <f>E19</f>
        <v xml:space="preserve"> </v>
      </c>
      <c r="K79" s="34"/>
      <c r="L79" s="10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5.2" customHeight="1">
      <c r="A80" s="32"/>
      <c r="B80" s="33"/>
      <c r="C80" s="27" t="s">
        <v>33</v>
      </c>
      <c r="D80" s="34"/>
      <c r="E80" s="34"/>
      <c r="F80" s="25" t="str">
        <f>IF(E16="","",E16)</f>
        <v>Vyplň údaj</v>
      </c>
      <c r="G80" s="34"/>
      <c r="H80" s="34"/>
      <c r="I80" s="104" t="s">
        <v>36</v>
      </c>
      <c r="J80" s="30" t="str">
        <f>E22</f>
        <v xml:space="preserve"> </v>
      </c>
      <c r="K80" s="34"/>
      <c r="L80" s="10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>
      <c r="A81" s="32"/>
      <c r="B81" s="33"/>
      <c r="C81" s="34"/>
      <c r="D81" s="34"/>
      <c r="E81" s="34"/>
      <c r="F81" s="34"/>
      <c r="G81" s="34"/>
      <c r="H81" s="34"/>
      <c r="I81" s="101"/>
      <c r="J81" s="34"/>
      <c r="K81" s="34"/>
      <c r="L81" s="10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>
      <c r="A82" s="152"/>
      <c r="B82" s="153"/>
      <c r="C82" s="154" t="s">
        <v>96</v>
      </c>
      <c r="D82" s="155" t="s">
        <v>58</v>
      </c>
      <c r="E82" s="155" t="s">
        <v>54</v>
      </c>
      <c r="F82" s="155" t="s">
        <v>55</v>
      </c>
      <c r="G82" s="155" t="s">
        <v>97</v>
      </c>
      <c r="H82" s="155" t="s">
        <v>98</v>
      </c>
      <c r="I82" s="156" t="s">
        <v>99</v>
      </c>
      <c r="J82" s="155" t="s">
        <v>83</v>
      </c>
      <c r="K82" s="157" t="s">
        <v>100</v>
      </c>
      <c r="L82" s="158"/>
      <c r="M82" s="66" t="s">
        <v>20</v>
      </c>
      <c r="N82" s="67" t="s">
        <v>43</v>
      </c>
      <c r="O82" s="67" t="s">
        <v>101</v>
      </c>
      <c r="P82" s="67" t="s">
        <v>102</v>
      </c>
      <c r="Q82" s="67" t="s">
        <v>103</v>
      </c>
      <c r="R82" s="67" t="s">
        <v>104</v>
      </c>
      <c r="S82" s="67" t="s">
        <v>105</v>
      </c>
      <c r="T82" s="68" t="s">
        <v>106</v>
      </c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</row>
    <row r="83" spans="1:65" s="2" customFormat="1" ht="22.9" customHeight="1">
      <c r="A83" s="32"/>
      <c r="B83" s="33"/>
      <c r="C83" s="73" t="s">
        <v>107</v>
      </c>
      <c r="D83" s="34"/>
      <c r="E83" s="34"/>
      <c r="F83" s="34"/>
      <c r="G83" s="34"/>
      <c r="H83" s="34"/>
      <c r="I83" s="101"/>
      <c r="J83" s="159">
        <f>BK83</f>
        <v>0</v>
      </c>
      <c r="K83" s="34"/>
      <c r="L83" s="37"/>
      <c r="M83" s="69"/>
      <c r="N83" s="160"/>
      <c r="O83" s="70"/>
      <c r="P83" s="161">
        <f>P84+P395</f>
        <v>0</v>
      </c>
      <c r="Q83" s="70"/>
      <c r="R83" s="161">
        <f>R84+R395</f>
        <v>15.066372372</v>
      </c>
      <c r="S83" s="70"/>
      <c r="T83" s="162">
        <f>T84+T395</f>
        <v>9.2110000000000003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5" t="s">
        <v>72</v>
      </c>
      <c r="AU83" s="15" t="s">
        <v>84</v>
      </c>
      <c r="BK83" s="163">
        <f>BK84+BK395</f>
        <v>0</v>
      </c>
    </row>
    <row r="84" spans="1:65" s="12" customFormat="1" ht="25.9" customHeight="1">
      <c r="B84" s="164"/>
      <c r="C84" s="165"/>
      <c r="D84" s="166" t="s">
        <v>72</v>
      </c>
      <c r="E84" s="167" t="s">
        <v>108</v>
      </c>
      <c r="F84" s="167" t="s">
        <v>109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P85+P86</f>
        <v>0</v>
      </c>
      <c r="Q84" s="172"/>
      <c r="R84" s="173">
        <f>R85+R86</f>
        <v>15.056472372</v>
      </c>
      <c r="S84" s="172"/>
      <c r="T84" s="174">
        <f>T85+T86</f>
        <v>9.2110000000000003</v>
      </c>
      <c r="AR84" s="175" t="s">
        <v>22</v>
      </c>
      <c r="AT84" s="176" t="s">
        <v>72</v>
      </c>
      <c r="AU84" s="176" t="s">
        <v>73</v>
      </c>
      <c r="AY84" s="175" t="s">
        <v>110</v>
      </c>
      <c r="BK84" s="177">
        <f>BK85+BK86</f>
        <v>0</v>
      </c>
    </row>
    <row r="85" spans="1:65" s="12" customFormat="1" ht="22.9" customHeight="1">
      <c r="B85" s="164"/>
      <c r="C85" s="165"/>
      <c r="D85" s="166" t="s">
        <v>72</v>
      </c>
      <c r="E85" s="178" t="s">
        <v>22</v>
      </c>
      <c r="F85" s="178" t="s">
        <v>111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v>0</v>
      </c>
      <c r="Q85" s="172"/>
      <c r="R85" s="173">
        <v>0</v>
      </c>
      <c r="S85" s="172"/>
      <c r="T85" s="174">
        <v>0</v>
      </c>
      <c r="AR85" s="175" t="s">
        <v>22</v>
      </c>
      <c r="AT85" s="176" t="s">
        <v>72</v>
      </c>
      <c r="AU85" s="176" t="s">
        <v>22</v>
      </c>
      <c r="AY85" s="175" t="s">
        <v>110</v>
      </c>
      <c r="BK85" s="177">
        <v>0</v>
      </c>
    </row>
    <row r="86" spans="1:65" s="12" customFormat="1" ht="22.9" customHeight="1">
      <c r="B86" s="164"/>
      <c r="C86" s="165"/>
      <c r="D86" s="166" t="s">
        <v>72</v>
      </c>
      <c r="E86" s="178" t="s">
        <v>112</v>
      </c>
      <c r="F86" s="178" t="s">
        <v>113</v>
      </c>
      <c r="G86" s="165"/>
      <c r="H86" s="165"/>
      <c r="I86" s="168"/>
      <c r="J86" s="179">
        <f>BK86</f>
        <v>0</v>
      </c>
      <c r="K86" s="165"/>
      <c r="L86" s="170"/>
      <c r="M86" s="171"/>
      <c r="N86" s="172"/>
      <c r="O86" s="172"/>
      <c r="P86" s="173">
        <f>P87+P92+P131+P193+P246+P337</f>
        <v>0</v>
      </c>
      <c r="Q86" s="172"/>
      <c r="R86" s="173">
        <f>R87+R92+R131+R193+R246+R337</f>
        <v>15.056472372</v>
      </c>
      <c r="S86" s="172"/>
      <c r="T86" s="174">
        <f>T87+T92+T131+T193+T246+T337</f>
        <v>9.2110000000000003</v>
      </c>
      <c r="AR86" s="175" t="s">
        <v>22</v>
      </c>
      <c r="AT86" s="176" t="s">
        <v>72</v>
      </c>
      <c r="AU86" s="176" t="s">
        <v>22</v>
      </c>
      <c r="AY86" s="175" t="s">
        <v>110</v>
      </c>
      <c r="BK86" s="177">
        <f>BK87+BK92+BK131+BK193+BK246+BK337</f>
        <v>0</v>
      </c>
    </row>
    <row r="87" spans="1:65" s="12" customFormat="1" ht="20.85" customHeight="1">
      <c r="B87" s="164"/>
      <c r="C87" s="165"/>
      <c r="D87" s="166" t="s">
        <v>72</v>
      </c>
      <c r="E87" s="178" t="s">
        <v>114</v>
      </c>
      <c r="F87" s="178" t="s">
        <v>115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SUM(P88:P91)</f>
        <v>0</v>
      </c>
      <c r="Q87" s="172"/>
      <c r="R87" s="173">
        <f>SUM(R88:R91)</f>
        <v>0.30495046400000003</v>
      </c>
      <c r="S87" s="172"/>
      <c r="T87" s="174">
        <f>SUM(T88:T91)</f>
        <v>0</v>
      </c>
      <c r="AR87" s="175" t="s">
        <v>22</v>
      </c>
      <c r="AT87" s="176" t="s">
        <v>72</v>
      </c>
      <c r="AU87" s="176" t="s">
        <v>79</v>
      </c>
      <c r="AY87" s="175" t="s">
        <v>110</v>
      </c>
      <c r="BK87" s="177">
        <f>SUM(BK88:BK91)</f>
        <v>0</v>
      </c>
    </row>
    <row r="88" spans="1:65" s="2" customFormat="1" ht="55.5" customHeight="1">
      <c r="A88" s="32"/>
      <c r="B88" s="33"/>
      <c r="C88" s="180" t="s">
        <v>22</v>
      </c>
      <c r="D88" s="180" t="s">
        <v>116</v>
      </c>
      <c r="E88" s="181" t="s">
        <v>117</v>
      </c>
      <c r="F88" s="182" t="s">
        <v>118</v>
      </c>
      <c r="G88" s="183" t="s">
        <v>119</v>
      </c>
      <c r="H88" s="184">
        <v>1</v>
      </c>
      <c r="I88" s="185"/>
      <c r="J88" s="186">
        <f>ROUND(I88*H88,2)</f>
        <v>0</v>
      </c>
      <c r="K88" s="182" t="s">
        <v>120</v>
      </c>
      <c r="L88" s="37"/>
      <c r="M88" s="187" t="s">
        <v>20</v>
      </c>
      <c r="N88" s="188" t="s">
        <v>44</v>
      </c>
      <c r="O88" s="62"/>
      <c r="P88" s="189">
        <f>O88*H88</f>
        <v>0</v>
      </c>
      <c r="Q88" s="189">
        <v>0.167950232</v>
      </c>
      <c r="R88" s="189">
        <f>Q88*H88</f>
        <v>0.167950232</v>
      </c>
      <c r="S88" s="189">
        <v>0</v>
      </c>
      <c r="T88" s="190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91" t="s">
        <v>121</v>
      </c>
      <c r="AT88" s="191" t="s">
        <v>116</v>
      </c>
      <c r="AU88" s="191" t="s">
        <v>122</v>
      </c>
      <c r="AY88" s="15" t="s">
        <v>110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5" t="s">
        <v>22</v>
      </c>
      <c r="BK88" s="192">
        <f>ROUND(I88*H88,2)</f>
        <v>0</v>
      </c>
      <c r="BL88" s="15" t="s">
        <v>121</v>
      </c>
      <c r="BM88" s="191" t="s">
        <v>123</v>
      </c>
    </row>
    <row r="89" spans="1:65" s="2" customFormat="1" ht="180">
      <c r="A89" s="32"/>
      <c r="B89" s="33"/>
      <c r="C89" s="34"/>
      <c r="D89" s="193" t="s">
        <v>124</v>
      </c>
      <c r="E89" s="34"/>
      <c r="F89" s="194" t="s">
        <v>125</v>
      </c>
      <c r="G89" s="34"/>
      <c r="H89" s="34"/>
      <c r="I89" s="101"/>
      <c r="J89" s="34"/>
      <c r="K89" s="34"/>
      <c r="L89" s="37"/>
      <c r="M89" s="195"/>
      <c r="N89" s="196"/>
      <c r="O89" s="62"/>
      <c r="P89" s="62"/>
      <c r="Q89" s="62"/>
      <c r="R89" s="62"/>
      <c r="S89" s="62"/>
      <c r="T89" s="63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124</v>
      </c>
      <c r="AU89" s="15" t="s">
        <v>122</v>
      </c>
    </row>
    <row r="90" spans="1:65" s="2" customFormat="1" ht="55.5" customHeight="1">
      <c r="A90" s="32"/>
      <c r="B90" s="33"/>
      <c r="C90" s="180" t="s">
        <v>79</v>
      </c>
      <c r="D90" s="180" t="s">
        <v>116</v>
      </c>
      <c r="E90" s="181" t="s">
        <v>126</v>
      </c>
      <c r="F90" s="182" t="s">
        <v>127</v>
      </c>
      <c r="G90" s="183" t="s">
        <v>119</v>
      </c>
      <c r="H90" s="184">
        <v>1</v>
      </c>
      <c r="I90" s="185"/>
      <c r="J90" s="186">
        <f>ROUND(I90*H90,2)</f>
        <v>0</v>
      </c>
      <c r="K90" s="182" t="s">
        <v>120</v>
      </c>
      <c r="L90" s="37"/>
      <c r="M90" s="187" t="s">
        <v>20</v>
      </c>
      <c r="N90" s="188" t="s">
        <v>44</v>
      </c>
      <c r="O90" s="62"/>
      <c r="P90" s="189">
        <f>O90*H90</f>
        <v>0</v>
      </c>
      <c r="Q90" s="189">
        <v>0.137000232</v>
      </c>
      <c r="R90" s="189">
        <f>Q90*H90</f>
        <v>0.137000232</v>
      </c>
      <c r="S90" s="189">
        <v>0</v>
      </c>
      <c r="T90" s="190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91" t="s">
        <v>121</v>
      </c>
      <c r="AT90" s="191" t="s">
        <v>116</v>
      </c>
      <c r="AU90" s="191" t="s">
        <v>122</v>
      </c>
      <c r="AY90" s="15" t="s">
        <v>110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5" t="s">
        <v>22</v>
      </c>
      <c r="BK90" s="192">
        <f>ROUND(I90*H90,2)</f>
        <v>0</v>
      </c>
      <c r="BL90" s="15" t="s">
        <v>121</v>
      </c>
      <c r="BM90" s="191" t="s">
        <v>128</v>
      </c>
    </row>
    <row r="91" spans="1:65" s="2" customFormat="1" ht="180">
      <c r="A91" s="32"/>
      <c r="B91" s="33"/>
      <c r="C91" s="34"/>
      <c r="D91" s="193" t="s">
        <v>124</v>
      </c>
      <c r="E91" s="34"/>
      <c r="F91" s="194" t="s">
        <v>125</v>
      </c>
      <c r="G91" s="34"/>
      <c r="H91" s="34"/>
      <c r="I91" s="101"/>
      <c r="J91" s="34"/>
      <c r="K91" s="34"/>
      <c r="L91" s="37"/>
      <c r="M91" s="195"/>
      <c r="N91" s="196"/>
      <c r="O91" s="62"/>
      <c r="P91" s="62"/>
      <c r="Q91" s="62"/>
      <c r="R91" s="62"/>
      <c r="S91" s="62"/>
      <c r="T91" s="63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124</v>
      </c>
      <c r="AU91" s="15" t="s">
        <v>122</v>
      </c>
    </row>
    <row r="92" spans="1:65" s="12" customFormat="1" ht="20.85" customHeight="1">
      <c r="B92" s="164"/>
      <c r="C92" s="165"/>
      <c r="D92" s="166" t="s">
        <v>72</v>
      </c>
      <c r="E92" s="178" t="s">
        <v>129</v>
      </c>
      <c r="F92" s="178" t="s">
        <v>130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SUM(P93:P130)</f>
        <v>0</v>
      </c>
      <c r="Q92" s="172"/>
      <c r="R92" s="173">
        <f>SUM(R93:R130)</f>
        <v>2.3308699819999998</v>
      </c>
      <c r="S92" s="172"/>
      <c r="T92" s="174">
        <f>SUM(T93:T130)</f>
        <v>1.2050000000000001</v>
      </c>
      <c r="AR92" s="175" t="s">
        <v>22</v>
      </c>
      <c r="AT92" s="176" t="s">
        <v>72</v>
      </c>
      <c r="AU92" s="176" t="s">
        <v>79</v>
      </c>
      <c r="AY92" s="175" t="s">
        <v>110</v>
      </c>
      <c r="BK92" s="177">
        <f>SUM(BK93:BK130)</f>
        <v>0</v>
      </c>
    </row>
    <row r="93" spans="1:65" s="2" customFormat="1" ht="21.75" customHeight="1">
      <c r="A93" s="32"/>
      <c r="B93" s="33"/>
      <c r="C93" s="180" t="s">
        <v>122</v>
      </c>
      <c r="D93" s="180" t="s">
        <v>116</v>
      </c>
      <c r="E93" s="181" t="s">
        <v>131</v>
      </c>
      <c r="F93" s="182" t="s">
        <v>132</v>
      </c>
      <c r="G93" s="183" t="s">
        <v>133</v>
      </c>
      <c r="H93" s="184">
        <v>1</v>
      </c>
      <c r="I93" s="185"/>
      <c r="J93" s="186">
        <f>ROUND(I93*H93,2)</f>
        <v>0</v>
      </c>
      <c r="K93" s="182" t="s">
        <v>120</v>
      </c>
      <c r="L93" s="37"/>
      <c r="M93" s="187" t="s">
        <v>20</v>
      </c>
      <c r="N93" s="188" t="s">
        <v>44</v>
      </c>
      <c r="O93" s="62"/>
      <c r="P93" s="189">
        <f>O93*H93</f>
        <v>0</v>
      </c>
      <c r="Q93" s="189">
        <v>1.2950000000000001E-6</v>
      </c>
      <c r="R93" s="189">
        <f>Q93*H93</f>
        <v>1.2950000000000001E-6</v>
      </c>
      <c r="S93" s="189">
        <v>0</v>
      </c>
      <c r="T93" s="190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91" t="s">
        <v>121</v>
      </c>
      <c r="AT93" s="191" t="s">
        <v>116</v>
      </c>
      <c r="AU93" s="191" t="s">
        <v>122</v>
      </c>
      <c r="AY93" s="15" t="s">
        <v>110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5" t="s">
        <v>22</v>
      </c>
      <c r="BK93" s="192">
        <f>ROUND(I93*H93,2)</f>
        <v>0</v>
      </c>
      <c r="BL93" s="15" t="s">
        <v>121</v>
      </c>
      <c r="BM93" s="191" t="s">
        <v>134</v>
      </c>
    </row>
    <row r="94" spans="1:65" s="2" customFormat="1" ht="27">
      <c r="A94" s="32"/>
      <c r="B94" s="33"/>
      <c r="C94" s="34"/>
      <c r="D94" s="193" t="s">
        <v>124</v>
      </c>
      <c r="E94" s="34"/>
      <c r="F94" s="194" t="s">
        <v>135</v>
      </c>
      <c r="G94" s="34"/>
      <c r="H94" s="34"/>
      <c r="I94" s="101"/>
      <c r="J94" s="34"/>
      <c r="K94" s="34"/>
      <c r="L94" s="37"/>
      <c r="M94" s="195"/>
      <c r="N94" s="196"/>
      <c r="O94" s="62"/>
      <c r="P94" s="62"/>
      <c r="Q94" s="62"/>
      <c r="R94" s="62"/>
      <c r="S94" s="62"/>
      <c r="T94" s="63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5" t="s">
        <v>124</v>
      </c>
      <c r="AU94" s="15" t="s">
        <v>122</v>
      </c>
    </row>
    <row r="95" spans="1:65" s="2" customFormat="1" ht="21.75" customHeight="1">
      <c r="A95" s="32"/>
      <c r="B95" s="33"/>
      <c r="C95" s="180" t="s">
        <v>121</v>
      </c>
      <c r="D95" s="180" t="s">
        <v>116</v>
      </c>
      <c r="E95" s="181" t="s">
        <v>136</v>
      </c>
      <c r="F95" s="182" t="s">
        <v>137</v>
      </c>
      <c r="G95" s="183" t="s">
        <v>133</v>
      </c>
      <c r="H95" s="184">
        <v>1</v>
      </c>
      <c r="I95" s="185"/>
      <c r="J95" s="186">
        <f>ROUND(I95*H95,2)</f>
        <v>0</v>
      </c>
      <c r="K95" s="182" t="s">
        <v>120</v>
      </c>
      <c r="L95" s="37"/>
      <c r="M95" s="187" t="s">
        <v>20</v>
      </c>
      <c r="N95" s="188" t="s">
        <v>44</v>
      </c>
      <c r="O95" s="62"/>
      <c r="P95" s="189">
        <f>O95*H95</f>
        <v>0</v>
      </c>
      <c r="Q95" s="189">
        <v>1.6449999999999999E-6</v>
      </c>
      <c r="R95" s="189">
        <f>Q95*H95</f>
        <v>1.6449999999999999E-6</v>
      </c>
      <c r="S95" s="189">
        <v>0</v>
      </c>
      <c r="T95" s="190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91" t="s">
        <v>121</v>
      </c>
      <c r="AT95" s="191" t="s">
        <v>116</v>
      </c>
      <c r="AU95" s="191" t="s">
        <v>122</v>
      </c>
      <c r="AY95" s="15" t="s">
        <v>110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5" t="s">
        <v>22</v>
      </c>
      <c r="BK95" s="192">
        <f>ROUND(I95*H95,2)</f>
        <v>0</v>
      </c>
      <c r="BL95" s="15" t="s">
        <v>121</v>
      </c>
      <c r="BM95" s="191" t="s">
        <v>138</v>
      </c>
    </row>
    <row r="96" spans="1:65" s="2" customFormat="1" ht="27">
      <c r="A96" s="32"/>
      <c r="B96" s="33"/>
      <c r="C96" s="34"/>
      <c r="D96" s="193" t="s">
        <v>124</v>
      </c>
      <c r="E96" s="34"/>
      <c r="F96" s="194" t="s">
        <v>135</v>
      </c>
      <c r="G96" s="34"/>
      <c r="H96" s="34"/>
      <c r="I96" s="101"/>
      <c r="J96" s="34"/>
      <c r="K96" s="34"/>
      <c r="L96" s="37"/>
      <c r="M96" s="195"/>
      <c r="N96" s="196"/>
      <c r="O96" s="62"/>
      <c r="P96" s="62"/>
      <c r="Q96" s="62"/>
      <c r="R96" s="62"/>
      <c r="S96" s="62"/>
      <c r="T96" s="63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5" t="s">
        <v>124</v>
      </c>
      <c r="AU96" s="15" t="s">
        <v>122</v>
      </c>
    </row>
    <row r="97" spans="1:65" s="2" customFormat="1" ht="44.25" customHeight="1">
      <c r="A97" s="32"/>
      <c r="B97" s="33"/>
      <c r="C97" s="180" t="s">
        <v>112</v>
      </c>
      <c r="D97" s="180" t="s">
        <v>116</v>
      </c>
      <c r="E97" s="181" t="s">
        <v>139</v>
      </c>
      <c r="F97" s="182" t="s">
        <v>140</v>
      </c>
      <c r="G97" s="183" t="s">
        <v>119</v>
      </c>
      <c r="H97" s="184">
        <v>1</v>
      </c>
      <c r="I97" s="185"/>
      <c r="J97" s="186">
        <f>ROUND(I97*H97,2)</f>
        <v>0</v>
      </c>
      <c r="K97" s="182" t="s">
        <v>120</v>
      </c>
      <c r="L97" s="37"/>
      <c r="M97" s="187" t="s">
        <v>20</v>
      </c>
      <c r="N97" s="188" t="s">
        <v>44</v>
      </c>
      <c r="O97" s="62"/>
      <c r="P97" s="189">
        <f>O97*H97</f>
        <v>0</v>
      </c>
      <c r="Q97" s="189">
        <v>8.7639999999999994E-5</v>
      </c>
      <c r="R97" s="189">
        <f>Q97*H97</f>
        <v>8.7639999999999994E-5</v>
      </c>
      <c r="S97" s="189">
        <v>0.128</v>
      </c>
      <c r="T97" s="190">
        <f>S97*H97</f>
        <v>0.128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91" t="s">
        <v>121</v>
      </c>
      <c r="AT97" s="191" t="s">
        <v>116</v>
      </c>
      <c r="AU97" s="191" t="s">
        <v>122</v>
      </c>
      <c r="AY97" s="15" t="s">
        <v>110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5" t="s">
        <v>22</v>
      </c>
      <c r="BK97" s="192">
        <f>ROUND(I97*H97,2)</f>
        <v>0</v>
      </c>
      <c r="BL97" s="15" t="s">
        <v>121</v>
      </c>
      <c r="BM97" s="191" t="s">
        <v>141</v>
      </c>
    </row>
    <row r="98" spans="1:65" s="2" customFormat="1" ht="261">
      <c r="A98" s="32"/>
      <c r="B98" s="33"/>
      <c r="C98" s="34"/>
      <c r="D98" s="193" t="s">
        <v>124</v>
      </c>
      <c r="E98" s="34"/>
      <c r="F98" s="194" t="s">
        <v>142</v>
      </c>
      <c r="G98" s="34"/>
      <c r="H98" s="34"/>
      <c r="I98" s="101"/>
      <c r="J98" s="34"/>
      <c r="K98" s="34"/>
      <c r="L98" s="37"/>
      <c r="M98" s="195"/>
      <c r="N98" s="196"/>
      <c r="O98" s="62"/>
      <c r="P98" s="62"/>
      <c r="Q98" s="62"/>
      <c r="R98" s="62"/>
      <c r="S98" s="62"/>
      <c r="T98" s="63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5" t="s">
        <v>124</v>
      </c>
      <c r="AU98" s="15" t="s">
        <v>122</v>
      </c>
    </row>
    <row r="99" spans="1:65" s="2" customFormat="1" ht="44.25" customHeight="1">
      <c r="A99" s="32"/>
      <c r="B99" s="33"/>
      <c r="C99" s="180" t="s">
        <v>143</v>
      </c>
      <c r="D99" s="180" t="s">
        <v>116</v>
      </c>
      <c r="E99" s="181" t="s">
        <v>144</v>
      </c>
      <c r="F99" s="182" t="s">
        <v>145</v>
      </c>
      <c r="G99" s="183" t="s">
        <v>119</v>
      </c>
      <c r="H99" s="184">
        <v>1</v>
      </c>
      <c r="I99" s="185"/>
      <c r="J99" s="186">
        <f>ROUND(I99*H99,2)</f>
        <v>0</v>
      </c>
      <c r="K99" s="182" t="s">
        <v>120</v>
      </c>
      <c r="L99" s="37"/>
      <c r="M99" s="187" t="s">
        <v>20</v>
      </c>
      <c r="N99" s="188" t="s">
        <v>44</v>
      </c>
      <c r="O99" s="62"/>
      <c r="P99" s="189">
        <f>O99*H99</f>
        <v>0</v>
      </c>
      <c r="Q99" s="189">
        <v>1.5677000000000001E-4</v>
      </c>
      <c r="R99" s="189">
        <f>Q99*H99</f>
        <v>1.5677000000000001E-4</v>
      </c>
      <c r="S99" s="189">
        <v>0.25600000000000001</v>
      </c>
      <c r="T99" s="190">
        <f>S99*H99</f>
        <v>0.25600000000000001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91" t="s">
        <v>121</v>
      </c>
      <c r="AT99" s="191" t="s">
        <v>116</v>
      </c>
      <c r="AU99" s="191" t="s">
        <v>122</v>
      </c>
      <c r="AY99" s="15" t="s">
        <v>110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5" t="s">
        <v>22</v>
      </c>
      <c r="BK99" s="192">
        <f>ROUND(I99*H99,2)</f>
        <v>0</v>
      </c>
      <c r="BL99" s="15" t="s">
        <v>121</v>
      </c>
      <c r="BM99" s="191" t="s">
        <v>146</v>
      </c>
    </row>
    <row r="100" spans="1:65" s="2" customFormat="1" ht="261">
      <c r="A100" s="32"/>
      <c r="B100" s="33"/>
      <c r="C100" s="34"/>
      <c r="D100" s="193" t="s">
        <v>124</v>
      </c>
      <c r="E100" s="34"/>
      <c r="F100" s="194" t="s">
        <v>142</v>
      </c>
      <c r="G100" s="34"/>
      <c r="H100" s="34"/>
      <c r="I100" s="101"/>
      <c r="J100" s="34"/>
      <c r="K100" s="34"/>
      <c r="L100" s="37"/>
      <c r="M100" s="195"/>
      <c r="N100" s="196"/>
      <c r="O100" s="62"/>
      <c r="P100" s="62"/>
      <c r="Q100" s="62"/>
      <c r="R100" s="62"/>
      <c r="S100" s="62"/>
      <c r="T100" s="63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T100" s="15" t="s">
        <v>124</v>
      </c>
      <c r="AU100" s="15" t="s">
        <v>122</v>
      </c>
    </row>
    <row r="101" spans="1:65" s="2" customFormat="1" ht="55.5" customHeight="1">
      <c r="A101" s="32"/>
      <c r="B101" s="33"/>
      <c r="C101" s="180" t="s">
        <v>147</v>
      </c>
      <c r="D101" s="180" t="s">
        <v>116</v>
      </c>
      <c r="E101" s="181" t="s">
        <v>148</v>
      </c>
      <c r="F101" s="182" t="s">
        <v>149</v>
      </c>
      <c r="G101" s="183" t="s">
        <v>119</v>
      </c>
      <c r="H101" s="184">
        <v>1</v>
      </c>
      <c r="I101" s="185"/>
      <c r="J101" s="186">
        <f>ROUND(I101*H101,2)</f>
        <v>0</v>
      </c>
      <c r="K101" s="182" t="s">
        <v>120</v>
      </c>
      <c r="L101" s="37"/>
      <c r="M101" s="187" t="s">
        <v>20</v>
      </c>
      <c r="N101" s="188" t="s">
        <v>44</v>
      </c>
      <c r="O101" s="62"/>
      <c r="P101" s="189">
        <f>O101*H101</f>
        <v>0</v>
      </c>
      <c r="Q101" s="189">
        <v>0</v>
      </c>
      <c r="R101" s="189">
        <f>Q101*H101</f>
        <v>0</v>
      </c>
      <c r="S101" s="189">
        <v>0.02</v>
      </c>
      <c r="T101" s="190">
        <f>S101*H101</f>
        <v>0.02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91" t="s">
        <v>121</v>
      </c>
      <c r="AT101" s="191" t="s">
        <v>116</v>
      </c>
      <c r="AU101" s="191" t="s">
        <v>122</v>
      </c>
      <c r="AY101" s="15" t="s">
        <v>110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5" t="s">
        <v>22</v>
      </c>
      <c r="BK101" s="192">
        <f>ROUND(I101*H101,2)</f>
        <v>0</v>
      </c>
      <c r="BL101" s="15" t="s">
        <v>121</v>
      </c>
      <c r="BM101" s="191" t="s">
        <v>150</v>
      </c>
    </row>
    <row r="102" spans="1:65" s="2" customFormat="1" ht="90">
      <c r="A102" s="32"/>
      <c r="B102" s="33"/>
      <c r="C102" s="34"/>
      <c r="D102" s="193" t="s">
        <v>124</v>
      </c>
      <c r="E102" s="34"/>
      <c r="F102" s="194" t="s">
        <v>151</v>
      </c>
      <c r="G102" s="34"/>
      <c r="H102" s="34"/>
      <c r="I102" s="101"/>
      <c r="J102" s="34"/>
      <c r="K102" s="34"/>
      <c r="L102" s="37"/>
      <c r="M102" s="195"/>
      <c r="N102" s="196"/>
      <c r="O102" s="62"/>
      <c r="P102" s="62"/>
      <c r="Q102" s="62"/>
      <c r="R102" s="62"/>
      <c r="S102" s="62"/>
      <c r="T102" s="63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5" t="s">
        <v>124</v>
      </c>
      <c r="AU102" s="15" t="s">
        <v>122</v>
      </c>
    </row>
    <row r="103" spans="1:65" s="2" customFormat="1" ht="44.25" customHeight="1">
      <c r="A103" s="32"/>
      <c r="B103" s="33"/>
      <c r="C103" s="180" t="s">
        <v>152</v>
      </c>
      <c r="D103" s="180" t="s">
        <v>116</v>
      </c>
      <c r="E103" s="181" t="s">
        <v>153</v>
      </c>
      <c r="F103" s="182" t="s">
        <v>154</v>
      </c>
      <c r="G103" s="183" t="s">
        <v>119</v>
      </c>
      <c r="H103" s="184">
        <v>1</v>
      </c>
      <c r="I103" s="185"/>
      <c r="J103" s="186">
        <f>ROUND(I103*H103,2)</f>
        <v>0</v>
      </c>
      <c r="K103" s="182" t="s">
        <v>120</v>
      </c>
      <c r="L103" s="37"/>
      <c r="M103" s="187" t="s">
        <v>20</v>
      </c>
      <c r="N103" s="188" t="s">
        <v>44</v>
      </c>
      <c r="O103" s="62"/>
      <c r="P103" s="189">
        <f>O103*H103</f>
        <v>0</v>
      </c>
      <c r="Q103" s="189">
        <v>0</v>
      </c>
      <c r="R103" s="189">
        <f>Q103*H103</f>
        <v>0</v>
      </c>
      <c r="S103" s="189">
        <v>9.8000000000000004E-2</v>
      </c>
      <c r="T103" s="190">
        <f>S103*H103</f>
        <v>9.8000000000000004E-2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91" t="s">
        <v>121</v>
      </c>
      <c r="AT103" s="191" t="s">
        <v>116</v>
      </c>
      <c r="AU103" s="191" t="s">
        <v>122</v>
      </c>
      <c r="AY103" s="15" t="s">
        <v>110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5" t="s">
        <v>22</v>
      </c>
      <c r="BK103" s="192">
        <f>ROUND(I103*H103,2)</f>
        <v>0</v>
      </c>
      <c r="BL103" s="15" t="s">
        <v>121</v>
      </c>
      <c r="BM103" s="191" t="s">
        <v>155</v>
      </c>
    </row>
    <row r="104" spans="1:65" s="2" customFormat="1" ht="279">
      <c r="A104" s="32"/>
      <c r="B104" s="33"/>
      <c r="C104" s="34"/>
      <c r="D104" s="193" t="s">
        <v>124</v>
      </c>
      <c r="E104" s="34"/>
      <c r="F104" s="194" t="s">
        <v>156</v>
      </c>
      <c r="G104" s="34"/>
      <c r="H104" s="34"/>
      <c r="I104" s="101"/>
      <c r="J104" s="34"/>
      <c r="K104" s="34"/>
      <c r="L104" s="37"/>
      <c r="M104" s="195"/>
      <c r="N104" s="196"/>
      <c r="O104" s="62"/>
      <c r="P104" s="62"/>
      <c r="Q104" s="62"/>
      <c r="R104" s="62"/>
      <c r="S104" s="62"/>
      <c r="T104" s="63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T104" s="15" t="s">
        <v>124</v>
      </c>
      <c r="AU104" s="15" t="s">
        <v>122</v>
      </c>
    </row>
    <row r="105" spans="1:65" s="2" customFormat="1" ht="44.25" customHeight="1">
      <c r="A105" s="32"/>
      <c r="B105" s="33"/>
      <c r="C105" s="180" t="s">
        <v>157</v>
      </c>
      <c r="D105" s="180" t="s">
        <v>116</v>
      </c>
      <c r="E105" s="181" t="s">
        <v>158</v>
      </c>
      <c r="F105" s="182" t="s">
        <v>159</v>
      </c>
      <c r="G105" s="183" t="s">
        <v>119</v>
      </c>
      <c r="H105" s="184">
        <v>1</v>
      </c>
      <c r="I105" s="185"/>
      <c r="J105" s="186">
        <f>ROUND(I105*H105,2)</f>
        <v>0</v>
      </c>
      <c r="K105" s="182" t="s">
        <v>120</v>
      </c>
      <c r="L105" s="37"/>
      <c r="M105" s="187" t="s">
        <v>20</v>
      </c>
      <c r="N105" s="188" t="s">
        <v>44</v>
      </c>
      <c r="O105" s="62"/>
      <c r="P105" s="189">
        <f>O105*H105</f>
        <v>0</v>
      </c>
      <c r="Q105" s="189">
        <v>0</v>
      </c>
      <c r="R105" s="189">
        <f>Q105*H105</f>
        <v>0</v>
      </c>
      <c r="S105" s="189">
        <v>0.22</v>
      </c>
      <c r="T105" s="190">
        <f>S105*H105</f>
        <v>0.22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91" t="s">
        <v>121</v>
      </c>
      <c r="AT105" s="191" t="s">
        <v>116</v>
      </c>
      <c r="AU105" s="191" t="s">
        <v>122</v>
      </c>
      <c r="AY105" s="15" t="s">
        <v>110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5" t="s">
        <v>22</v>
      </c>
      <c r="BK105" s="192">
        <f>ROUND(I105*H105,2)</f>
        <v>0</v>
      </c>
      <c r="BL105" s="15" t="s">
        <v>121</v>
      </c>
      <c r="BM105" s="191" t="s">
        <v>160</v>
      </c>
    </row>
    <row r="106" spans="1:65" s="2" customFormat="1" ht="279">
      <c r="A106" s="32"/>
      <c r="B106" s="33"/>
      <c r="C106" s="34"/>
      <c r="D106" s="193" t="s">
        <v>124</v>
      </c>
      <c r="E106" s="34"/>
      <c r="F106" s="194" t="s">
        <v>156</v>
      </c>
      <c r="G106" s="34"/>
      <c r="H106" s="34"/>
      <c r="I106" s="101"/>
      <c r="J106" s="34"/>
      <c r="K106" s="34"/>
      <c r="L106" s="37"/>
      <c r="M106" s="195"/>
      <c r="N106" s="196"/>
      <c r="O106" s="62"/>
      <c r="P106" s="62"/>
      <c r="Q106" s="62"/>
      <c r="R106" s="62"/>
      <c r="S106" s="62"/>
      <c r="T106" s="63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5" t="s">
        <v>124</v>
      </c>
      <c r="AU106" s="15" t="s">
        <v>122</v>
      </c>
    </row>
    <row r="107" spans="1:65" s="2" customFormat="1" ht="44.25" customHeight="1">
      <c r="A107" s="32"/>
      <c r="B107" s="33"/>
      <c r="C107" s="180" t="s">
        <v>27</v>
      </c>
      <c r="D107" s="180" t="s">
        <v>116</v>
      </c>
      <c r="E107" s="181" t="s">
        <v>161</v>
      </c>
      <c r="F107" s="182" t="s">
        <v>162</v>
      </c>
      <c r="G107" s="183" t="s">
        <v>119</v>
      </c>
      <c r="H107" s="184">
        <v>1</v>
      </c>
      <c r="I107" s="185"/>
      <c r="J107" s="186">
        <f>ROUND(I107*H107,2)</f>
        <v>0</v>
      </c>
      <c r="K107" s="182" t="s">
        <v>120</v>
      </c>
      <c r="L107" s="37"/>
      <c r="M107" s="187" t="s">
        <v>20</v>
      </c>
      <c r="N107" s="188" t="s">
        <v>44</v>
      </c>
      <c r="O107" s="62"/>
      <c r="P107" s="189">
        <f>O107*H107</f>
        <v>0</v>
      </c>
      <c r="Q107" s="189">
        <v>0</v>
      </c>
      <c r="R107" s="189">
        <f>Q107*H107</f>
        <v>0</v>
      </c>
      <c r="S107" s="189">
        <v>0.24</v>
      </c>
      <c r="T107" s="190">
        <f>S107*H107</f>
        <v>0.24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91" t="s">
        <v>121</v>
      </c>
      <c r="AT107" s="191" t="s">
        <v>116</v>
      </c>
      <c r="AU107" s="191" t="s">
        <v>122</v>
      </c>
      <c r="AY107" s="15" t="s">
        <v>110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5" t="s">
        <v>22</v>
      </c>
      <c r="BK107" s="192">
        <f>ROUND(I107*H107,2)</f>
        <v>0</v>
      </c>
      <c r="BL107" s="15" t="s">
        <v>121</v>
      </c>
      <c r="BM107" s="191" t="s">
        <v>163</v>
      </c>
    </row>
    <row r="108" spans="1:65" s="2" customFormat="1" ht="279">
      <c r="A108" s="32"/>
      <c r="B108" s="33"/>
      <c r="C108" s="34"/>
      <c r="D108" s="193" t="s">
        <v>124</v>
      </c>
      <c r="E108" s="34"/>
      <c r="F108" s="194" t="s">
        <v>156</v>
      </c>
      <c r="G108" s="34"/>
      <c r="H108" s="34"/>
      <c r="I108" s="101"/>
      <c r="J108" s="34"/>
      <c r="K108" s="34"/>
      <c r="L108" s="37"/>
      <c r="M108" s="195"/>
      <c r="N108" s="196"/>
      <c r="O108" s="62"/>
      <c r="P108" s="62"/>
      <c r="Q108" s="62"/>
      <c r="R108" s="62"/>
      <c r="S108" s="62"/>
      <c r="T108" s="63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5" t="s">
        <v>124</v>
      </c>
      <c r="AU108" s="15" t="s">
        <v>122</v>
      </c>
    </row>
    <row r="109" spans="1:65" s="2" customFormat="1" ht="44.25" customHeight="1">
      <c r="A109" s="32"/>
      <c r="B109" s="33"/>
      <c r="C109" s="180" t="s">
        <v>164</v>
      </c>
      <c r="D109" s="180" t="s">
        <v>116</v>
      </c>
      <c r="E109" s="181" t="s">
        <v>165</v>
      </c>
      <c r="F109" s="182" t="s">
        <v>166</v>
      </c>
      <c r="G109" s="183" t="s">
        <v>119</v>
      </c>
      <c r="H109" s="184">
        <v>1</v>
      </c>
      <c r="I109" s="185"/>
      <c r="J109" s="186">
        <f>ROUND(I109*H109,2)</f>
        <v>0</v>
      </c>
      <c r="K109" s="182" t="s">
        <v>120</v>
      </c>
      <c r="L109" s="37"/>
      <c r="M109" s="187" t="s">
        <v>20</v>
      </c>
      <c r="N109" s="188" t="s">
        <v>44</v>
      </c>
      <c r="O109" s="62"/>
      <c r="P109" s="189">
        <f>O109*H109</f>
        <v>0</v>
      </c>
      <c r="Q109" s="189">
        <v>0</v>
      </c>
      <c r="R109" s="189">
        <f>Q109*H109</f>
        <v>0</v>
      </c>
      <c r="S109" s="189">
        <v>0.24299999999999999</v>
      </c>
      <c r="T109" s="190">
        <f>S109*H109</f>
        <v>0.24299999999999999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91" t="s">
        <v>121</v>
      </c>
      <c r="AT109" s="191" t="s">
        <v>116</v>
      </c>
      <c r="AU109" s="191" t="s">
        <v>122</v>
      </c>
      <c r="AY109" s="15" t="s">
        <v>110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5" t="s">
        <v>22</v>
      </c>
      <c r="BK109" s="192">
        <f>ROUND(I109*H109,2)</f>
        <v>0</v>
      </c>
      <c r="BL109" s="15" t="s">
        <v>121</v>
      </c>
      <c r="BM109" s="191" t="s">
        <v>167</v>
      </c>
    </row>
    <row r="110" spans="1:65" s="2" customFormat="1" ht="279">
      <c r="A110" s="32"/>
      <c r="B110" s="33"/>
      <c r="C110" s="34"/>
      <c r="D110" s="193" t="s">
        <v>124</v>
      </c>
      <c r="E110" s="34"/>
      <c r="F110" s="194" t="s">
        <v>156</v>
      </c>
      <c r="G110" s="34"/>
      <c r="H110" s="34"/>
      <c r="I110" s="101"/>
      <c r="J110" s="34"/>
      <c r="K110" s="34"/>
      <c r="L110" s="37"/>
      <c r="M110" s="195"/>
      <c r="N110" s="196"/>
      <c r="O110" s="62"/>
      <c r="P110" s="62"/>
      <c r="Q110" s="62"/>
      <c r="R110" s="62"/>
      <c r="S110" s="62"/>
      <c r="T110" s="6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5" t="s">
        <v>124</v>
      </c>
      <c r="AU110" s="15" t="s">
        <v>122</v>
      </c>
    </row>
    <row r="111" spans="1:65" s="2" customFormat="1" ht="33" customHeight="1">
      <c r="A111" s="32"/>
      <c r="B111" s="33"/>
      <c r="C111" s="180" t="s">
        <v>168</v>
      </c>
      <c r="D111" s="180" t="s">
        <v>116</v>
      </c>
      <c r="E111" s="181" t="s">
        <v>169</v>
      </c>
      <c r="F111" s="182" t="s">
        <v>170</v>
      </c>
      <c r="G111" s="183" t="s">
        <v>171</v>
      </c>
      <c r="H111" s="184">
        <v>1</v>
      </c>
      <c r="I111" s="185"/>
      <c r="J111" s="186">
        <f>ROUND(I111*H111,2)</f>
        <v>0</v>
      </c>
      <c r="K111" s="182" t="s">
        <v>120</v>
      </c>
      <c r="L111" s="37"/>
      <c r="M111" s="187" t="s">
        <v>20</v>
      </c>
      <c r="N111" s="188" t="s">
        <v>44</v>
      </c>
      <c r="O111" s="62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91" t="s">
        <v>121</v>
      </c>
      <c r="AT111" s="191" t="s">
        <v>116</v>
      </c>
      <c r="AU111" s="191" t="s">
        <v>122</v>
      </c>
      <c r="AY111" s="15" t="s">
        <v>110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5" t="s">
        <v>22</v>
      </c>
      <c r="BK111" s="192">
        <f>ROUND(I111*H111,2)</f>
        <v>0</v>
      </c>
      <c r="BL111" s="15" t="s">
        <v>121</v>
      </c>
      <c r="BM111" s="191" t="s">
        <v>172</v>
      </c>
    </row>
    <row r="112" spans="1:65" s="2" customFormat="1" ht="72">
      <c r="A112" s="32"/>
      <c r="B112" s="33"/>
      <c r="C112" s="34"/>
      <c r="D112" s="193" t="s">
        <v>124</v>
      </c>
      <c r="E112" s="34"/>
      <c r="F112" s="194" t="s">
        <v>173</v>
      </c>
      <c r="G112" s="34"/>
      <c r="H112" s="34"/>
      <c r="I112" s="101"/>
      <c r="J112" s="34"/>
      <c r="K112" s="34"/>
      <c r="L112" s="37"/>
      <c r="M112" s="195"/>
      <c r="N112" s="196"/>
      <c r="O112" s="62"/>
      <c r="P112" s="62"/>
      <c r="Q112" s="62"/>
      <c r="R112" s="62"/>
      <c r="S112" s="62"/>
      <c r="T112" s="6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5" t="s">
        <v>124</v>
      </c>
      <c r="AU112" s="15" t="s">
        <v>122</v>
      </c>
    </row>
    <row r="113" spans="1:65" s="2" customFormat="1" ht="44.25" customHeight="1">
      <c r="A113" s="32"/>
      <c r="B113" s="33"/>
      <c r="C113" s="180" t="s">
        <v>174</v>
      </c>
      <c r="D113" s="180" t="s">
        <v>116</v>
      </c>
      <c r="E113" s="181" t="s">
        <v>175</v>
      </c>
      <c r="F113" s="182" t="s">
        <v>176</v>
      </c>
      <c r="G113" s="183" t="s">
        <v>171</v>
      </c>
      <c r="H113" s="184">
        <v>1</v>
      </c>
      <c r="I113" s="185"/>
      <c r="J113" s="186">
        <f>ROUND(I113*H113,2)</f>
        <v>0</v>
      </c>
      <c r="K113" s="182" t="s">
        <v>120</v>
      </c>
      <c r="L113" s="37"/>
      <c r="M113" s="187" t="s">
        <v>20</v>
      </c>
      <c r="N113" s="188" t="s">
        <v>44</v>
      </c>
      <c r="O113" s="62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91" t="s">
        <v>121</v>
      </c>
      <c r="AT113" s="191" t="s">
        <v>116</v>
      </c>
      <c r="AU113" s="191" t="s">
        <v>122</v>
      </c>
      <c r="AY113" s="15" t="s">
        <v>110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5" t="s">
        <v>22</v>
      </c>
      <c r="BK113" s="192">
        <f>ROUND(I113*H113,2)</f>
        <v>0</v>
      </c>
      <c r="BL113" s="15" t="s">
        <v>121</v>
      </c>
      <c r="BM113" s="191" t="s">
        <v>177</v>
      </c>
    </row>
    <row r="114" spans="1:65" s="2" customFormat="1" ht="72">
      <c r="A114" s="32"/>
      <c r="B114" s="33"/>
      <c r="C114" s="34"/>
      <c r="D114" s="193" t="s">
        <v>124</v>
      </c>
      <c r="E114" s="34"/>
      <c r="F114" s="194" t="s">
        <v>173</v>
      </c>
      <c r="G114" s="34"/>
      <c r="H114" s="34"/>
      <c r="I114" s="101"/>
      <c r="J114" s="34"/>
      <c r="K114" s="34"/>
      <c r="L114" s="37"/>
      <c r="M114" s="195"/>
      <c r="N114" s="196"/>
      <c r="O114" s="62"/>
      <c r="P114" s="62"/>
      <c r="Q114" s="62"/>
      <c r="R114" s="62"/>
      <c r="S114" s="62"/>
      <c r="T114" s="63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5" t="s">
        <v>124</v>
      </c>
      <c r="AU114" s="15" t="s">
        <v>122</v>
      </c>
    </row>
    <row r="115" spans="1:65" s="2" customFormat="1" ht="33" customHeight="1">
      <c r="A115" s="32"/>
      <c r="B115" s="33"/>
      <c r="C115" s="180" t="s">
        <v>178</v>
      </c>
      <c r="D115" s="180" t="s">
        <v>116</v>
      </c>
      <c r="E115" s="181" t="s">
        <v>179</v>
      </c>
      <c r="F115" s="182" t="s">
        <v>180</v>
      </c>
      <c r="G115" s="183" t="s">
        <v>171</v>
      </c>
      <c r="H115" s="184">
        <v>1</v>
      </c>
      <c r="I115" s="185"/>
      <c r="J115" s="186">
        <f>ROUND(I115*H115,2)</f>
        <v>0</v>
      </c>
      <c r="K115" s="182" t="s">
        <v>120</v>
      </c>
      <c r="L115" s="37"/>
      <c r="M115" s="187" t="s">
        <v>20</v>
      </c>
      <c r="N115" s="188" t="s">
        <v>44</v>
      </c>
      <c r="O115" s="62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91" t="s">
        <v>121</v>
      </c>
      <c r="AT115" s="191" t="s">
        <v>116</v>
      </c>
      <c r="AU115" s="191" t="s">
        <v>122</v>
      </c>
      <c r="AY115" s="15" t="s">
        <v>110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5" t="s">
        <v>22</v>
      </c>
      <c r="BK115" s="192">
        <f>ROUND(I115*H115,2)</f>
        <v>0</v>
      </c>
      <c r="BL115" s="15" t="s">
        <v>121</v>
      </c>
      <c r="BM115" s="191" t="s">
        <v>181</v>
      </c>
    </row>
    <row r="116" spans="1:65" s="2" customFormat="1" ht="99">
      <c r="A116" s="32"/>
      <c r="B116" s="33"/>
      <c r="C116" s="34"/>
      <c r="D116" s="193" t="s">
        <v>124</v>
      </c>
      <c r="E116" s="34"/>
      <c r="F116" s="194" t="s">
        <v>182</v>
      </c>
      <c r="G116" s="34"/>
      <c r="H116" s="34"/>
      <c r="I116" s="101"/>
      <c r="J116" s="34"/>
      <c r="K116" s="34"/>
      <c r="L116" s="37"/>
      <c r="M116" s="195"/>
      <c r="N116" s="196"/>
      <c r="O116" s="62"/>
      <c r="P116" s="62"/>
      <c r="Q116" s="62"/>
      <c r="R116" s="62"/>
      <c r="S116" s="62"/>
      <c r="T116" s="63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124</v>
      </c>
      <c r="AU116" s="15" t="s">
        <v>122</v>
      </c>
    </row>
    <row r="117" spans="1:65" s="2" customFormat="1" ht="33" customHeight="1">
      <c r="A117" s="32"/>
      <c r="B117" s="33"/>
      <c r="C117" s="180" t="s">
        <v>8</v>
      </c>
      <c r="D117" s="180" t="s">
        <v>116</v>
      </c>
      <c r="E117" s="181" t="s">
        <v>183</v>
      </c>
      <c r="F117" s="182" t="s">
        <v>184</v>
      </c>
      <c r="G117" s="183" t="s">
        <v>185</v>
      </c>
      <c r="H117" s="184">
        <v>1</v>
      </c>
      <c r="I117" s="185"/>
      <c r="J117" s="186">
        <f>ROUND(I117*H117,2)</f>
        <v>0</v>
      </c>
      <c r="K117" s="182" t="s">
        <v>120</v>
      </c>
      <c r="L117" s="37"/>
      <c r="M117" s="187" t="s">
        <v>20</v>
      </c>
      <c r="N117" s="188" t="s">
        <v>44</v>
      </c>
      <c r="O117" s="62"/>
      <c r="P117" s="189">
        <f>O117*H117</f>
        <v>0</v>
      </c>
      <c r="Q117" s="189">
        <v>0.31108000000000002</v>
      </c>
      <c r="R117" s="189">
        <f>Q117*H117</f>
        <v>0.31108000000000002</v>
      </c>
      <c r="S117" s="189">
        <v>0</v>
      </c>
      <c r="T117" s="190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1" t="s">
        <v>121</v>
      </c>
      <c r="AT117" s="191" t="s">
        <v>116</v>
      </c>
      <c r="AU117" s="191" t="s">
        <v>122</v>
      </c>
      <c r="AY117" s="15" t="s">
        <v>110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5" t="s">
        <v>22</v>
      </c>
      <c r="BK117" s="192">
        <f>ROUND(I117*H117,2)</f>
        <v>0</v>
      </c>
      <c r="BL117" s="15" t="s">
        <v>121</v>
      </c>
      <c r="BM117" s="191" t="s">
        <v>186</v>
      </c>
    </row>
    <row r="118" spans="1:65" s="2" customFormat="1" ht="126">
      <c r="A118" s="32"/>
      <c r="B118" s="33"/>
      <c r="C118" s="34"/>
      <c r="D118" s="193" t="s">
        <v>124</v>
      </c>
      <c r="E118" s="34"/>
      <c r="F118" s="194" t="s">
        <v>187</v>
      </c>
      <c r="G118" s="34"/>
      <c r="H118" s="34"/>
      <c r="I118" s="101"/>
      <c r="J118" s="34"/>
      <c r="K118" s="34"/>
      <c r="L118" s="37"/>
      <c r="M118" s="195"/>
      <c r="N118" s="196"/>
      <c r="O118" s="62"/>
      <c r="P118" s="62"/>
      <c r="Q118" s="62"/>
      <c r="R118" s="62"/>
      <c r="S118" s="62"/>
      <c r="T118" s="63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5" t="s">
        <v>124</v>
      </c>
      <c r="AU118" s="15" t="s">
        <v>122</v>
      </c>
    </row>
    <row r="119" spans="1:65" s="2" customFormat="1" ht="33" customHeight="1">
      <c r="A119" s="32"/>
      <c r="B119" s="33"/>
      <c r="C119" s="180" t="s">
        <v>188</v>
      </c>
      <c r="D119" s="180" t="s">
        <v>116</v>
      </c>
      <c r="E119" s="181" t="s">
        <v>189</v>
      </c>
      <c r="F119" s="182" t="s">
        <v>190</v>
      </c>
      <c r="G119" s="183" t="s">
        <v>185</v>
      </c>
      <c r="H119" s="184">
        <v>1</v>
      </c>
      <c r="I119" s="185"/>
      <c r="J119" s="186">
        <f>ROUND(I119*H119,2)</f>
        <v>0</v>
      </c>
      <c r="K119" s="182" t="s">
        <v>120</v>
      </c>
      <c r="L119" s="37"/>
      <c r="M119" s="187" t="s">
        <v>20</v>
      </c>
      <c r="N119" s="188" t="s">
        <v>44</v>
      </c>
      <c r="O119" s="62"/>
      <c r="P119" s="189">
        <f>O119*H119</f>
        <v>0</v>
      </c>
      <c r="Q119" s="189">
        <v>1.6167899999999999</v>
      </c>
      <c r="R119" s="189">
        <f>Q119*H119</f>
        <v>1.6167899999999999</v>
      </c>
      <c r="S119" s="189">
        <v>0</v>
      </c>
      <c r="T119" s="190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1" t="s">
        <v>121</v>
      </c>
      <c r="AT119" s="191" t="s">
        <v>116</v>
      </c>
      <c r="AU119" s="191" t="s">
        <v>122</v>
      </c>
      <c r="AY119" s="15" t="s">
        <v>110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5" t="s">
        <v>22</v>
      </c>
      <c r="BK119" s="192">
        <f>ROUND(I119*H119,2)</f>
        <v>0</v>
      </c>
      <c r="BL119" s="15" t="s">
        <v>121</v>
      </c>
      <c r="BM119" s="191" t="s">
        <v>191</v>
      </c>
    </row>
    <row r="120" spans="1:65" s="2" customFormat="1" ht="63">
      <c r="A120" s="32"/>
      <c r="B120" s="33"/>
      <c r="C120" s="34"/>
      <c r="D120" s="193" t="s">
        <v>124</v>
      </c>
      <c r="E120" s="34"/>
      <c r="F120" s="194" t="s">
        <v>192</v>
      </c>
      <c r="G120" s="34"/>
      <c r="H120" s="34"/>
      <c r="I120" s="101"/>
      <c r="J120" s="34"/>
      <c r="K120" s="34"/>
      <c r="L120" s="37"/>
      <c r="M120" s="195"/>
      <c r="N120" s="196"/>
      <c r="O120" s="62"/>
      <c r="P120" s="62"/>
      <c r="Q120" s="62"/>
      <c r="R120" s="62"/>
      <c r="S120" s="62"/>
      <c r="T120" s="63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124</v>
      </c>
      <c r="AU120" s="15" t="s">
        <v>122</v>
      </c>
    </row>
    <row r="121" spans="1:65" s="2" customFormat="1" ht="21.75" customHeight="1">
      <c r="A121" s="32"/>
      <c r="B121" s="33"/>
      <c r="C121" s="180" t="s">
        <v>193</v>
      </c>
      <c r="D121" s="180" t="s">
        <v>116</v>
      </c>
      <c r="E121" s="181" t="s">
        <v>194</v>
      </c>
      <c r="F121" s="182" t="s">
        <v>195</v>
      </c>
      <c r="G121" s="183" t="s">
        <v>119</v>
      </c>
      <c r="H121" s="184">
        <v>1</v>
      </c>
      <c r="I121" s="185"/>
      <c r="J121" s="186">
        <f>ROUND(I121*H121,2)</f>
        <v>0</v>
      </c>
      <c r="K121" s="182" t="s">
        <v>120</v>
      </c>
      <c r="L121" s="37"/>
      <c r="M121" s="187" t="s">
        <v>20</v>
      </c>
      <c r="N121" s="188" t="s">
        <v>44</v>
      </c>
      <c r="O121" s="62"/>
      <c r="P121" s="189">
        <f>O121*H121</f>
        <v>0</v>
      </c>
      <c r="Q121" s="189">
        <v>7.1000000000000002E-4</v>
      </c>
      <c r="R121" s="189">
        <f>Q121*H121</f>
        <v>7.1000000000000002E-4</v>
      </c>
      <c r="S121" s="189">
        <v>0</v>
      </c>
      <c r="T121" s="190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1" t="s">
        <v>121</v>
      </c>
      <c r="AT121" s="191" t="s">
        <v>116</v>
      </c>
      <c r="AU121" s="191" t="s">
        <v>122</v>
      </c>
      <c r="AY121" s="15" t="s">
        <v>110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5" t="s">
        <v>22</v>
      </c>
      <c r="BK121" s="192">
        <f>ROUND(I121*H121,2)</f>
        <v>0</v>
      </c>
      <c r="BL121" s="15" t="s">
        <v>121</v>
      </c>
      <c r="BM121" s="191" t="s">
        <v>196</v>
      </c>
    </row>
    <row r="122" spans="1:65" s="2" customFormat="1" ht="44.25" customHeight="1">
      <c r="A122" s="32"/>
      <c r="B122" s="33"/>
      <c r="C122" s="180" t="s">
        <v>197</v>
      </c>
      <c r="D122" s="180" t="s">
        <v>116</v>
      </c>
      <c r="E122" s="181" t="s">
        <v>198</v>
      </c>
      <c r="F122" s="182" t="s">
        <v>199</v>
      </c>
      <c r="G122" s="183" t="s">
        <v>133</v>
      </c>
      <c r="H122" s="184">
        <v>1</v>
      </c>
      <c r="I122" s="185"/>
      <c r="J122" s="186">
        <f>ROUND(I122*H122,2)</f>
        <v>0</v>
      </c>
      <c r="K122" s="182" t="s">
        <v>120</v>
      </c>
      <c r="L122" s="37"/>
      <c r="M122" s="187" t="s">
        <v>20</v>
      </c>
      <c r="N122" s="188" t="s">
        <v>44</v>
      </c>
      <c r="O122" s="62"/>
      <c r="P122" s="189">
        <f>O122*H122</f>
        <v>0</v>
      </c>
      <c r="Q122" s="189">
        <v>9.2399999999999996E-5</v>
      </c>
      <c r="R122" s="189">
        <f>Q122*H122</f>
        <v>9.2399999999999996E-5</v>
      </c>
      <c r="S122" s="189">
        <v>0</v>
      </c>
      <c r="T122" s="190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1" t="s">
        <v>121</v>
      </c>
      <c r="AT122" s="191" t="s">
        <v>116</v>
      </c>
      <c r="AU122" s="191" t="s">
        <v>122</v>
      </c>
      <c r="AY122" s="15" t="s">
        <v>110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5" t="s">
        <v>22</v>
      </c>
      <c r="BK122" s="192">
        <f>ROUND(I122*H122,2)</f>
        <v>0</v>
      </c>
      <c r="BL122" s="15" t="s">
        <v>121</v>
      </c>
      <c r="BM122" s="191" t="s">
        <v>200</v>
      </c>
    </row>
    <row r="123" spans="1:65" s="2" customFormat="1" ht="45">
      <c r="A123" s="32"/>
      <c r="B123" s="33"/>
      <c r="C123" s="34"/>
      <c r="D123" s="193" t="s">
        <v>124</v>
      </c>
      <c r="E123" s="34"/>
      <c r="F123" s="194" t="s">
        <v>201</v>
      </c>
      <c r="G123" s="34"/>
      <c r="H123" s="34"/>
      <c r="I123" s="101"/>
      <c r="J123" s="34"/>
      <c r="K123" s="34"/>
      <c r="L123" s="37"/>
      <c r="M123" s="195"/>
      <c r="N123" s="196"/>
      <c r="O123" s="62"/>
      <c r="P123" s="62"/>
      <c r="Q123" s="62"/>
      <c r="R123" s="62"/>
      <c r="S123" s="62"/>
      <c r="T123" s="63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5" t="s">
        <v>124</v>
      </c>
      <c r="AU123" s="15" t="s">
        <v>122</v>
      </c>
    </row>
    <row r="124" spans="1:65" s="2" customFormat="1" ht="33" customHeight="1">
      <c r="A124" s="32"/>
      <c r="B124" s="33"/>
      <c r="C124" s="180" t="s">
        <v>202</v>
      </c>
      <c r="D124" s="180" t="s">
        <v>116</v>
      </c>
      <c r="E124" s="181" t="s">
        <v>203</v>
      </c>
      <c r="F124" s="182" t="s">
        <v>204</v>
      </c>
      <c r="G124" s="183" t="s">
        <v>119</v>
      </c>
      <c r="H124" s="184">
        <v>1</v>
      </c>
      <c r="I124" s="185"/>
      <c r="J124" s="186">
        <f>ROUND(I124*H124,2)</f>
        <v>0</v>
      </c>
      <c r="K124" s="182" t="s">
        <v>120</v>
      </c>
      <c r="L124" s="37"/>
      <c r="M124" s="187" t="s">
        <v>20</v>
      </c>
      <c r="N124" s="188" t="s">
        <v>44</v>
      </c>
      <c r="O124" s="62"/>
      <c r="P124" s="189">
        <f>O124*H124</f>
        <v>0</v>
      </c>
      <c r="Q124" s="189">
        <v>0.10434</v>
      </c>
      <c r="R124" s="189">
        <f>Q124*H124</f>
        <v>0.10434</v>
      </c>
      <c r="S124" s="189">
        <v>0</v>
      </c>
      <c r="T124" s="190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1" t="s">
        <v>121</v>
      </c>
      <c r="AT124" s="191" t="s">
        <v>116</v>
      </c>
      <c r="AU124" s="191" t="s">
        <v>122</v>
      </c>
      <c r="AY124" s="15" t="s">
        <v>110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5" t="s">
        <v>22</v>
      </c>
      <c r="BK124" s="192">
        <f>ROUND(I124*H124,2)</f>
        <v>0</v>
      </c>
      <c r="BL124" s="15" t="s">
        <v>121</v>
      </c>
      <c r="BM124" s="191" t="s">
        <v>205</v>
      </c>
    </row>
    <row r="125" spans="1:65" s="2" customFormat="1" ht="180">
      <c r="A125" s="32"/>
      <c r="B125" s="33"/>
      <c r="C125" s="34"/>
      <c r="D125" s="193" t="s">
        <v>124</v>
      </c>
      <c r="E125" s="34"/>
      <c r="F125" s="194" t="s">
        <v>206</v>
      </c>
      <c r="G125" s="34"/>
      <c r="H125" s="34"/>
      <c r="I125" s="101"/>
      <c r="J125" s="34"/>
      <c r="K125" s="34"/>
      <c r="L125" s="37"/>
      <c r="M125" s="195"/>
      <c r="N125" s="196"/>
      <c r="O125" s="62"/>
      <c r="P125" s="62"/>
      <c r="Q125" s="62"/>
      <c r="R125" s="62"/>
      <c r="S125" s="62"/>
      <c r="T125" s="6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5" t="s">
        <v>124</v>
      </c>
      <c r="AU125" s="15" t="s">
        <v>122</v>
      </c>
    </row>
    <row r="126" spans="1:65" s="2" customFormat="1" ht="55.5" customHeight="1">
      <c r="A126" s="32"/>
      <c r="B126" s="33"/>
      <c r="C126" s="180" t="s">
        <v>207</v>
      </c>
      <c r="D126" s="180" t="s">
        <v>116</v>
      </c>
      <c r="E126" s="181" t="s">
        <v>117</v>
      </c>
      <c r="F126" s="182" t="s">
        <v>118</v>
      </c>
      <c r="G126" s="183" t="s">
        <v>119</v>
      </c>
      <c r="H126" s="184">
        <v>1</v>
      </c>
      <c r="I126" s="185"/>
      <c r="J126" s="186">
        <f>ROUND(I126*H126,2)</f>
        <v>0</v>
      </c>
      <c r="K126" s="182" t="s">
        <v>120</v>
      </c>
      <c r="L126" s="37"/>
      <c r="M126" s="187" t="s">
        <v>20</v>
      </c>
      <c r="N126" s="188" t="s">
        <v>44</v>
      </c>
      <c r="O126" s="62"/>
      <c r="P126" s="189">
        <f>O126*H126</f>
        <v>0</v>
      </c>
      <c r="Q126" s="189">
        <v>0.167950232</v>
      </c>
      <c r="R126" s="189">
        <f>Q126*H126</f>
        <v>0.167950232</v>
      </c>
      <c r="S126" s="189">
        <v>0</v>
      </c>
      <c r="T126" s="190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1" t="s">
        <v>121</v>
      </c>
      <c r="AT126" s="191" t="s">
        <v>116</v>
      </c>
      <c r="AU126" s="191" t="s">
        <v>122</v>
      </c>
      <c r="AY126" s="15" t="s">
        <v>110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5" t="s">
        <v>22</v>
      </c>
      <c r="BK126" s="192">
        <f>ROUND(I126*H126,2)</f>
        <v>0</v>
      </c>
      <c r="BL126" s="15" t="s">
        <v>121</v>
      </c>
      <c r="BM126" s="191" t="s">
        <v>208</v>
      </c>
    </row>
    <row r="127" spans="1:65" s="2" customFormat="1" ht="180">
      <c r="A127" s="32"/>
      <c r="B127" s="33"/>
      <c r="C127" s="34"/>
      <c r="D127" s="193" t="s">
        <v>124</v>
      </c>
      <c r="E127" s="34"/>
      <c r="F127" s="194" t="s">
        <v>125</v>
      </c>
      <c r="G127" s="34"/>
      <c r="H127" s="34"/>
      <c r="I127" s="101"/>
      <c r="J127" s="34"/>
      <c r="K127" s="34"/>
      <c r="L127" s="37"/>
      <c r="M127" s="195"/>
      <c r="N127" s="196"/>
      <c r="O127" s="62"/>
      <c r="P127" s="62"/>
      <c r="Q127" s="62"/>
      <c r="R127" s="62"/>
      <c r="S127" s="62"/>
      <c r="T127" s="6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5" t="s">
        <v>124</v>
      </c>
      <c r="AU127" s="15" t="s">
        <v>122</v>
      </c>
    </row>
    <row r="128" spans="1:65" s="2" customFormat="1" ht="33" customHeight="1">
      <c r="A128" s="32"/>
      <c r="B128" s="33"/>
      <c r="C128" s="180" t="s">
        <v>7</v>
      </c>
      <c r="D128" s="180" t="s">
        <v>116</v>
      </c>
      <c r="E128" s="181" t="s">
        <v>209</v>
      </c>
      <c r="F128" s="182" t="s">
        <v>210</v>
      </c>
      <c r="G128" s="183" t="s">
        <v>119</v>
      </c>
      <c r="H128" s="184">
        <v>1</v>
      </c>
      <c r="I128" s="185"/>
      <c r="J128" s="186">
        <f>ROUND(I128*H128,2)</f>
        <v>0</v>
      </c>
      <c r="K128" s="182" t="s">
        <v>120</v>
      </c>
      <c r="L128" s="37"/>
      <c r="M128" s="187" t="s">
        <v>20</v>
      </c>
      <c r="N128" s="188" t="s">
        <v>44</v>
      </c>
      <c r="O128" s="62"/>
      <c r="P128" s="189">
        <f>O128*H128</f>
        <v>0</v>
      </c>
      <c r="Q128" s="189">
        <v>0.12966</v>
      </c>
      <c r="R128" s="189">
        <f>Q128*H128</f>
        <v>0.12966</v>
      </c>
      <c r="S128" s="189">
        <v>0</v>
      </c>
      <c r="T128" s="190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1" t="s">
        <v>121</v>
      </c>
      <c r="AT128" s="191" t="s">
        <v>116</v>
      </c>
      <c r="AU128" s="191" t="s">
        <v>122</v>
      </c>
      <c r="AY128" s="15" t="s">
        <v>110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5" t="s">
        <v>22</v>
      </c>
      <c r="BK128" s="192">
        <f>ROUND(I128*H128,2)</f>
        <v>0</v>
      </c>
      <c r="BL128" s="15" t="s">
        <v>121</v>
      </c>
      <c r="BM128" s="191" t="s">
        <v>211</v>
      </c>
    </row>
    <row r="129" spans="1:65" s="2" customFormat="1" ht="33" customHeight="1">
      <c r="A129" s="32"/>
      <c r="B129" s="33"/>
      <c r="C129" s="180" t="s">
        <v>212</v>
      </c>
      <c r="D129" s="180" t="s">
        <v>116</v>
      </c>
      <c r="E129" s="181" t="s">
        <v>213</v>
      </c>
      <c r="F129" s="182" t="s">
        <v>214</v>
      </c>
      <c r="G129" s="183" t="s">
        <v>171</v>
      </c>
      <c r="H129" s="184">
        <v>1</v>
      </c>
      <c r="I129" s="185"/>
      <c r="J129" s="186">
        <f>ROUND(I129*H129,2)</f>
        <v>0</v>
      </c>
      <c r="K129" s="182" t="s">
        <v>120</v>
      </c>
      <c r="L129" s="37"/>
      <c r="M129" s="187" t="s">
        <v>20</v>
      </c>
      <c r="N129" s="188" t="s">
        <v>44</v>
      </c>
      <c r="O129" s="62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1" t="s">
        <v>121</v>
      </c>
      <c r="AT129" s="191" t="s">
        <v>116</v>
      </c>
      <c r="AU129" s="191" t="s">
        <v>122</v>
      </c>
      <c r="AY129" s="15" t="s">
        <v>110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5" t="s">
        <v>22</v>
      </c>
      <c r="BK129" s="192">
        <f>ROUND(I129*H129,2)</f>
        <v>0</v>
      </c>
      <c r="BL129" s="15" t="s">
        <v>121</v>
      </c>
      <c r="BM129" s="191" t="s">
        <v>215</v>
      </c>
    </row>
    <row r="130" spans="1:65" s="2" customFormat="1" ht="36">
      <c r="A130" s="32"/>
      <c r="B130" s="33"/>
      <c r="C130" s="34"/>
      <c r="D130" s="193" t="s">
        <v>124</v>
      </c>
      <c r="E130" s="34"/>
      <c r="F130" s="194" t="s">
        <v>216</v>
      </c>
      <c r="G130" s="34"/>
      <c r="H130" s="34"/>
      <c r="I130" s="101"/>
      <c r="J130" s="34"/>
      <c r="K130" s="34"/>
      <c r="L130" s="37"/>
      <c r="M130" s="195"/>
      <c r="N130" s="196"/>
      <c r="O130" s="62"/>
      <c r="P130" s="62"/>
      <c r="Q130" s="62"/>
      <c r="R130" s="62"/>
      <c r="S130" s="62"/>
      <c r="T130" s="63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124</v>
      </c>
      <c r="AU130" s="15" t="s">
        <v>122</v>
      </c>
    </row>
    <row r="131" spans="1:65" s="12" customFormat="1" ht="20.85" customHeight="1">
      <c r="B131" s="164"/>
      <c r="C131" s="165"/>
      <c r="D131" s="166" t="s">
        <v>72</v>
      </c>
      <c r="E131" s="178" t="s">
        <v>217</v>
      </c>
      <c r="F131" s="178" t="s">
        <v>218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SUM(P132:P192)</f>
        <v>0</v>
      </c>
      <c r="Q131" s="172"/>
      <c r="R131" s="173">
        <f>SUM(R132:R192)</f>
        <v>3.1254587699999998</v>
      </c>
      <c r="S131" s="172"/>
      <c r="T131" s="174">
        <f>SUM(T132:T192)</f>
        <v>0.79200000000000004</v>
      </c>
      <c r="AR131" s="175" t="s">
        <v>22</v>
      </c>
      <c r="AT131" s="176" t="s">
        <v>72</v>
      </c>
      <c r="AU131" s="176" t="s">
        <v>79</v>
      </c>
      <c r="AY131" s="175" t="s">
        <v>110</v>
      </c>
      <c r="BK131" s="177">
        <f>SUM(BK132:BK192)</f>
        <v>0</v>
      </c>
    </row>
    <row r="132" spans="1:65" s="2" customFormat="1" ht="21.75" customHeight="1">
      <c r="A132" s="32"/>
      <c r="B132" s="33"/>
      <c r="C132" s="180" t="s">
        <v>219</v>
      </c>
      <c r="D132" s="180" t="s">
        <v>116</v>
      </c>
      <c r="E132" s="181" t="s">
        <v>131</v>
      </c>
      <c r="F132" s="182" t="s">
        <v>132</v>
      </c>
      <c r="G132" s="183" t="s">
        <v>133</v>
      </c>
      <c r="H132" s="184">
        <v>1</v>
      </c>
      <c r="I132" s="185"/>
      <c r="J132" s="186">
        <f>ROUND(I132*H132,2)</f>
        <v>0</v>
      </c>
      <c r="K132" s="182" t="s">
        <v>120</v>
      </c>
      <c r="L132" s="37"/>
      <c r="M132" s="187" t="s">
        <v>20</v>
      </c>
      <c r="N132" s="188" t="s">
        <v>44</v>
      </c>
      <c r="O132" s="62"/>
      <c r="P132" s="189">
        <f>O132*H132</f>
        <v>0</v>
      </c>
      <c r="Q132" s="189">
        <v>1.2950000000000001E-6</v>
      </c>
      <c r="R132" s="189">
        <f>Q132*H132</f>
        <v>1.2950000000000001E-6</v>
      </c>
      <c r="S132" s="189">
        <v>0</v>
      </c>
      <c r="T132" s="190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1" t="s">
        <v>121</v>
      </c>
      <c r="AT132" s="191" t="s">
        <v>116</v>
      </c>
      <c r="AU132" s="191" t="s">
        <v>122</v>
      </c>
      <c r="AY132" s="15" t="s">
        <v>110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5" t="s">
        <v>22</v>
      </c>
      <c r="BK132" s="192">
        <f>ROUND(I132*H132,2)</f>
        <v>0</v>
      </c>
      <c r="BL132" s="15" t="s">
        <v>121</v>
      </c>
      <c r="BM132" s="191" t="s">
        <v>220</v>
      </c>
    </row>
    <row r="133" spans="1:65" s="2" customFormat="1" ht="27">
      <c r="A133" s="32"/>
      <c r="B133" s="33"/>
      <c r="C133" s="34"/>
      <c r="D133" s="193" t="s">
        <v>124</v>
      </c>
      <c r="E133" s="34"/>
      <c r="F133" s="194" t="s">
        <v>135</v>
      </c>
      <c r="G133" s="34"/>
      <c r="H133" s="34"/>
      <c r="I133" s="101"/>
      <c r="J133" s="34"/>
      <c r="K133" s="34"/>
      <c r="L133" s="37"/>
      <c r="M133" s="195"/>
      <c r="N133" s="196"/>
      <c r="O133" s="62"/>
      <c r="P133" s="62"/>
      <c r="Q133" s="62"/>
      <c r="R133" s="62"/>
      <c r="S133" s="62"/>
      <c r="T133" s="63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124</v>
      </c>
      <c r="AU133" s="15" t="s">
        <v>122</v>
      </c>
    </row>
    <row r="134" spans="1:65" s="2" customFormat="1" ht="21.75" customHeight="1">
      <c r="A134" s="32"/>
      <c r="B134" s="33"/>
      <c r="C134" s="180" t="s">
        <v>221</v>
      </c>
      <c r="D134" s="180" t="s">
        <v>116</v>
      </c>
      <c r="E134" s="181" t="s">
        <v>136</v>
      </c>
      <c r="F134" s="182" t="s">
        <v>137</v>
      </c>
      <c r="G134" s="183" t="s">
        <v>133</v>
      </c>
      <c r="H134" s="184">
        <v>1</v>
      </c>
      <c r="I134" s="185"/>
      <c r="J134" s="186">
        <f>ROUND(I134*H134,2)</f>
        <v>0</v>
      </c>
      <c r="K134" s="182" t="s">
        <v>120</v>
      </c>
      <c r="L134" s="37"/>
      <c r="M134" s="187" t="s">
        <v>20</v>
      </c>
      <c r="N134" s="188" t="s">
        <v>44</v>
      </c>
      <c r="O134" s="62"/>
      <c r="P134" s="189">
        <f>O134*H134</f>
        <v>0</v>
      </c>
      <c r="Q134" s="189">
        <v>1.6449999999999999E-6</v>
      </c>
      <c r="R134" s="189">
        <f>Q134*H134</f>
        <v>1.6449999999999999E-6</v>
      </c>
      <c r="S134" s="189">
        <v>0</v>
      </c>
      <c r="T134" s="190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1" t="s">
        <v>121</v>
      </c>
      <c r="AT134" s="191" t="s">
        <v>116</v>
      </c>
      <c r="AU134" s="191" t="s">
        <v>122</v>
      </c>
      <c r="AY134" s="15" t="s">
        <v>110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5" t="s">
        <v>22</v>
      </c>
      <c r="BK134" s="192">
        <f>ROUND(I134*H134,2)</f>
        <v>0</v>
      </c>
      <c r="BL134" s="15" t="s">
        <v>121</v>
      </c>
      <c r="BM134" s="191" t="s">
        <v>222</v>
      </c>
    </row>
    <row r="135" spans="1:65" s="2" customFormat="1" ht="27">
      <c r="A135" s="32"/>
      <c r="B135" s="33"/>
      <c r="C135" s="34"/>
      <c r="D135" s="193" t="s">
        <v>124</v>
      </c>
      <c r="E135" s="34"/>
      <c r="F135" s="194" t="s">
        <v>135</v>
      </c>
      <c r="G135" s="34"/>
      <c r="H135" s="34"/>
      <c r="I135" s="101"/>
      <c r="J135" s="34"/>
      <c r="K135" s="34"/>
      <c r="L135" s="37"/>
      <c r="M135" s="195"/>
      <c r="N135" s="196"/>
      <c r="O135" s="62"/>
      <c r="P135" s="62"/>
      <c r="Q135" s="62"/>
      <c r="R135" s="62"/>
      <c r="S135" s="62"/>
      <c r="T135" s="63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5" t="s">
        <v>124</v>
      </c>
      <c r="AU135" s="15" t="s">
        <v>122</v>
      </c>
    </row>
    <row r="136" spans="1:65" s="2" customFormat="1" ht="44.25" customHeight="1">
      <c r="A136" s="32"/>
      <c r="B136" s="33"/>
      <c r="C136" s="180" t="s">
        <v>223</v>
      </c>
      <c r="D136" s="180" t="s">
        <v>116</v>
      </c>
      <c r="E136" s="181" t="s">
        <v>139</v>
      </c>
      <c r="F136" s="182" t="s">
        <v>140</v>
      </c>
      <c r="G136" s="183" t="s">
        <v>119</v>
      </c>
      <c r="H136" s="184">
        <v>1</v>
      </c>
      <c r="I136" s="185"/>
      <c r="J136" s="186">
        <f>ROUND(I136*H136,2)</f>
        <v>0</v>
      </c>
      <c r="K136" s="182" t="s">
        <v>120</v>
      </c>
      <c r="L136" s="37"/>
      <c r="M136" s="187" t="s">
        <v>20</v>
      </c>
      <c r="N136" s="188" t="s">
        <v>44</v>
      </c>
      <c r="O136" s="62"/>
      <c r="P136" s="189">
        <f>O136*H136</f>
        <v>0</v>
      </c>
      <c r="Q136" s="189">
        <v>8.7639999999999994E-5</v>
      </c>
      <c r="R136" s="189">
        <f>Q136*H136</f>
        <v>8.7639999999999994E-5</v>
      </c>
      <c r="S136" s="189">
        <v>0.128</v>
      </c>
      <c r="T136" s="190">
        <f>S136*H136</f>
        <v>0.128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1" t="s">
        <v>121</v>
      </c>
      <c r="AT136" s="191" t="s">
        <v>116</v>
      </c>
      <c r="AU136" s="191" t="s">
        <v>122</v>
      </c>
      <c r="AY136" s="15" t="s">
        <v>110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5" t="s">
        <v>22</v>
      </c>
      <c r="BK136" s="192">
        <f>ROUND(I136*H136,2)</f>
        <v>0</v>
      </c>
      <c r="BL136" s="15" t="s">
        <v>121</v>
      </c>
      <c r="BM136" s="191" t="s">
        <v>224</v>
      </c>
    </row>
    <row r="137" spans="1:65" s="2" customFormat="1" ht="261">
      <c r="A137" s="32"/>
      <c r="B137" s="33"/>
      <c r="C137" s="34"/>
      <c r="D137" s="193" t="s">
        <v>124</v>
      </c>
      <c r="E137" s="34"/>
      <c r="F137" s="194" t="s">
        <v>142</v>
      </c>
      <c r="G137" s="34"/>
      <c r="H137" s="34"/>
      <c r="I137" s="101"/>
      <c r="J137" s="34"/>
      <c r="K137" s="34"/>
      <c r="L137" s="37"/>
      <c r="M137" s="195"/>
      <c r="N137" s="196"/>
      <c r="O137" s="62"/>
      <c r="P137" s="62"/>
      <c r="Q137" s="62"/>
      <c r="R137" s="62"/>
      <c r="S137" s="62"/>
      <c r="T137" s="63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5" t="s">
        <v>124</v>
      </c>
      <c r="AU137" s="15" t="s">
        <v>122</v>
      </c>
    </row>
    <row r="138" spans="1:65" s="2" customFormat="1" ht="44.25" customHeight="1">
      <c r="A138" s="32"/>
      <c r="B138" s="33"/>
      <c r="C138" s="180" t="s">
        <v>225</v>
      </c>
      <c r="D138" s="180" t="s">
        <v>116</v>
      </c>
      <c r="E138" s="181" t="s">
        <v>144</v>
      </c>
      <c r="F138" s="182" t="s">
        <v>145</v>
      </c>
      <c r="G138" s="183" t="s">
        <v>119</v>
      </c>
      <c r="H138" s="184">
        <v>1</v>
      </c>
      <c r="I138" s="185"/>
      <c r="J138" s="186">
        <f>ROUND(I138*H138,2)</f>
        <v>0</v>
      </c>
      <c r="K138" s="182" t="s">
        <v>120</v>
      </c>
      <c r="L138" s="37"/>
      <c r="M138" s="187" t="s">
        <v>20</v>
      </c>
      <c r="N138" s="188" t="s">
        <v>44</v>
      </c>
      <c r="O138" s="62"/>
      <c r="P138" s="189">
        <f>O138*H138</f>
        <v>0</v>
      </c>
      <c r="Q138" s="189">
        <v>1.5677000000000001E-4</v>
      </c>
      <c r="R138" s="189">
        <f>Q138*H138</f>
        <v>1.5677000000000001E-4</v>
      </c>
      <c r="S138" s="189">
        <v>0.25600000000000001</v>
      </c>
      <c r="T138" s="190">
        <f>S138*H138</f>
        <v>0.25600000000000001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1" t="s">
        <v>121</v>
      </c>
      <c r="AT138" s="191" t="s">
        <v>116</v>
      </c>
      <c r="AU138" s="191" t="s">
        <v>122</v>
      </c>
      <c r="AY138" s="15" t="s">
        <v>110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5" t="s">
        <v>22</v>
      </c>
      <c r="BK138" s="192">
        <f>ROUND(I138*H138,2)</f>
        <v>0</v>
      </c>
      <c r="BL138" s="15" t="s">
        <v>121</v>
      </c>
      <c r="BM138" s="191" t="s">
        <v>226</v>
      </c>
    </row>
    <row r="139" spans="1:65" s="2" customFormat="1" ht="261">
      <c r="A139" s="32"/>
      <c r="B139" s="33"/>
      <c r="C139" s="34"/>
      <c r="D139" s="193" t="s">
        <v>124</v>
      </c>
      <c r="E139" s="34"/>
      <c r="F139" s="194" t="s">
        <v>142</v>
      </c>
      <c r="G139" s="34"/>
      <c r="H139" s="34"/>
      <c r="I139" s="101"/>
      <c r="J139" s="34"/>
      <c r="K139" s="34"/>
      <c r="L139" s="37"/>
      <c r="M139" s="195"/>
      <c r="N139" s="196"/>
      <c r="O139" s="62"/>
      <c r="P139" s="62"/>
      <c r="Q139" s="62"/>
      <c r="R139" s="62"/>
      <c r="S139" s="62"/>
      <c r="T139" s="63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5" t="s">
        <v>124</v>
      </c>
      <c r="AU139" s="15" t="s">
        <v>122</v>
      </c>
    </row>
    <row r="140" spans="1:65" s="2" customFormat="1" ht="33" customHeight="1">
      <c r="A140" s="32"/>
      <c r="B140" s="33"/>
      <c r="C140" s="180" t="s">
        <v>227</v>
      </c>
      <c r="D140" s="180" t="s">
        <v>116</v>
      </c>
      <c r="E140" s="181" t="s">
        <v>228</v>
      </c>
      <c r="F140" s="182" t="s">
        <v>229</v>
      </c>
      <c r="G140" s="183" t="s">
        <v>230</v>
      </c>
      <c r="H140" s="184">
        <v>1</v>
      </c>
      <c r="I140" s="185"/>
      <c r="J140" s="186">
        <f>ROUND(I140*H140,2)</f>
        <v>0</v>
      </c>
      <c r="K140" s="182" t="s">
        <v>120</v>
      </c>
      <c r="L140" s="37"/>
      <c r="M140" s="187" t="s">
        <v>20</v>
      </c>
      <c r="N140" s="188" t="s">
        <v>44</v>
      </c>
      <c r="O140" s="62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1" t="s">
        <v>121</v>
      </c>
      <c r="AT140" s="191" t="s">
        <v>116</v>
      </c>
      <c r="AU140" s="191" t="s">
        <v>122</v>
      </c>
      <c r="AY140" s="15" t="s">
        <v>110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5" t="s">
        <v>22</v>
      </c>
      <c r="BK140" s="192">
        <f>ROUND(I140*H140,2)</f>
        <v>0</v>
      </c>
      <c r="BL140" s="15" t="s">
        <v>121</v>
      </c>
      <c r="BM140" s="191" t="s">
        <v>231</v>
      </c>
    </row>
    <row r="141" spans="1:65" s="2" customFormat="1" ht="108">
      <c r="A141" s="32"/>
      <c r="B141" s="33"/>
      <c r="C141" s="34"/>
      <c r="D141" s="193" t="s">
        <v>124</v>
      </c>
      <c r="E141" s="34"/>
      <c r="F141" s="194" t="s">
        <v>232</v>
      </c>
      <c r="G141" s="34"/>
      <c r="H141" s="34"/>
      <c r="I141" s="101"/>
      <c r="J141" s="34"/>
      <c r="K141" s="34"/>
      <c r="L141" s="37"/>
      <c r="M141" s="195"/>
      <c r="N141" s="196"/>
      <c r="O141" s="62"/>
      <c r="P141" s="62"/>
      <c r="Q141" s="62"/>
      <c r="R141" s="62"/>
      <c r="S141" s="62"/>
      <c r="T141" s="63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5" t="s">
        <v>124</v>
      </c>
      <c r="AU141" s="15" t="s">
        <v>122</v>
      </c>
    </row>
    <row r="142" spans="1:65" s="2" customFormat="1" ht="33" customHeight="1">
      <c r="A142" s="32"/>
      <c r="B142" s="33"/>
      <c r="C142" s="180" t="s">
        <v>233</v>
      </c>
      <c r="D142" s="180" t="s">
        <v>116</v>
      </c>
      <c r="E142" s="181" t="s">
        <v>234</v>
      </c>
      <c r="F142" s="182" t="s">
        <v>235</v>
      </c>
      <c r="G142" s="183" t="s">
        <v>230</v>
      </c>
      <c r="H142" s="184">
        <v>1</v>
      </c>
      <c r="I142" s="185"/>
      <c r="J142" s="186">
        <f>ROUND(I142*H142,2)</f>
        <v>0</v>
      </c>
      <c r="K142" s="182" t="s">
        <v>120</v>
      </c>
      <c r="L142" s="37"/>
      <c r="M142" s="187" t="s">
        <v>20</v>
      </c>
      <c r="N142" s="188" t="s">
        <v>44</v>
      </c>
      <c r="O142" s="62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1" t="s">
        <v>121</v>
      </c>
      <c r="AT142" s="191" t="s">
        <v>116</v>
      </c>
      <c r="AU142" s="191" t="s">
        <v>122</v>
      </c>
      <c r="AY142" s="15" t="s">
        <v>110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5" t="s">
        <v>22</v>
      </c>
      <c r="BK142" s="192">
        <f>ROUND(I142*H142,2)</f>
        <v>0</v>
      </c>
      <c r="BL142" s="15" t="s">
        <v>121</v>
      </c>
      <c r="BM142" s="191" t="s">
        <v>236</v>
      </c>
    </row>
    <row r="143" spans="1:65" s="2" customFormat="1" ht="108">
      <c r="A143" s="32"/>
      <c r="B143" s="33"/>
      <c r="C143" s="34"/>
      <c r="D143" s="193" t="s">
        <v>124</v>
      </c>
      <c r="E143" s="34"/>
      <c r="F143" s="194" t="s">
        <v>232</v>
      </c>
      <c r="G143" s="34"/>
      <c r="H143" s="34"/>
      <c r="I143" s="101"/>
      <c r="J143" s="34"/>
      <c r="K143" s="34"/>
      <c r="L143" s="37"/>
      <c r="M143" s="195"/>
      <c r="N143" s="196"/>
      <c r="O143" s="62"/>
      <c r="P143" s="62"/>
      <c r="Q143" s="62"/>
      <c r="R143" s="62"/>
      <c r="S143" s="62"/>
      <c r="T143" s="63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5" t="s">
        <v>124</v>
      </c>
      <c r="AU143" s="15" t="s">
        <v>122</v>
      </c>
    </row>
    <row r="144" spans="1:65" s="2" customFormat="1" ht="44.25" customHeight="1">
      <c r="A144" s="32"/>
      <c r="B144" s="33"/>
      <c r="C144" s="180" t="s">
        <v>237</v>
      </c>
      <c r="D144" s="180" t="s">
        <v>116</v>
      </c>
      <c r="E144" s="181" t="s">
        <v>238</v>
      </c>
      <c r="F144" s="182" t="s">
        <v>239</v>
      </c>
      <c r="G144" s="183" t="s">
        <v>230</v>
      </c>
      <c r="H144" s="184">
        <v>1</v>
      </c>
      <c r="I144" s="185"/>
      <c r="J144" s="186">
        <f>ROUND(I144*H144,2)</f>
        <v>0</v>
      </c>
      <c r="K144" s="182" t="s">
        <v>120</v>
      </c>
      <c r="L144" s="37"/>
      <c r="M144" s="187" t="s">
        <v>20</v>
      </c>
      <c r="N144" s="188" t="s">
        <v>44</v>
      </c>
      <c r="O144" s="62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1" t="s">
        <v>121</v>
      </c>
      <c r="AT144" s="191" t="s">
        <v>116</v>
      </c>
      <c r="AU144" s="191" t="s">
        <v>122</v>
      </c>
      <c r="AY144" s="15" t="s">
        <v>110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5" t="s">
        <v>22</v>
      </c>
      <c r="BK144" s="192">
        <f>ROUND(I144*H144,2)</f>
        <v>0</v>
      </c>
      <c r="BL144" s="15" t="s">
        <v>121</v>
      </c>
      <c r="BM144" s="191" t="s">
        <v>240</v>
      </c>
    </row>
    <row r="145" spans="1:65" s="2" customFormat="1" ht="108">
      <c r="A145" s="32"/>
      <c r="B145" s="33"/>
      <c r="C145" s="34"/>
      <c r="D145" s="193" t="s">
        <v>124</v>
      </c>
      <c r="E145" s="34"/>
      <c r="F145" s="194" t="s">
        <v>232</v>
      </c>
      <c r="G145" s="34"/>
      <c r="H145" s="34"/>
      <c r="I145" s="101"/>
      <c r="J145" s="34"/>
      <c r="K145" s="34"/>
      <c r="L145" s="37"/>
      <c r="M145" s="195"/>
      <c r="N145" s="196"/>
      <c r="O145" s="62"/>
      <c r="P145" s="62"/>
      <c r="Q145" s="62"/>
      <c r="R145" s="62"/>
      <c r="S145" s="62"/>
      <c r="T145" s="63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5" t="s">
        <v>124</v>
      </c>
      <c r="AU145" s="15" t="s">
        <v>122</v>
      </c>
    </row>
    <row r="146" spans="1:65" s="2" customFormat="1" ht="33" customHeight="1">
      <c r="A146" s="32"/>
      <c r="B146" s="33"/>
      <c r="C146" s="180" t="s">
        <v>241</v>
      </c>
      <c r="D146" s="180" t="s">
        <v>116</v>
      </c>
      <c r="E146" s="181" t="s">
        <v>242</v>
      </c>
      <c r="F146" s="182" t="s">
        <v>243</v>
      </c>
      <c r="G146" s="183" t="s">
        <v>230</v>
      </c>
      <c r="H146" s="184">
        <v>1</v>
      </c>
      <c r="I146" s="185"/>
      <c r="J146" s="186">
        <f>ROUND(I146*H146,2)</f>
        <v>0</v>
      </c>
      <c r="K146" s="182" t="s">
        <v>120</v>
      </c>
      <c r="L146" s="37"/>
      <c r="M146" s="187" t="s">
        <v>20</v>
      </c>
      <c r="N146" s="188" t="s">
        <v>44</v>
      </c>
      <c r="O146" s="62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1" t="s">
        <v>121</v>
      </c>
      <c r="AT146" s="191" t="s">
        <v>116</v>
      </c>
      <c r="AU146" s="191" t="s">
        <v>122</v>
      </c>
      <c r="AY146" s="15" t="s">
        <v>110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5" t="s">
        <v>22</v>
      </c>
      <c r="BK146" s="192">
        <f>ROUND(I146*H146,2)</f>
        <v>0</v>
      </c>
      <c r="BL146" s="15" t="s">
        <v>121</v>
      </c>
      <c r="BM146" s="191" t="s">
        <v>244</v>
      </c>
    </row>
    <row r="147" spans="1:65" s="2" customFormat="1" ht="108">
      <c r="A147" s="32"/>
      <c r="B147" s="33"/>
      <c r="C147" s="34"/>
      <c r="D147" s="193" t="s">
        <v>124</v>
      </c>
      <c r="E147" s="34"/>
      <c r="F147" s="194" t="s">
        <v>232</v>
      </c>
      <c r="G147" s="34"/>
      <c r="H147" s="34"/>
      <c r="I147" s="101"/>
      <c r="J147" s="34"/>
      <c r="K147" s="34"/>
      <c r="L147" s="37"/>
      <c r="M147" s="195"/>
      <c r="N147" s="196"/>
      <c r="O147" s="62"/>
      <c r="P147" s="62"/>
      <c r="Q147" s="62"/>
      <c r="R147" s="62"/>
      <c r="S147" s="62"/>
      <c r="T147" s="63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5" t="s">
        <v>124</v>
      </c>
      <c r="AU147" s="15" t="s">
        <v>122</v>
      </c>
    </row>
    <row r="148" spans="1:65" s="2" customFormat="1" ht="44.25" customHeight="1">
      <c r="A148" s="32"/>
      <c r="B148" s="33"/>
      <c r="C148" s="180" t="s">
        <v>245</v>
      </c>
      <c r="D148" s="180" t="s">
        <v>116</v>
      </c>
      <c r="E148" s="181" t="s">
        <v>246</v>
      </c>
      <c r="F148" s="182" t="s">
        <v>247</v>
      </c>
      <c r="G148" s="183" t="s">
        <v>230</v>
      </c>
      <c r="H148" s="184">
        <v>1</v>
      </c>
      <c r="I148" s="185"/>
      <c r="J148" s="186">
        <f>ROUND(I148*H148,2)</f>
        <v>0</v>
      </c>
      <c r="K148" s="182" t="s">
        <v>120</v>
      </c>
      <c r="L148" s="37"/>
      <c r="M148" s="187" t="s">
        <v>20</v>
      </c>
      <c r="N148" s="188" t="s">
        <v>44</v>
      </c>
      <c r="O148" s="62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1" t="s">
        <v>121</v>
      </c>
      <c r="AT148" s="191" t="s">
        <v>116</v>
      </c>
      <c r="AU148" s="191" t="s">
        <v>122</v>
      </c>
      <c r="AY148" s="15" t="s">
        <v>110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5" t="s">
        <v>22</v>
      </c>
      <c r="BK148" s="192">
        <f>ROUND(I148*H148,2)</f>
        <v>0</v>
      </c>
      <c r="BL148" s="15" t="s">
        <v>121</v>
      </c>
      <c r="BM148" s="191" t="s">
        <v>248</v>
      </c>
    </row>
    <row r="149" spans="1:65" s="2" customFormat="1" ht="108">
      <c r="A149" s="32"/>
      <c r="B149" s="33"/>
      <c r="C149" s="34"/>
      <c r="D149" s="193" t="s">
        <v>124</v>
      </c>
      <c r="E149" s="34"/>
      <c r="F149" s="194" t="s">
        <v>232</v>
      </c>
      <c r="G149" s="34"/>
      <c r="H149" s="34"/>
      <c r="I149" s="101"/>
      <c r="J149" s="34"/>
      <c r="K149" s="34"/>
      <c r="L149" s="37"/>
      <c r="M149" s="195"/>
      <c r="N149" s="196"/>
      <c r="O149" s="62"/>
      <c r="P149" s="62"/>
      <c r="Q149" s="62"/>
      <c r="R149" s="62"/>
      <c r="S149" s="62"/>
      <c r="T149" s="63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5" t="s">
        <v>124</v>
      </c>
      <c r="AU149" s="15" t="s">
        <v>122</v>
      </c>
    </row>
    <row r="150" spans="1:65" s="2" customFormat="1" ht="44.25" customHeight="1">
      <c r="A150" s="32"/>
      <c r="B150" s="33"/>
      <c r="C150" s="180" t="s">
        <v>249</v>
      </c>
      <c r="D150" s="180" t="s">
        <v>116</v>
      </c>
      <c r="E150" s="181" t="s">
        <v>153</v>
      </c>
      <c r="F150" s="182" t="s">
        <v>154</v>
      </c>
      <c r="G150" s="183" t="s">
        <v>119</v>
      </c>
      <c r="H150" s="184">
        <v>1</v>
      </c>
      <c r="I150" s="185"/>
      <c r="J150" s="186">
        <f>ROUND(I150*H150,2)</f>
        <v>0</v>
      </c>
      <c r="K150" s="182" t="s">
        <v>120</v>
      </c>
      <c r="L150" s="37"/>
      <c r="M150" s="187" t="s">
        <v>20</v>
      </c>
      <c r="N150" s="188" t="s">
        <v>44</v>
      </c>
      <c r="O150" s="62"/>
      <c r="P150" s="189">
        <f>O150*H150</f>
        <v>0</v>
      </c>
      <c r="Q150" s="189">
        <v>0</v>
      </c>
      <c r="R150" s="189">
        <f>Q150*H150</f>
        <v>0</v>
      </c>
      <c r="S150" s="189">
        <v>9.8000000000000004E-2</v>
      </c>
      <c r="T150" s="190">
        <f>S150*H150</f>
        <v>9.8000000000000004E-2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1" t="s">
        <v>121</v>
      </c>
      <c r="AT150" s="191" t="s">
        <v>116</v>
      </c>
      <c r="AU150" s="191" t="s">
        <v>122</v>
      </c>
      <c r="AY150" s="15" t="s">
        <v>110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5" t="s">
        <v>22</v>
      </c>
      <c r="BK150" s="192">
        <f>ROUND(I150*H150,2)</f>
        <v>0</v>
      </c>
      <c r="BL150" s="15" t="s">
        <v>121</v>
      </c>
      <c r="BM150" s="191" t="s">
        <v>250</v>
      </c>
    </row>
    <row r="151" spans="1:65" s="2" customFormat="1" ht="279">
      <c r="A151" s="32"/>
      <c r="B151" s="33"/>
      <c r="C151" s="34"/>
      <c r="D151" s="193" t="s">
        <v>124</v>
      </c>
      <c r="E151" s="34"/>
      <c r="F151" s="194" t="s">
        <v>156</v>
      </c>
      <c r="G151" s="34"/>
      <c r="H151" s="34"/>
      <c r="I151" s="101"/>
      <c r="J151" s="34"/>
      <c r="K151" s="34"/>
      <c r="L151" s="37"/>
      <c r="M151" s="195"/>
      <c r="N151" s="196"/>
      <c r="O151" s="62"/>
      <c r="P151" s="62"/>
      <c r="Q151" s="62"/>
      <c r="R151" s="62"/>
      <c r="S151" s="62"/>
      <c r="T151" s="63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5" t="s">
        <v>124</v>
      </c>
      <c r="AU151" s="15" t="s">
        <v>122</v>
      </c>
    </row>
    <row r="152" spans="1:65" s="2" customFormat="1" ht="33" customHeight="1">
      <c r="A152" s="32"/>
      <c r="B152" s="33"/>
      <c r="C152" s="180" t="s">
        <v>251</v>
      </c>
      <c r="D152" s="180" t="s">
        <v>116</v>
      </c>
      <c r="E152" s="181" t="s">
        <v>169</v>
      </c>
      <c r="F152" s="182" t="s">
        <v>170</v>
      </c>
      <c r="G152" s="183" t="s">
        <v>171</v>
      </c>
      <c r="H152" s="184">
        <v>1</v>
      </c>
      <c r="I152" s="185"/>
      <c r="J152" s="186">
        <f>ROUND(I152*H152,2)</f>
        <v>0</v>
      </c>
      <c r="K152" s="182" t="s">
        <v>120</v>
      </c>
      <c r="L152" s="37"/>
      <c r="M152" s="187" t="s">
        <v>20</v>
      </c>
      <c r="N152" s="188" t="s">
        <v>44</v>
      </c>
      <c r="O152" s="62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1" t="s">
        <v>121</v>
      </c>
      <c r="AT152" s="191" t="s">
        <v>116</v>
      </c>
      <c r="AU152" s="191" t="s">
        <v>122</v>
      </c>
      <c r="AY152" s="15" t="s">
        <v>110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5" t="s">
        <v>22</v>
      </c>
      <c r="BK152" s="192">
        <f>ROUND(I152*H152,2)</f>
        <v>0</v>
      </c>
      <c r="BL152" s="15" t="s">
        <v>121</v>
      </c>
      <c r="BM152" s="191" t="s">
        <v>252</v>
      </c>
    </row>
    <row r="153" spans="1:65" s="2" customFormat="1" ht="72">
      <c r="A153" s="32"/>
      <c r="B153" s="33"/>
      <c r="C153" s="34"/>
      <c r="D153" s="193" t="s">
        <v>124</v>
      </c>
      <c r="E153" s="34"/>
      <c r="F153" s="194" t="s">
        <v>173</v>
      </c>
      <c r="G153" s="34"/>
      <c r="H153" s="34"/>
      <c r="I153" s="101"/>
      <c r="J153" s="34"/>
      <c r="K153" s="34"/>
      <c r="L153" s="37"/>
      <c r="M153" s="195"/>
      <c r="N153" s="196"/>
      <c r="O153" s="62"/>
      <c r="P153" s="62"/>
      <c r="Q153" s="62"/>
      <c r="R153" s="62"/>
      <c r="S153" s="62"/>
      <c r="T153" s="63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5" t="s">
        <v>124</v>
      </c>
      <c r="AU153" s="15" t="s">
        <v>122</v>
      </c>
    </row>
    <row r="154" spans="1:65" s="2" customFormat="1" ht="44.25" customHeight="1">
      <c r="A154" s="32"/>
      <c r="B154" s="33"/>
      <c r="C154" s="180" t="s">
        <v>253</v>
      </c>
      <c r="D154" s="180" t="s">
        <v>116</v>
      </c>
      <c r="E154" s="181" t="s">
        <v>175</v>
      </c>
      <c r="F154" s="182" t="s">
        <v>176</v>
      </c>
      <c r="G154" s="183" t="s">
        <v>171</v>
      </c>
      <c r="H154" s="184">
        <v>1</v>
      </c>
      <c r="I154" s="185"/>
      <c r="J154" s="186">
        <f>ROUND(I154*H154,2)</f>
        <v>0</v>
      </c>
      <c r="K154" s="182" t="s">
        <v>120</v>
      </c>
      <c r="L154" s="37"/>
      <c r="M154" s="187" t="s">
        <v>20</v>
      </c>
      <c r="N154" s="188" t="s">
        <v>44</v>
      </c>
      <c r="O154" s="62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1" t="s">
        <v>121</v>
      </c>
      <c r="AT154" s="191" t="s">
        <v>116</v>
      </c>
      <c r="AU154" s="191" t="s">
        <v>122</v>
      </c>
      <c r="AY154" s="15" t="s">
        <v>110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5" t="s">
        <v>22</v>
      </c>
      <c r="BK154" s="192">
        <f>ROUND(I154*H154,2)</f>
        <v>0</v>
      </c>
      <c r="BL154" s="15" t="s">
        <v>121</v>
      </c>
      <c r="BM154" s="191" t="s">
        <v>254</v>
      </c>
    </row>
    <row r="155" spans="1:65" s="2" customFormat="1" ht="72">
      <c r="A155" s="32"/>
      <c r="B155" s="33"/>
      <c r="C155" s="34"/>
      <c r="D155" s="193" t="s">
        <v>124</v>
      </c>
      <c r="E155" s="34"/>
      <c r="F155" s="194" t="s">
        <v>173</v>
      </c>
      <c r="G155" s="34"/>
      <c r="H155" s="34"/>
      <c r="I155" s="101"/>
      <c r="J155" s="34"/>
      <c r="K155" s="34"/>
      <c r="L155" s="37"/>
      <c r="M155" s="195"/>
      <c r="N155" s="196"/>
      <c r="O155" s="62"/>
      <c r="P155" s="62"/>
      <c r="Q155" s="62"/>
      <c r="R155" s="62"/>
      <c r="S155" s="62"/>
      <c r="T155" s="63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5" t="s">
        <v>124</v>
      </c>
      <c r="AU155" s="15" t="s">
        <v>122</v>
      </c>
    </row>
    <row r="156" spans="1:65" s="2" customFormat="1" ht="33" customHeight="1">
      <c r="A156" s="32"/>
      <c r="B156" s="33"/>
      <c r="C156" s="180" t="s">
        <v>255</v>
      </c>
      <c r="D156" s="180" t="s">
        <v>116</v>
      </c>
      <c r="E156" s="181" t="s">
        <v>179</v>
      </c>
      <c r="F156" s="182" t="s">
        <v>180</v>
      </c>
      <c r="G156" s="183" t="s">
        <v>171</v>
      </c>
      <c r="H156" s="184">
        <v>1</v>
      </c>
      <c r="I156" s="185"/>
      <c r="J156" s="186">
        <f>ROUND(I156*H156,2)</f>
        <v>0</v>
      </c>
      <c r="K156" s="182" t="s">
        <v>120</v>
      </c>
      <c r="L156" s="37"/>
      <c r="M156" s="187" t="s">
        <v>20</v>
      </c>
      <c r="N156" s="188" t="s">
        <v>44</v>
      </c>
      <c r="O156" s="62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1" t="s">
        <v>121</v>
      </c>
      <c r="AT156" s="191" t="s">
        <v>116</v>
      </c>
      <c r="AU156" s="191" t="s">
        <v>122</v>
      </c>
      <c r="AY156" s="15" t="s">
        <v>110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5" t="s">
        <v>22</v>
      </c>
      <c r="BK156" s="192">
        <f>ROUND(I156*H156,2)</f>
        <v>0</v>
      </c>
      <c r="BL156" s="15" t="s">
        <v>121</v>
      </c>
      <c r="BM156" s="191" t="s">
        <v>256</v>
      </c>
    </row>
    <row r="157" spans="1:65" s="2" customFormat="1" ht="99">
      <c r="A157" s="32"/>
      <c r="B157" s="33"/>
      <c r="C157" s="34"/>
      <c r="D157" s="193" t="s">
        <v>124</v>
      </c>
      <c r="E157" s="34"/>
      <c r="F157" s="194" t="s">
        <v>182</v>
      </c>
      <c r="G157" s="34"/>
      <c r="H157" s="34"/>
      <c r="I157" s="101"/>
      <c r="J157" s="34"/>
      <c r="K157" s="34"/>
      <c r="L157" s="37"/>
      <c r="M157" s="195"/>
      <c r="N157" s="196"/>
      <c r="O157" s="62"/>
      <c r="P157" s="62"/>
      <c r="Q157" s="62"/>
      <c r="R157" s="62"/>
      <c r="S157" s="62"/>
      <c r="T157" s="63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5" t="s">
        <v>124</v>
      </c>
      <c r="AU157" s="15" t="s">
        <v>122</v>
      </c>
    </row>
    <row r="158" spans="1:65" s="2" customFormat="1" ht="33" customHeight="1">
      <c r="A158" s="32"/>
      <c r="B158" s="33"/>
      <c r="C158" s="180" t="s">
        <v>257</v>
      </c>
      <c r="D158" s="180" t="s">
        <v>116</v>
      </c>
      <c r="E158" s="181" t="s">
        <v>183</v>
      </c>
      <c r="F158" s="182" t="s">
        <v>184</v>
      </c>
      <c r="G158" s="183" t="s">
        <v>185</v>
      </c>
      <c r="H158" s="184">
        <v>1</v>
      </c>
      <c r="I158" s="185"/>
      <c r="J158" s="186">
        <f>ROUND(I158*H158,2)</f>
        <v>0</v>
      </c>
      <c r="K158" s="182" t="s">
        <v>120</v>
      </c>
      <c r="L158" s="37"/>
      <c r="M158" s="187" t="s">
        <v>20</v>
      </c>
      <c r="N158" s="188" t="s">
        <v>44</v>
      </c>
      <c r="O158" s="62"/>
      <c r="P158" s="189">
        <f>O158*H158</f>
        <v>0</v>
      </c>
      <c r="Q158" s="189">
        <v>0.31108000000000002</v>
      </c>
      <c r="R158" s="189">
        <f>Q158*H158</f>
        <v>0.31108000000000002</v>
      </c>
      <c r="S158" s="189">
        <v>0</v>
      </c>
      <c r="T158" s="19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1" t="s">
        <v>121</v>
      </c>
      <c r="AT158" s="191" t="s">
        <v>116</v>
      </c>
      <c r="AU158" s="191" t="s">
        <v>122</v>
      </c>
      <c r="AY158" s="15" t="s">
        <v>110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5" t="s">
        <v>22</v>
      </c>
      <c r="BK158" s="192">
        <f>ROUND(I158*H158,2)</f>
        <v>0</v>
      </c>
      <c r="BL158" s="15" t="s">
        <v>121</v>
      </c>
      <c r="BM158" s="191" t="s">
        <v>258</v>
      </c>
    </row>
    <row r="159" spans="1:65" s="2" customFormat="1" ht="126">
      <c r="A159" s="32"/>
      <c r="B159" s="33"/>
      <c r="C159" s="34"/>
      <c r="D159" s="193" t="s">
        <v>124</v>
      </c>
      <c r="E159" s="34"/>
      <c r="F159" s="194" t="s">
        <v>187</v>
      </c>
      <c r="G159" s="34"/>
      <c r="H159" s="34"/>
      <c r="I159" s="101"/>
      <c r="J159" s="34"/>
      <c r="K159" s="34"/>
      <c r="L159" s="37"/>
      <c r="M159" s="195"/>
      <c r="N159" s="196"/>
      <c r="O159" s="62"/>
      <c r="P159" s="62"/>
      <c r="Q159" s="62"/>
      <c r="R159" s="62"/>
      <c r="S159" s="62"/>
      <c r="T159" s="63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5" t="s">
        <v>124</v>
      </c>
      <c r="AU159" s="15" t="s">
        <v>122</v>
      </c>
    </row>
    <row r="160" spans="1:65" s="2" customFormat="1" ht="33" customHeight="1">
      <c r="A160" s="32"/>
      <c r="B160" s="33"/>
      <c r="C160" s="180" t="s">
        <v>259</v>
      </c>
      <c r="D160" s="180" t="s">
        <v>116</v>
      </c>
      <c r="E160" s="181" t="s">
        <v>189</v>
      </c>
      <c r="F160" s="182" t="s">
        <v>190</v>
      </c>
      <c r="G160" s="183" t="s">
        <v>185</v>
      </c>
      <c r="H160" s="184">
        <v>1</v>
      </c>
      <c r="I160" s="185"/>
      <c r="J160" s="186">
        <f>ROUND(I160*H160,2)</f>
        <v>0</v>
      </c>
      <c r="K160" s="182" t="s">
        <v>120</v>
      </c>
      <c r="L160" s="37"/>
      <c r="M160" s="187" t="s">
        <v>20</v>
      </c>
      <c r="N160" s="188" t="s">
        <v>44</v>
      </c>
      <c r="O160" s="62"/>
      <c r="P160" s="189">
        <f>O160*H160</f>
        <v>0</v>
      </c>
      <c r="Q160" s="189">
        <v>1.6167899999999999</v>
      </c>
      <c r="R160" s="189">
        <f>Q160*H160</f>
        <v>1.6167899999999999</v>
      </c>
      <c r="S160" s="189">
        <v>0</v>
      </c>
      <c r="T160" s="19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1" t="s">
        <v>121</v>
      </c>
      <c r="AT160" s="191" t="s">
        <v>116</v>
      </c>
      <c r="AU160" s="191" t="s">
        <v>122</v>
      </c>
      <c r="AY160" s="15" t="s">
        <v>110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5" t="s">
        <v>22</v>
      </c>
      <c r="BK160" s="192">
        <f>ROUND(I160*H160,2)</f>
        <v>0</v>
      </c>
      <c r="BL160" s="15" t="s">
        <v>121</v>
      </c>
      <c r="BM160" s="191" t="s">
        <v>260</v>
      </c>
    </row>
    <row r="161" spans="1:65" s="2" customFormat="1" ht="63">
      <c r="A161" s="32"/>
      <c r="B161" s="33"/>
      <c r="C161" s="34"/>
      <c r="D161" s="193" t="s">
        <v>124</v>
      </c>
      <c r="E161" s="34"/>
      <c r="F161" s="194" t="s">
        <v>192</v>
      </c>
      <c r="G161" s="34"/>
      <c r="H161" s="34"/>
      <c r="I161" s="101"/>
      <c r="J161" s="34"/>
      <c r="K161" s="34"/>
      <c r="L161" s="37"/>
      <c r="M161" s="195"/>
      <c r="N161" s="196"/>
      <c r="O161" s="62"/>
      <c r="P161" s="62"/>
      <c r="Q161" s="62"/>
      <c r="R161" s="62"/>
      <c r="S161" s="62"/>
      <c r="T161" s="63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5" t="s">
        <v>124</v>
      </c>
      <c r="AU161" s="15" t="s">
        <v>122</v>
      </c>
    </row>
    <row r="162" spans="1:65" s="2" customFormat="1" ht="55.5" customHeight="1">
      <c r="A162" s="32"/>
      <c r="B162" s="33"/>
      <c r="C162" s="180" t="s">
        <v>261</v>
      </c>
      <c r="D162" s="180" t="s">
        <v>116</v>
      </c>
      <c r="E162" s="181" t="s">
        <v>262</v>
      </c>
      <c r="F162" s="182" t="s">
        <v>263</v>
      </c>
      <c r="G162" s="183" t="s">
        <v>119</v>
      </c>
      <c r="H162" s="184">
        <v>1</v>
      </c>
      <c r="I162" s="185"/>
      <c r="J162" s="186">
        <f>ROUND(I162*H162,2)</f>
        <v>0</v>
      </c>
      <c r="K162" s="182" t="s">
        <v>120</v>
      </c>
      <c r="L162" s="37"/>
      <c r="M162" s="187" t="s">
        <v>20</v>
      </c>
      <c r="N162" s="188" t="s">
        <v>44</v>
      </c>
      <c r="O162" s="62"/>
      <c r="P162" s="189">
        <f>O162*H162</f>
        <v>0</v>
      </c>
      <c r="Q162" s="189">
        <v>0</v>
      </c>
      <c r="R162" s="189">
        <f>Q162*H162</f>
        <v>0</v>
      </c>
      <c r="S162" s="189">
        <v>0.02</v>
      </c>
      <c r="T162" s="190">
        <f>S162*H162</f>
        <v>0.02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1" t="s">
        <v>121</v>
      </c>
      <c r="AT162" s="191" t="s">
        <v>116</v>
      </c>
      <c r="AU162" s="191" t="s">
        <v>122</v>
      </c>
      <c r="AY162" s="15" t="s">
        <v>110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5" t="s">
        <v>22</v>
      </c>
      <c r="BK162" s="192">
        <f>ROUND(I162*H162,2)</f>
        <v>0</v>
      </c>
      <c r="BL162" s="15" t="s">
        <v>121</v>
      </c>
      <c r="BM162" s="191" t="s">
        <v>264</v>
      </c>
    </row>
    <row r="163" spans="1:65" s="2" customFormat="1" ht="90">
      <c r="A163" s="32"/>
      <c r="B163" s="33"/>
      <c r="C163" s="34"/>
      <c r="D163" s="193" t="s">
        <v>124</v>
      </c>
      <c r="E163" s="34"/>
      <c r="F163" s="194" t="s">
        <v>151</v>
      </c>
      <c r="G163" s="34"/>
      <c r="H163" s="34"/>
      <c r="I163" s="101"/>
      <c r="J163" s="34"/>
      <c r="K163" s="34"/>
      <c r="L163" s="37"/>
      <c r="M163" s="195"/>
      <c r="N163" s="196"/>
      <c r="O163" s="62"/>
      <c r="P163" s="62"/>
      <c r="Q163" s="62"/>
      <c r="R163" s="62"/>
      <c r="S163" s="62"/>
      <c r="T163" s="63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5" t="s">
        <v>124</v>
      </c>
      <c r="AU163" s="15" t="s">
        <v>122</v>
      </c>
    </row>
    <row r="164" spans="1:65" s="2" customFormat="1" ht="21.75" customHeight="1">
      <c r="A164" s="32"/>
      <c r="B164" s="33"/>
      <c r="C164" s="180" t="s">
        <v>265</v>
      </c>
      <c r="D164" s="180" t="s">
        <v>116</v>
      </c>
      <c r="E164" s="181" t="s">
        <v>194</v>
      </c>
      <c r="F164" s="182" t="s">
        <v>195</v>
      </c>
      <c r="G164" s="183" t="s">
        <v>119</v>
      </c>
      <c r="H164" s="184">
        <v>1</v>
      </c>
      <c r="I164" s="185"/>
      <c r="J164" s="186">
        <f>ROUND(I164*H164,2)</f>
        <v>0</v>
      </c>
      <c r="K164" s="182" t="s">
        <v>120</v>
      </c>
      <c r="L164" s="37"/>
      <c r="M164" s="187" t="s">
        <v>20</v>
      </c>
      <c r="N164" s="188" t="s">
        <v>44</v>
      </c>
      <c r="O164" s="62"/>
      <c r="P164" s="189">
        <f>O164*H164</f>
        <v>0</v>
      </c>
      <c r="Q164" s="189">
        <v>7.1000000000000002E-4</v>
      </c>
      <c r="R164" s="189">
        <f>Q164*H164</f>
        <v>7.1000000000000002E-4</v>
      </c>
      <c r="S164" s="189">
        <v>0</v>
      </c>
      <c r="T164" s="190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1" t="s">
        <v>121</v>
      </c>
      <c r="AT164" s="191" t="s">
        <v>116</v>
      </c>
      <c r="AU164" s="191" t="s">
        <v>122</v>
      </c>
      <c r="AY164" s="15" t="s">
        <v>110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5" t="s">
        <v>22</v>
      </c>
      <c r="BK164" s="192">
        <f>ROUND(I164*H164,2)</f>
        <v>0</v>
      </c>
      <c r="BL164" s="15" t="s">
        <v>121</v>
      </c>
      <c r="BM164" s="191" t="s">
        <v>266</v>
      </c>
    </row>
    <row r="165" spans="1:65" s="2" customFormat="1" ht="21.75" customHeight="1">
      <c r="A165" s="32"/>
      <c r="B165" s="33"/>
      <c r="C165" s="180" t="s">
        <v>267</v>
      </c>
      <c r="D165" s="180" t="s">
        <v>116</v>
      </c>
      <c r="E165" s="181" t="s">
        <v>268</v>
      </c>
      <c r="F165" s="182" t="s">
        <v>269</v>
      </c>
      <c r="G165" s="183" t="s">
        <v>133</v>
      </c>
      <c r="H165" s="184">
        <v>1</v>
      </c>
      <c r="I165" s="185"/>
      <c r="J165" s="186">
        <f>ROUND(I165*H165,2)</f>
        <v>0</v>
      </c>
      <c r="K165" s="182" t="s">
        <v>120</v>
      </c>
      <c r="L165" s="37"/>
      <c r="M165" s="187" t="s">
        <v>20</v>
      </c>
      <c r="N165" s="188" t="s">
        <v>44</v>
      </c>
      <c r="O165" s="62"/>
      <c r="P165" s="189">
        <f>O165*H165</f>
        <v>0</v>
      </c>
      <c r="Q165" s="189">
        <v>4.6349999999999999E-4</v>
      </c>
      <c r="R165" s="189">
        <f>Q165*H165</f>
        <v>4.6349999999999999E-4</v>
      </c>
      <c r="S165" s="189">
        <v>0</v>
      </c>
      <c r="T165" s="190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1" t="s">
        <v>121</v>
      </c>
      <c r="AT165" s="191" t="s">
        <v>116</v>
      </c>
      <c r="AU165" s="191" t="s">
        <v>122</v>
      </c>
      <c r="AY165" s="15" t="s">
        <v>110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5" t="s">
        <v>22</v>
      </c>
      <c r="BK165" s="192">
        <f>ROUND(I165*H165,2)</f>
        <v>0</v>
      </c>
      <c r="BL165" s="15" t="s">
        <v>121</v>
      </c>
      <c r="BM165" s="191" t="s">
        <v>270</v>
      </c>
    </row>
    <row r="166" spans="1:65" s="2" customFormat="1" ht="36">
      <c r="A166" s="32"/>
      <c r="B166" s="33"/>
      <c r="C166" s="34"/>
      <c r="D166" s="193" t="s">
        <v>124</v>
      </c>
      <c r="E166" s="34"/>
      <c r="F166" s="194" t="s">
        <v>271</v>
      </c>
      <c r="G166" s="34"/>
      <c r="H166" s="34"/>
      <c r="I166" s="101"/>
      <c r="J166" s="34"/>
      <c r="K166" s="34"/>
      <c r="L166" s="37"/>
      <c r="M166" s="195"/>
      <c r="N166" s="196"/>
      <c r="O166" s="62"/>
      <c r="P166" s="62"/>
      <c r="Q166" s="62"/>
      <c r="R166" s="62"/>
      <c r="S166" s="62"/>
      <c r="T166" s="63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5" t="s">
        <v>124</v>
      </c>
      <c r="AU166" s="15" t="s">
        <v>122</v>
      </c>
    </row>
    <row r="167" spans="1:65" s="2" customFormat="1" ht="44.25" customHeight="1">
      <c r="A167" s="32"/>
      <c r="B167" s="33"/>
      <c r="C167" s="180" t="s">
        <v>272</v>
      </c>
      <c r="D167" s="180" t="s">
        <v>116</v>
      </c>
      <c r="E167" s="181" t="s">
        <v>198</v>
      </c>
      <c r="F167" s="182" t="s">
        <v>199</v>
      </c>
      <c r="G167" s="183" t="s">
        <v>133</v>
      </c>
      <c r="H167" s="184">
        <v>1</v>
      </c>
      <c r="I167" s="185"/>
      <c r="J167" s="186">
        <f>ROUND(I167*H167,2)</f>
        <v>0</v>
      </c>
      <c r="K167" s="182" t="s">
        <v>120</v>
      </c>
      <c r="L167" s="37"/>
      <c r="M167" s="187" t="s">
        <v>20</v>
      </c>
      <c r="N167" s="188" t="s">
        <v>44</v>
      </c>
      <c r="O167" s="62"/>
      <c r="P167" s="189">
        <f>O167*H167</f>
        <v>0</v>
      </c>
      <c r="Q167" s="189">
        <v>9.2399999999999996E-5</v>
      </c>
      <c r="R167" s="189">
        <f>Q167*H167</f>
        <v>9.2399999999999996E-5</v>
      </c>
      <c r="S167" s="189">
        <v>0</v>
      </c>
      <c r="T167" s="19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1" t="s">
        <v>121</v>
      </c>
      <c r="AT167" s="191" t="s">
        <v>116</v>
      </c>
      <c r="AU167" s="191" t="s">
        <v>122</v>
      </c>
      <c r="AY167" s="15" t="s">
        <v>110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5" t="s">
        <v>22</v>
      </c>
      <c r="BK167" s="192">
        <f>ROUND(I167*H167,2)</f>
        <v>0</v>
      </c>
      <c r="BL167" s="15" t="s">
        <v>121</v>
      </c>
      <c r="BM167" s="191" t="s">
        <v>273</v>
      </c>
    </row>
    <row r="168" spans="1:65" s="2" customFormat="1" ht="45">
      <c r="A168" s="32"/>
      <c r="B168" s="33"/>
      <c r="C168" s="34"/>
      <c r="D168" s="193" t="s">
        <v>124</v>
      </c>
      <c r="E168" s="34"/>
      <c r="F168" s="194" t="s">
        <v>201</v>
      </c>
      <c r="G168" s="34"/>
      <c r="H168" s="34"/>
      <c r="I168" s="101"/>
      <c r="J168" s="34"/>
      <c r="K168" s="34"/>
      <c r="L168" s="37"/>
      <c r="M168" s="195"/>
      <c r="N168" s="196"/>
      <c r="O168" s="62"/>
      <c r="P168" s="62"/>
      <c r="Q168" s="62"/>
      <c r="R168" s="62"/>
      <c r="S168" s="62"/>
      <c r="T168" s="63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5" t="s">
        <v>124</v>
      </c>
      <c r="AU168" s="15" t="s">
        <v>122</v>
      </c>
    </row>
    <row r="169" spans="1:65" s="2" customFormat="1" ht="33" customHeight="1">
      <c r="A169" s="32"/>
      <c r="B169" s="33"/>
      <c r="C169" s="180" t="s">
        <v>274</v>
      </c>
      <c r="D169" s="180" t="s">
        <v>116</v>
      </c>
      <c r="E169" s="181" t="s">
        <v>203</v>
      </c>
      <c r="F169" s="182" t="s">
        <v>204</v>
      </c>
      <c r="G169" s="183" t="s">
        <v>119</v>
      </c>
      <c r="H169" s="184">
        <v>1</v>
      </c>
      <c r="I169" s="185"/>
      <c r="J169" s="186">
        <f>ROUND(I169*H169,2)</f>
        <v>0</v>
      </c>
      <c r="K169" s="182" t="s">
        <v>120</v>
      </c>
      <c r="L169" s="37"/>
      <c r="M169" s="187" t="s">
        <v>20</v>
      </c>
      <c r="N169" s="188" t="s">
        <v>44</v>
      </c>
      <c r="O169" s="62"/>
      <c r="P169" s="189">
        <f>O169*H169</f>
        <v>0</v>
      </c>
      <c r="Q169" s="189">
        <v>0.10434</v>
      </c>
      <c r="R169" s="189">
        <f>Q169*H169</f>
        <v>0.10434</v>
      </c>
      <c r="S169" s="189">
        <v>0</v>
      </c>
      <c r="T169" s="190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1" t="s">
        <v>121</v>
      </c>
      <c r="AT169" s="191" t="s">
        <v>116</v>
      </c>
      <c r="AU169" s="191" t="s">
        <v>122</v>
      </c>
      <c r="AY169" s="15" t="s">
        <v>110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5" t="s">
        <v>22</v>
      </c>
      <c r="BK169" s="192">
        <f>ROUND(I169*H169,2)</f>
        <v>0</v>
      </c>
      <c r="BL169" s="15" t="s">
        <v>121</v>
      </c>
      <c r="BM169" s="191" t="s">
        <v>275</v>
      </c>
    </row>
    <row r="170" spans="1:65" s="2" customFormat="1" ht="180">
      <c r="A170" s="32"/>
      <c r="B170" s="33"/>
      <c r="C170" s="34"/>
      <c r="D170" s="193" t="s">
        <v>124</v>
      </c>
      <c r="E170" s="34"/>
      <c r="F170" s="194" t="s">
        <v>206</v>
      </c>
      <c r="G170" s="34"/>
      <c r="H170" s="34"/>
      <c r="I170" s="101"/>
      <c r="J170" s="34"/>
      <c r="K170" s="34"/>
      <c r="L170" s="37"/>
      <c r="M170" s="195"/>
      <c r="N170" s="196"/>
      <c r="O170" s="62"/>
      <c r="P170" s="62"/>
      <c r="Q170" s="62"/>
      <c r="R170" s="62"/>
      <c r="S170" s="62"/>
      <c r="T170" s="63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5" t="s">
        <v>124</v>
      </c>
      <c r="AU170" s="15" t="s">
        <v>122</v>
      </c>
    </row>
    <row r="171" spans="1:65" s="2" customFormat="1" ht="33" customHeight="1">
      <c r="A171" s="32"/>
      <c r="B171" s="33"/>
      <c r="C171" s="180" t="s">
        <v>276</v>
      </c>
      <c r="D171" s="180" t="s">
        <v>116</v>
      </c>
      <c r="E171" s="181" t="s">
        <v>277</v>
      </c>
      <c r="F171" s="182" t="s">
        <v>278</v>
      </c>
      <c r="G171" s="183" t="s">
        <v>119</v>
      </c>
      <c r="H171" s="184">
        <v>1</v>
      </c>
      <c r="I171" s="185"/>
      <c r="J171" s="186">
        <f>ROUND(I171*H171,2)</f>
        <v>0</v>
      </c>
      <c r="K171" s="182" t="s">
        <v>120</v>
      </c>
      <c r="L171" s="37"/>
      <c r="M171" s="187" t="s">
        <v>20</v>
      </c>
      <c r="N171" s="188" t="s">
        <v>44</v>
      </c>
      <c r="O171" s="62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1" t="s">
        <v>121</v>
      </c>
      <c r="AT171" s="191" t="s">
        <v>116</v>
      </c>
      <c r="AU171" s="191" t="s">
        <v>122</v>
      </c>
      <c r="AY171" s="15" t="s">
        <v>110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5" t="s">
        <v>22</v>
      </c>
      <c r="BK171" s="192">
        <f>ROUND(I171*H171,2)</f>
        <v>0</v>
      </c>
      <c r="BL171" s="15" t="s">
        <v>121</v>
      </c>
      <c r="BM171" s="191" t="s">
        <v>279</v>
      </c>
    </row>
    <row r="172" spans="1:65" s="2" customFormat="1" ht="27">
      <c r="A172" s="32"/>
      <c r="B172" s="33"/>
      <c r="C172" s="34"/>
      <c r="D172" s="193" t="s">
        <v>124</v>
      </c>
      <c r="E172" s="34"/>
      <c r="F172" s="194" t="s">
        <v>280</v>
      </c>
      <c r="G172" s="34"/>
      <c r="H172" s="34"/>
      <c r="I172" s="101"/>
      <c r="J172" s="34"/>
      <c r="K172" s="34"/>
      <c r="L172" s="37"/>
      <c r="M172" s="195"/>
      <c r="N172" s="196"/>
      <c r="O172" s="62"/>
      <c r="P172" s="62"/>
      <c r="Q172" s="62"/>
      <c r="R172" s="62"/>
      <c r="S172" s="62"/>
      <c r="T172" s="63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5" t="s">
        <v>124</v>
      </c>
      <c r="AU172" s="15" t="s">
        <v>122</v>
      </c>
    </row>
    <row r="173" spans="1:65" s="2" customFormat="1" ht="33" customHeight="1">
      <c r="A173" s="32"/>
      <c r="B173" s="33"/>
      <c r="C173" s="180" t="s">
        <v>281</v>
      </c>
      <c r="D173" s="180" t="s">
        <v>116</v>
      </c>
      <c r="E173" s="181" t="s">
        <v>209</v>
      </c>
      <c r="F173" s="182" t="s">
        <v>210</v>
      </c>
      <c r="G173" s="183" t="s">
        <v>119</v>
      </c>
      <c r="H173" s="184">
        <v>1</v>
      </c>
      <c r="I173" s="185"/>
      <c r="J173" s="186">
        <f>ROUND(I173*H173,2)</f>
        <v>0</v>
      </c>
      <c r="K173" s="182" t="s">
        <v>120</v>
      </c>
      <c r="L173" s="37"/>
      <c r="M173" s="187" t="s">
        <v>20</v>
      </c>
      <c r="N173" s="188" t="s">
        <v>44</v>
      </c>
      <c r="O173" s="62"/>
      <c r="P173" s="189">
        <f>O173*H173</f>
        <v>0</v>
      </c>
      <c r="Q173" s="189">
        <v>0.12966</v>
      </c>
      <c r="R173" s="189">
        <f>Q173*H173</f>
        <v>0.12966</v>
      </c>
      <c r="S173" s="189">
        <v>0</v>
      </c>
      <c r="T173" s="190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1" t="s">
        <v>121</v>
      </c>
      <c r="AT173" s="191" t="s">
        <v>116</v>
      </c>
      <c r="AU173" s="191" t="s">
        <v>122</v>
      </c>
      <c r="AY173" s="15" t="s">
        <v>110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5" t="s">
        <v>22</v>
      </c>
      <c r="BK173" s="192">
        <f>ROUND(I173*H173,2)</f>
        <v>0</v>
      </c>
      <c r="BL173" s="15" t="s">
        <v>121</v>
      </c>
      <c r="BM173" s="191" t="s">
        <v>282</v>
      </c>
    </row>
    <row r="174" spans="1:65" s="2" customFormat="1" ht="33" customHeight="1">
      <c r="A174" s="32"/>
      <c r="B174" s="33"/>
      <c r="C174" s="180" t="s">
        <v>283</v>
      </c>
      <c r="D174" s="180" t="s">
        <v>116</v>
      </c>
      <c r="E174" s="181" t="s">
        <v>284</v>
      </c>
      <c r="F174" s="182" t="s">
        <v>285</v>
      </c>
      <c r="G174" s="183" t="s">
        <v>119</v>
      </c>
      <c r="H174" s="184">
        <v>1</v>
      </c>
      <c r="I174" s="185"/>
      <c r="J174" s="186">
        <f>ROUND(I174*H174,2)</f>
        <v>0</v>
      </c>
      <c r="K174" s="182" t="s">
        <v>120</v>
      </c>
      <c r="L174" s="37"/>
      <c r="M174" s="187" t="s">
        <v>20</v>
      </c>
      <c r="N174" s="188" t="s">
        <v>44</v>
      </c>
      <c r="O174" s="62"/>
      <c r="P174" s="189">
        <f>O174*H174</f>
        <v>0</v>
      </c>
      <c r="Q174" s="189">
        <v>0.12966</v>
      </c>
      <c r="R174" s="189">
        <f>Q174*H174</f>
        <v>0.12966</v>
      </c>
      <c r="S174" s="189">
        <v>0</v>
      </c>
      <c r="T174" s="19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1" t="s">
        <v>121</v>
      </c>
      <c r="AT174" s="191" t="s">
        <v>116</v>
      </c>
      <c r="AU174" s="191" t="s">
        <v>122</v>
      </c>
      <c r="AY174" s="15" t="s">
        <v>110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5" t="s">
        <v>22</v>
      </c>
      <c r="BK174" s="192">
        <f>ROUND(I174*H174,2)</f>
        <v>0</v>
      </c>
      <c r="BL174" s="15" t="s">
        <v>121</v>
      </c>
      <c r="BM174" s="191" t="s">
        <v>286</v>
      </c>
    </row>
    <row r="175" spans="1:65" s="2" customFormat="1" ht="27">
      <c r="A175" s="32"/>
      <c r="B175" s="33"/>
      <c r="C175" s="34"/>
      <c r="D175" s="193" t="s">
        <v>124</v>
      </c>
      <c r="E175" s="34"/>
      <c r="F175" s="194" t="s">
        <v>287</v>
      </c>
      <c r="G175" s="34"/>
      <c r="H175" s="34"/>
      <c r="I175" s="101"/>
      <c r="J175" s="34"/>
      <c r="K175" s="34"/>
      <c r="L175" s="37"/>
      <c r="M175" s="195"/>
      <c r="N175" s="196"/>
      <c r="O175" s="62"/>
      <c r="P175" s="62"/>
      <c r="Q175" s="62"/>
      <c r="R175" s="62"/>
      <c r="S175" s="62"/>
      <c r="T175" s="63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5" t="s">
        <v>124</v>
      </c>
      <c r="AU175" s="15" t="s">
        <v>122</v>
      </c>
    </row>
    <row r="176" spans="1:65" s="2" customFormat="1" ht="33" customHeight="1">
      <c r="A176" s="32"/>
      <c r="B176" s="33"/>
      <c r="C176" s="180" t="s">
        <v>288</v>
      </c>
      <c r="D176" s="180" t="s">
        <v>116</v>
      </c>
      <c r="E176" s="181" t="s">
        <v>289</v>
      </c>
      <c r="F176" s="182" t="s">
        <v>290</v>
      </c>
      <c r="G176" s="183" t="s">
        <v>119</v>
      </c>
      <c r="H176" s="184">
        <v>1</v>
      </c>
      <c r="I176" s="185"/>
      <c r="J176" s="186">
        <f>ROUND(I176*H176,2)</f>
        <v>0</v>
      </c>
      <c r="K176" s="182" t="s">
        <v>120</v>
      </c>
      <c r="L176" s="37"/>
      <c r="M176" s="187" t="s">
        <v>20</v>
      </c>
      <c r="N176" s="188" t="s">
        <v>44</v>
      </c>
      <c r="O176" s="62"/>
      <c r="P176" s="189">
        <f>O176*H176</f>
        <v>0</v>
      </c>
      <c r="Q176" s="189">
        <v>0.12966</v>
      </c>
      <c r="R176" s="189">
        <f>Q176*H176</f>
        <v>0.12966</v>
      </c>
      <c r="S176" s="189">
        <v>0</v>
      </c>
      <c r="T176" s="19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1" t="s">
        <v>121</v>
      </c>
      <c r="AT176" s="191" t="s">
        <v>116</v>
      </c>
      <c r="AU176" s="191" t="s">
        <v>122</v>
      </c>
      <c r="AY176" s="15" t="s">
        <v>110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5" t="s">
        <v>22</v>
      </c>
      <c r="BK176" s="192">
        <f>ROUND(I176*H176,2)</f>
        <v>0</v>
      </c>
      <c r="BL176" s="15" t="s">
        <v>121</v>
      </c>
      <c r="BM176" s="191" t="s">
        <v>291</v>
      </c>
    </row>
    <row r="177" spans="1:65" s="2" customFormat="1" ht="27">
      <c r="A177" s="32"/>
      <c r="B177" s="33"/>
      <c r="C177" s="34"/>
      <c r="D177" s="193" t="s">
        <v>124</v>
      </c>
      <c r="E177" s="34"/>
      <c r="F177" s="194" t="s">
        <v>287</v>
      </c>
      <c r="G177" s="34"/>
      <c r="H177" s="34"/>
      <c r="I177" s="101"/>
      <c r="J177" s="34"/>
      <c r="K177" s="34"/>
      <c r="L177" s="37"/>
      <c r="M177" s="195"/>
      <c r="N177" s="196"/>
      <c r="O177" s="62"/>
      <c r="P177" s="62"/>
      <c r="Q177" s="62"/>
      <c r="R177" s="62"/>
      <c r="S177" s="62"/>
      <c r="T177" s="63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5" t="s">
        <v>124</v>
      </c>
      <c r="AU177" s="15" t="s">
        <v>122</v>
      </c>
    </row>
    <row r="178" spans="1:65" s="2" customFormat="1" ht="33" customHeight="1">
      <c r="A178" s="32"/>
      <c r="B178" s="33"/>
      <c r="C178" s="180" t="s">
        <v>292</v>
      </c>
      <c r="D178" s="180" t="s">
        <v>116</v>
      </c>
      <c r="E178" s="181" t="s">
        <v>293</v>
      </c>
      <c r="F178" s="182" t="s">
        <v>294</v>
      </c>
      <c r="G178" s="183" t="s">
        <v>133</v>
      </c>
      <c r="H178" s="184">
        <v>1</v>
      </c>
      <c r="I178" s="185"/>
      <c r="J178" s="186">
        <f>ROUND(I178*H178,2)</f>
        <v>0</v>
      </c>
      <c r="K178" s="182" t="s">
        <v>120</v>
      </c>
      <c r="L178" s="37"/>
      <c r="M178" s="187" t="s">
        <v>20</v>
      </c>
      <c r="N178" s="188" t="s">
        <v>44</v>
      </c>
      <c r="O178" s="62"/>
      <c r="P178" s="189">
        <f>O178*H178</f>
        <v>0</v>
      </c>
      <c r="Q178" s="189">
        <v>0</v>
      </c>
      <c r="R178" s="189">
        <f>Q178*H178</f>
        <v>0</v>
      </c>
      <c r="S178" s="189">
        <v>0.28999999999999998</v>
      </c>
      <c r="T178" s="190">
        <f>S178*H178</f>
        <v>0.28999999999999998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1" t="s">
        <v>121</v>
      </c>
      <c r="AT178" s="191" t="s">
        <v>116</v>
      </c>
      <c r="AU178" s="191" t="s">
        <v>122</v>
      </c>
      <c r="AY178" s="15" t="s">
        <v>110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5" t="s">
        <v>22</v>
      </c>
      <c r="BK178" s="192">
        <f>ROUND(I178*H178,2)</f>
        <v>0</v>
      </c>
      <c r="BL178" s="15" t="s">
        <v>121</v>
      </c>
      <c r="BM178" s="191" t="s">
        <v>295</v>
      </c>
    </row>
    <row r="179" spans="1:65" s="2" customFormat="1" ht="180">
      <c r="A179" s="32"/>
      <c r="B179" s="33"/>
      <c r="C179" s="34"/>
      <c r="D179" s="193" t="s">
        <v>124</v>
      </c>
      <c r="E179" s="34"/>
      <c r="F179" s="194" t="s">
        <v>296</v>
      </c>
      <c r="G179" s="34"/>
      <c r="H179" s="34"/>
      <c r="I179" s="101"/>
      <c r="J179" s="34"/>
      <c r="K179" s="34"/>
      <c r="L179" s="37"/>
      <c r="M179" s="195"/>
      <c r="N179" s="196"/>
      <c r="O179" s="62"/>
      <c r="P179" s="62"/>
      <c r="Q179" s="62"/>
      <c r="R179" s="62"/>
      <c r="S179" s="62"/>
      <c r="T179" s="63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5" t="s">
        <v>124</v>
      </c>
      <c r="AU179" s="15" t="s">
        <v>122</v>
      </c>
    </row>
    <row r="180" spans="1:65" s="2" customFormat="1" ht="55.5" customHeight="1">
      <c r="A180" s="32"/>
      <c r="B180" s="33"/>
      <c r="C180" s="180" t="s">
        <v>297</v>
      </c>
      <c r="D180" s="180" t="s">
        <v>116</v>
      </c>
      <c r="E180" s="181" t="s">
        <v>298</v>
      </c>
      <c r="F180" s="182" t="s">
        <v>299</v>
      </c>
      <c r="G180" s="183" t="s">
        <v>133</v>
      </c>
      <c r="H180" s="184">
        <v>1</v>
      </c>
      <c r="I180" s="185"/>
      <c r="J180" s="186">
        <f>ROUND(I180*H180,2)</f>
        <v>0</v>
      </c>
      <c r="K180" s="182" t="s">
        <v>120</v>
      </c>
      <c r="L180" s="37"/>
      <c r="M180" s="187" t="s">
        <v>20</v>
      </c>
      <c r="N180" s="188" t="s">
        <v>44</v>
      </c>
      <c r="O180" s="62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1" t="s">
        <v>121</v>
      </c>
      <c r="AT180" s="191" t="s">
        <v>116</v>
      </c>
      <c r="AU180" s="191" t="s">
        <v>122</v>
      </c>
      <c r="AY180" s="15" t="s">
        <v>110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5" t="s">
        <v>22</v>
      </c>
      <c r="BK180" s="192">
        <f>ROUND(I180*H180,2)</f>
        <v>0</v>
      </c>
      <c r="BL180" s="15" t="s">
        <v>121</v>
      </c>
      <c r="BM180" s="191" t="s">
        <v>300</v>
      </c>
    </row>
    <row r="181" spans="1:65" s="2" customFormat="1" ht="72">
      <c r="A181" s="32"/>
      <c r="B181" s="33"/>
      <c r="C181" s="34"/>
      <c r="D181" s="193" t="s">
        <v>124</v>
      </c>
      <c r="E181" s="34"/>
      <c r="F181" s="194" t="s">
        <v>301</v>
      </c>
      <c r="G181" s="34"/>
      <c r="H181" s="34"/>
      <c r="I181" s="101"/>
      <c r="J181" s="34"/>
      <c r="K181" s="34"/>
      <c r="L181" s="37"/>
      <c r="M181" s="195"/>
      <c r="N181" s="196"/>
      <c r="O181" s="62"/>
      <c r="P181" s="62"/>
      <c r="Q181" s="62"/>
      <c r="R181" s="62"/>
      <c r="S181" s="62"/>
      <c r="T181" s="63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5" t="s">
        <v>124</v>
      </c>
      <c r="AU181" s="15" t="s">
        <v>122</v>
      </c>
    </row>
    <row r="182" spans="1:65" s="2" customFormat="1" ht="44.25" customHeight="1">
      <c r="A182" s="32"/>
      <c r="B182" s="33"/>
      <c r="C182" s="180" t="s">
        <v>302</v>
      </c>
      <c r="D182" s="180" t="s">
        <v>116</v>
      </c>
      <c r="E182" s="181" t="s">
        <v>303</v>
      </c>
      <c r="F182" s="182" t="s">
        <v>304</v>
      </c>
      <c r="G182" s="183" t="s">
        <v>133</v>
      </c>
      <c r="H182" s="184">
        <v>1</v>
      </c>
      <c r="I182" s="185"/>
      <c r="J182" s="186">
        <f>ROUND(I182*H182,2)</f>
        <v>0</v>
      </c>
      <c r="K182" s="182" t="s">
        <v>120</v>
      </c>
      <c r="L182" s="37"/>
      <c r="M182" s="187" t="s">
        <v>20</v>
      </c>
      <c r="N182" s="188" t="s">
        <v>44</v>
      </c>
      <c r="O182" s="62"/>
      <c r="P182" s="189">
        <f>O182*H182</f>
        <v>0</v>
      </c>
      <c r="Q182" s="189">
        <v>0.20218871999999999</v>
      </c>
      <c r="R182" s="189">
        <f>Q182*H182</f>
        <v>0.20218871999999999</v>
      </c>
      <c r="S182" s="189">
        <v>0</v>
      </c>
      <c r="T182" s="190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1" t="s">
        <v>121</v>
      </c>
      <c r="AT182" s="191" t="s">
        <v>116</v>
      </c>
      <c r="AU182" s="191" t="s">
        <v>122</v>
      </c>
      <c r="AY182" s="15" t="s">
        <v>110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5" t="s">
        <v>22</v>
      </c>
      <c r="BK182" s="192">
        <f>ROUND(I182*H182,2)</f>
        <v>0</v>
      </c>
      <c r="BL182" s="15" t="s">
        <v>121</v>
      </c>
      <c r="BM182" s="191" t="s">
        <v>305</v>
      </c>
    </row>
    <row r="183" spans="1:65" s="2" customFormat="1" ht="117">
      <c r="A183" s="32"/>
      <c r="B183" s="33"/>
      <c r="C183" s="34"/>
      <c r="D183" s="193" t="s">
        <v>124</v>
      </c>
      <c r="E183" s="34"/>
      <c r="F183" s="194" t="s">
        <v>306</v>
      </c>
      <c r="G183" s="34"/>
      <c r="H183" s="34"/>
      <c r="I183" s="101"/>
      <c r="J183" s="34"/>
      <c r="K183" s="34"/>
      <c r="L183" s="37"/>
      <c r="M183" s="195"/>
      <c r="N183" s="196"/>
      <c r="O183" s="62"/>
      <c r="P183" s="62"/>
      <c r="Q183" s="62"/>
      <c r="R183" s="62"/>
      <c r="S183" s="62"/>
      <c r="T183" s="63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5" t="s">
        <v>124</v>
      </c>
      <c r="AU183" s="15" t="s">
        <v>122</v>
      </c>
    </row>
    <row r="184" spans="1:65" s="2" customFormat="1" ht="33" customHeight="1">
      <c r="A184" s="32"/>
      <c r="B184" s="33"/>
      <c r="C184" s="180" t="s">
        <v>114</v>
      </c>
      <c r="D184" s="180" t="s">
        <v>116</v>
      </c>
      <c r="E184" s="181" t="s">
        <v>307</v>
      </c>
      <c r="F184" s="182" t="s">
        <v>308</v>
      </c>
      <c r="G184" s="183" t="s">
        <v>133</v>
      </c>
      <c r="H184" s="184">
        <v>1</v>
      </c>
      <c r="I184" s="185"/>
      <c r="J184" s="186">
        <f>ROUND(I184*H184,2)</f>
        <v>0</v>
      </c>
      <c r="K184" s="182" t="s">
        <v>120</v>
      </c>
      <c r="L184" s="37"/>
      <c r="M184" s="187" t="s">
        <v>20</v>
      </c>
      <c r="N184" s="188" t="s">
        <v>44</v>
      </c>
      <c r="O184" s="62"/>
      <c r="P184" s="189">
        <f>O184*H184</f>
        <v>0</v>
      </c>
      <c r="Q184" s="189">
        <v>0.13944860000000001</v>
      </c>
      <c r="R184" s="189">
        <f>Q184*H184</f>
        <v>0.13944860000000001</v>
      </c>
      <c r="S184" s="189">
        <v>0</v>
      </c>
      <c r="T184" s="190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1" t="s">
        <v>121</v>
      </c>
      <c r="AT184" s="191" t="s">
        <v>116</v>
      </c>
      <c r="AU184" s="191" t="s">
        <v>122</v>
      </c>
      <c r="AY184" s="15" t="s">
        <v>110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5" t="s">
        <v>22</v>
      </c>
      <c r="BK184" s="192">
        <f>ROUND(I184*H184,2)</f>
        <v>0</v>
      </c>
      <c r="BL184" s="15" t="s">
        <v>121</v>
      </c>
      <c r="BM184" s="191" t="s">
        <v>309</v>
      </c>
    </row>
    <row r="185" spans="1:65" s="2" customFormat="1" ht="126">
      <c r="A185" s="32"/>
      <c r="B185" s="33"/>
      <c r="C185" s="34"/>
      <c r="D185" s="193" t="s">
        <v>124</v>
      </c>
      <c r="E185" s="34"/>
      <c r="F185" s="194" t="s">
        <v>310</v>
      </c>
      <c r="G185" s="34"/>
      <c r="H185" s="34"/>
      <c r="I185" s="101"/>
      <c r="J185" s="34"/>
      <c r="K185" s="34"/>
      <c r="L185" s="37"/>
      <c r="M185" s="195"/>
      <c r="N185" s="196"/>
      <c r="O185" s="62"/>
      <c r="P185" s="62"/>
      <c r="Q185" s="62"/>
      <c r="R185" s="62"/>
      <c r="S185" s="62"/>
      <c r="T185" s="63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5" t="s">
        <v>124</v>
      </c>
      <c r="AU185" s="15" t="s">
        <v>122</v>
      </c>
    </row>
    <row r="186" spans="1:65" s="2" customFormat="1" ht="44.25" customHeight="1">
      <c r="A186" s="32"/>
      <c r="B186" s="33"/>
      <c r="C186" s="180" t="s">
        <v>311</v>
      </c>
      <c r="D186" s="180" t="s">
        <v>116</v>
      </c>
      <c r="E186" s="181" t="s">
        <v>312</v>
      </c>
      <c r="F186" s="182" t="s">
        <v>313</v>
      </c>
      <c r="G186" s="183" t="s">
        <v>133</v>
      </c>
      <c r="H186" s="184">
        <v>1</v>
      </c>
      <c r="I186" s="185"/>
      <c r="J186" s="186">
        <f>ROUND(I186*H186,2)</f>
        <v>0</v>
      </c>
      <c r="K186" s="182" t="s">
        <v>120</v>
      </c>
      <c r="L186" s="37"/>
      <c r="M186" s="187" t="s">
        <v>20</v>
      </c>
      <c r="N186" s="188" t="s">
        <v>44</v>
      </c>
      <c r="O186" s="62"/>
      <c r="P186" s="189">
        <f>O186*H186</f>
        <v>0</v>
      </c>
      <c r="Q186" s="189">
        <v>0.16849059999999999</v>
      </c>
      <c r="R186" s="189">
        <f>Q186*H186</f>
        <v>0.16849059999999999</v>
      </c>
      <c r="S186" s="189">
        <v>0</v>
      </c>
      <c r="T186" s="19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1" t="s">
        <v>121</v>
      </c>
      <c r="AT186" s="191" t="s">
        <v>116</v>
      </c>
      <c r="AU186" s="191" t="s">
        <v>122</v>
      </c>
      <c r="AY186" s="15" t="s">
        <v>110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5" t="s">
        <v>22</v>
      </c>
      <c r="BK186" s="192">
        <f>ROUND(I186*H186,2)</f>
        <v>0</v>
      </c>
      <c r="BL186" s="15" t="s">
        <v>121</v>
      </c>
      <c r="BM186" s="191" t="s">
        <v>314</v>
      </c>
    </row>
    <row r="187" spans="1:65" s="2" customFormat="1" ht="126">
      <c r="A187" s="32"/>
      <c r="B187" s="33"/>
      <c r="C187" s="34"/>
      <c r="D187" s="193" t="s">
        <v>124</v>
      </c>
      <c r="E187" s="34"/>
      <c r="F187" s="194" t="s">
        <v>310</v>
      </c>
      <c r="G187" s="34"/>
      <c r="H187" s="34"/>
      <c r="I187" s="101"/>
      <c r="J187" s="34"/>
      <c r="K187" s="34"/>
      <c r="L187" s="37"/>
      <c r="M187" s="195"/>
      <c r="N187" s="196"/>
      <c r="O187" s="62"/>
      <c r="P187" s="62"/>
      <c r="Q187" s="62"/>
      <c r="R187" s="62"/>
      <c r="S187" s="62"/>
      <c r="T187" s="63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5" t="s">
        <v>124</v>
      </c>
      <c r="AU187" s="15" t="s">
        <v>122</v>
      </c>
    </row>
    <row r="188" spans="1:65" s="2" customFormat="1" ht="33" customHeight="1">
      <c r="A188" s="32"/>
      <c r="B188" s="33"/>
      <c r="C188" s="180" t="s">
        <v>315</v>
      </c>
      <c r="D188" s="180" t="s">
        <v>116</v>
      </c>
      <c r="E188" s="181" t="s">
        <v>316</v>
      </c>
      <c r="F188" s="182" t="s">
        <v>317</v>
      </c>
      <c r="G188" s="183" t="s">
        <v>133</v>
      </c>
      <c r="H188" s="184">
        <v>1</v>
      </c>
      <c r="I188" s="185"/>
      <c r="J188" s="186">
        <f>ROUND(I188*H188,2)</f>
        <v>0</v>
      </c>
      <c r="K188" s="182" t="s">
        <v>120</v>
      </c>
      <c r="L188" s="37"/>
      <c r="M188" s="187" t="s">
        <v>20</v>
      </c>
      <c r="N188" s="188" t="s">
        <v>44</v>
      </c>
      <c r="O188" s="62"/>
      <c r="P188" s="189">
        <f>O188*H188</f>
        <v>0</v>
      </c>
      <c r="Q188" s="189">
        <v>0.11162759999999999</v>
      </c>
      <c r="R188" s="189">
        <f>Q188*H188</f>
        <v>0.11162759999999999</v>
      </c>
      <c r="S188" s="189">
        <v>0</v>
      </c>
      <c r="T188" s="190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1" t="s">
        <v>121</v>
      </c>
      <c r="AT188" s="191" t="s">
        <v>116</v>
      </c>
      <c r="AU188" s="191" t="s">
        <v>122</v>
      </c>
      <c r="AY188" s="15" t="s">
        <v>110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5" t="s">
        <v>22</v>
      </c>
      <c r="BK188" s="192">
        <f>ROUND(I188*H188,2)</f>
        <v>0</v>
      </c>
      <c r="BL188" s="15" t="s">
        <v>121</v>
      </c>
      <c r="BM188" s="191" t="s">
        <v>318</v>
      </c>
    </row>
    <row r="189" spans="1:65" s="2" customFormat="1" ht="126">
      <c r="A189" s="32"/>
      <c r="B189" s="33"/>
      <c r="C189" s="34"/>
      <c r="D189" s="193" t="s">
        <v>124</v>
      </c>
      <c r="E189" s="34"/>
      <c r="F189" s="194" t="s">
        <v>310</v>
      </c>
      <c r="G189" s="34"/>
      <c r="H189" s="34"/>
      <c r="I189" s="101"/>
      <c r="J189" s="34"/>
      <c r="K189" s="34"/>
      <c r="L189" s="37"/>
      <c r="M189" s="195"/>
      <c r="N189" s="196"/>
      <c r="O189" s="62"/>
      <c r="P189" s="62"/>
      <c r="Q189" s="62"/>
      <c r="R189" s="62"/>
      <c r="S189" s="62"/>
      <c r="T189" s="63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5" t="s">
        <v>124</v>
      </c>
      <c r="AU189" s="15" t="s">
        <v>122</v>
      </c>
    </row>
    <row r="190" spans="1:65" s="2" customFormat="1" ht="16.5" customHeight="1">
      <c r="A190" s="32"/>
      <c r="B190" s="33"/>
      <c r="C190" s="197" t="s">
        <v>319</v>
      </c>
      <c r="D190" s="197" t="s">
        <v>320</v>
      </c>
      <c r="E190" s="198" t="s">
        <v>321</v>
      </c>
      <c r="F190" s="199" t="s">
        <v>322</v>
      </c>
      <c r="G190" s="200" t="s">
        <v>133</v>
      </c>
      <c r="H190" s="201">
        <v>1</v>
      </c>
      <c r="I190" s="202"/>
      <c r="J190" s="203">
        <f>ROUND(I190*H190,2)</f>
        <v>0</v>
      </c>
      <c r="K190" s="199" t="s">
        <v>120</v>
      </c>
      <c r="L190" s="204"/>
      <c r="M190" s="205" t="s">
        <v>20</v>
      </c>
      <c r="N190" s="206" t="s">
        <v>44</v>
      </c>
      <c r="O190" s="62"/>
      <c r="P190" s="189">
        <f>O190*H190</f>
        <v>0</v>
      </c>
      <c r="Q190" s="189">
        <v>8.1000000000000003E-2</v>
      </c>
      <c r="R190" s="189">
        <f>Q190*H190</f>
        <v>8.1000000000000003E-2</v>
      </c>
      <c r="S190" s="189">
        <v>0</v>
      </c>
      <c r="T190" s="190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1" t="s">
        <v>152</v>
      </c>
      <c r="AT190" s="191" t="s">
        <v>320</v>
      </c>
      <c r="AU190" s="191" t="s">
        <v>122</v>
      </c>
      <c r="AY190" s="15" t="s">
        <v>110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5" t="s">
        <v>22</v>
      </c>
      <c r="BK190" s="192">
        <f>ROUND(I190*H190,2)</f>
        <v>0</v>
      </c>
      <c r="BL190" s="15" t="s">
        <v>121</v>
      </c>
      <c r="BM190" s="191" t="s">
        <v>323</v>
      </c>
    </row>
    <row r="191" spans="1:65" s="2" customFormat="1" ht="33" customHeight="1">
      <c r="A191" s="32"/>
      <c r="B191" s="33"/>
      <c r="C191" s="180" t="s">
        <v>324</v>
      </c>
      <c r="D191" s="180" t="s">
        <v>116</v>
      </c>
      <c r="E191" s="181" t="s">
        <v>213</v>
      </c>
      <c r="F191" s="182" t="s">
        <v>214</v>
      </c>
      <c r="G191" s="183" t="s">
        <v>171</v>
      </c>
      <c r="H191" s="184">
        <v>1</v>
      </c>
      <c r="I191" s="185"/>
      <c r="J191" s="186">
        <f>ROUND(I191*H191,2)</f>
        <v>0</v>
      </c>
      <c r="K191" s="182" t="s">
        <v>120</v>
      </c>
      <c r="L191" s="37"/>
      <c r="M191" s="187" t="s">
        <v>20</v>
      </c>
      <c r="N191" s="188" t="s">
        <v>44</v>
      </c>
      <c r="O191" s="62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1" t="s">
        <v>121</v>
      </c>
      <c r="AT191" s="191" t="s">
        <v>116</v>
      </c>
      <c r="AU191" s="191" t="s">
        <v>122</v>
      </c>
      <c r="AY191" s="15" t="s">
        <v>110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5" t="s">
        <v>22</v>
      </c>
      <c r="BK191" s="192">
        <f>ROUND(I191*H191,2)</f>
        <v>0</v>
      </c>
      <c r="BL191" s="15" t="s">
        <v>121</v>
      </c>
      <c r="BM191" s="191" t="s">
        <v>325</v>
      </c>
    </row>
    <row r="192" spans="1:65" s="2" customFormat="1" ht="36">
      <c r="A192" s="32"/>
      <c r="B192" s="33"/>
      <c r="C192" s="34"/>
      <c r="D192" s="193" t="s">
        <v>124</v>
      </c>
      <c r="E192" s="34"/>
      <c r="F192" s="194" t="s">
        <v>216</v>
      </c>
      <c r="G192" s="34"/>
      <c r="H192" s="34"/>
      <c r="I192" s="101"/>
      <c r="J192" s="34"/>
      <c r="K192" s="34"/>
      <c r="L192" s="37"/>
      <c r="M192" s="195"/>
      <c r="N192" s="196"/>
      <c r="O192" s="62"/>
      <c r="P192" s="62"/>
      <c r="Q192" s="62"/>
      <c r="R192" s="62"/>
      <c r="S192" s="62"/>
      <c r="T192" s="63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5" t="s">
        <v>124</v>
      </c>
      <c r="AU192" s="15" t="s">
        <v>122</v>
      </c>
    </row>
    <row r="193" spans="1:65" s="12" customFormat="1" ht="20.85" customHeight="1">
      <c r="B193" s="164"/>
      <c r="C193" s="165"/>
      <c r="D193" s="166" t="s">
        <v>72</v>
      </c>
      <c r="E193" s="178" t="s">
        <v>326</v>
      </c>
      <c r="F193" s="178" t="s">
        <v>327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SUM(P194:P245)</f>
        <v>0</v>
      </c>
      <c r="Q193" s="172"/>
      <c r="R193" s="173">
        <f>SUM(R194:R245)</f>
        <v>4.8237858000000005</v>
      </c>
      <c r="S193" s="172"/>
      <c r="T193" s="174">
        <f>SUM(T194:T245)</f>
        <v>3.4380000000000006</v>
      </c>
      <c r="AR193" s="175" t="s">
        <v>22</v>
      </c>
      <c r="AT193" s="176" t="s">
        <v>72</v>
      </c>
      <c r="AU193" s="176" t="s">
        <v>79</v>
      </c>
      <c r="AY193" s="175" t="s">
        <v>110</v>
      </c>
      <c r="BK193" s="177">
        <f>SUM(BK194:BK245)</f>
        <v>0</v>
      </c>
    </row>
    <row r="194" spans="1:65" s="2" customFormat="1" ht="55.5" customHeight="1">
      <c r="A194" s="32"/>
      <c r="B194" s="33"/>
      <c r="C194" s="180" t="s">
        <v>328</v>
      </c>
      <c r="D194" s="180" t="s">
        <v>116</v>
      </c>
      <c r="E194" s="181" t="s">
        <v>329</v>
      </c>
      <c r="F194" s="182" t="s">
        <v>330</v>
      </c>
      <c r="G194" s="183" t="s">
        <v>119</v>
      </c>
      <c r="H194" s="184">
        <v>1</v>
      </c>
      <c r="I194" s="185"/>
      <c r="J194" s="186">
        <f>ROUND(I194*H194,2)</f>
        <v>0</v>
      </c>
      <c r="K194" s="182" t="s">
        <v>120</v>
      </c>
      <c r="L194" s="37"/>
      <c r="M194" s="187" t="s">
        <v>20</v>
      </c>
      <c r="N194" s="188" t="s">
        <v>44</v>
      </c>
      <c r="O194" s="62"/>
      <c r="P194" s="189">
        <f>O194*H194</f>
        <v>0</v>
      </c>
      <c r="Q194" s="189">
        <v>0</v>
      </c>
      <c r="R194" s="189">
        <f>Q194*H194</f>
        <v>0</v>
      </c>
      <c r="S194" s="189">
        <v>0.24</v>
      </c>
      <c r="T194" s="190">
        <f>S194*H194</f>
        <v>0.24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1" t="s">
        <v>121</v>
      </c>
      <c r="AT194" s="191" t="s">
        <v>116</v>
      </c>
      <c r="AU194" s="191" t="s">
        <v>122</v>
      </c>
      <c r="AY194" s="15" t="s">
        <v>110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5" t="s">
        <v>22</v>
      </c>
      <c r="BK194" s="192">
        <f>ROUND(I194*H194,2)</f>
        <v>0</v>
      </c>
      <c r="BL194" s="15" t="s">
        <v>121</v>
      </c>
      <c r="BM194" s="191" t="s">
        <v>331</v>
      </c>
    </row>
    <row r="195" spans="1:65" s="2" customFormat="1" ht="261">
      <c r="A195" s="32"/>
      <c r="B195" s="33"/>
      <c r="C195" s="34"/>
      <c r="D195" s="193" t="s">
        <v>124</v>
      </c>
      <c r="E195" s="34"/>
      <c r="F195" s="194" t="s">
        <v>332</v>
      </c>
      <c r="G195" s="34"/>
      <c r="H195" s="34"/>
      <c r="I195" s="101"/>
      <c r="J195" s="34"/>
      <c r="K195" s="34"/>
      <c r="L195" s="37"/>
      <c r="M195" s="195"/>
      <c r="N195" s="196"/>
      <c r="O195" s="62"/>
      <c r="P195" s="62"/>
      <c r="Q195" s="62"/>
      <c r="R195" s="62"/>
      <c r="S195" s="62"/>
      <c r="T195" s="63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5" t="s">
        <v>124</v>
      </c>
      <c r="AU195" s="15" t="s">
        <v>122</v>
      </c>
    </row>
    <row r="196" spans="1:65" s="2" customFormat="1" ht="44.25" customHeight="1">
      <c r="A196" s="32"/>
      <c r="B196" s="33"/>
      <c r="C196" s="180" t="s">
        <v>333</v>
      </c>
      <c r="D196" s="180" t="s">
        <v>116</v>
      </c>
      <c r="E196" s="181" t="s">
        <v>334</v>
      </c>
      <c r="F196" s="182" t="s">
        <v>335</v>
      </c>
      <c r="G196" s="183" t="s">
        <v>133</v>
      </c>
      <c r="H196" s="184">
        <v>1</v>
      </c>
      <c r="I196" s="185"/>
      <c r="J196" s="186">
        <f>ROUND(I196*H196,2)</f>
        <v>0</v>
      </c>
      <c r="K196" s="182" t="s">
        <v>120</v>
      </c>
      <c r="L196" s="37"/>
      <c r="M196" s="187" t="s">
        <v>20</v>
      </c>
      <c r="N196" s="188" t="s">
        <v>44</v>
      </c>
      <c r="O196" s="62"/>
      <c r="P196" s="189">
        <f>O196*H196</f>
        <v>0</v>
      </c>
      <c r="Q196" s="189">
        <v>0.13096479999999999</v>
      </c>
      <c r="R196" s="189">
        <f>Q196*H196</f>
        <v>0.13096479999999999</v>
      </c>
      <c r="S196" s="189">
        <v>0</v>
      </c>
      <c r="T196" s="190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1" t="s">
        <v>121</v>
      </c>
      <c r="AT196" s="191" t="s">
        <v>116</v>
      </c>
      <c r="AU196" s="191" t="s">
        <v>122</v>
      </c>
      <c r="AY196" s="15" t="s">
        <v>110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5" t="s">
        <v>22</v>
      </c>
      <c r="BK196" s="192">
        <f>ROUND(I196*H196,2)</f>
        <v>0</v>
      </c>
      <c r="BL196" s="15" t="s">
        <v>121</v>
      </c>
      <c r="BM196" s="191" t="s">
        <v>336</v>
      </c>
    </row>
    <row r="197" spans="1:65" s="2" customFormat="1" ht="135">
      <c r="A197" s="32"/>
      <c r="B197" s="33"/>
      <c r="C197" s="34"/>
      <c r="D197" s="193" t="s">
        <v>124</v>
      </c>
      <c r="E197" s="34"/>
      <c r="F197" s="194" t="s">
        <v>337</v>
      </c>
      <c r="G197" s="34"/>
      <c r="H197" s="34"/>
      <c r="I197" s="101"/>
      <c r="J197" s="34"/>
      <c r="K197" s="34"/>
      <c r="L197" s="37"/>
      <c r="M197" s="195"/>
      <c r="N197" s="196"/>
      <c r="O197" s="62"/>
      <c r="P197" s="62"/>
      <c r="Q197" s="62"/>
      <c r="R197" s="62"/>
      <c r="S197" s="62"/>
      <c r="T197" s="63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5" t="s">
        <v>124</v>
      </c>
      <c r="AU197" s="15" t="s">
        <v>122</v>
      </c>
    </row>
    <row r="198" spans="1:65" s="2" customFormat="1" ht="16.5" customHeight="1">
      <c r="A198" s="32"/>
      <c r="B198" s="33"/>
      <c r="C198" s="197" t="s">
        <v>338</v>
      </c>
      <c r="D198" s="197" t="s">
        <v>320</v>
      </c>
      <c r="E198" s="198" t="s">
        <v>339</v>
      </c>
      <c r="F198" s="199" t="s">
        <v>340</v>
      </c>
      <c r="G198" s="200" t="s">
        <v>133</v>
      </c>
      <c r="H198" s="201">
        <v>1</v>
      </c>
      <c r="I198" s="202"/>
      <c r="J198" s="203">
        <f>ROUND(I198*H198,2)</f>
        <v>0</v>
      </c>
      <c r="K198" s="199" t="s">
        <v>120</v>
      </c>
      <c r="L198" s="204"/>
      <c r="M198" s="205" t="s">
        <v>20</v>
      </c>
      <c r="N198" s="206" t="s">
        <v>44</v>
      </c>
      <c r="O198" s="62"/>
      <c r="P198" s="189">
        <f>O198*H198</f>
        <v>0</v>
      </c>
      <c r="Q198" s="189">
        <v>0.13131999999999999</v>
      </c>
      <c r="R198" s="189">
        <f>Q198*H198</f>
        <v>0.13131999999999999</v>
      </c>
      <c r="S198" s="189">
        <v>0</v>
      </c>
      <c r="T198" s="190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1" t="s">
        <v>152</v>
      </c>
      <c r="AT198" s="191" t="s">
        <v>320</v>
      </c>
      <c r="AU198" s="191" t="s">
        <v>122</v>
      </c>
      <c r="AY198" s="15" t="s">
        <v>110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5" t="s">
        <v>22</v>
      </c>
      <c r="BK198" s="192">
        <f>ROUND(I198*H198,2)</f>
        <v>0</v>
      </c>
      <c r="BL198" s="15" t="s">
        <v>121</v>
      </c>
      <c r="BM198" s="191" t="s">
        <v>341</v>
      </c>
    </row>
    <row r="199" spans="1:65" s="2" customFormat="1" ht="55.5" customHeight="1">
      <c r="A199" s="32"/>
      <c r="B199" s="33"/>
      <c r="C199" s="180" t="s">
        <v>342</v>
      </c>
      <c r="D199" s="180" t="s">
        <v>116</v>
      </c>
      <c r="E199" s="181" t="s">
        <v>343</v>
      </c>
      <c r="F199" s="182" t="s">
        <v>344</v>
      </c>
      <c r="G199" s="183" t="s">
        <v>133</v>
      </c>
      <c r="H199" s="184">
        <v>1</v>
      </c>
      <c r="I199" s="185"/>
      <c r="J199" s="186">
        <f>ROUND(I199*H199,2)</f>
        <v>0</v>
      </c>
      <c r="K199" s="182" t="s">
        <v>120</v>
      </c>
      <c r="L199" s="37"/>
      <c r="M199" s="187" t="s">
        <v>20</v>
      </c>
      <c r="N199" s="188" t="s">
        <v>44</v>
      </c>
      <c r="O199" s="62"/>
      <c r="P199" s="189">
        <f>O199*H199</f>
        <v>0</v>
      </c>
      <c r="Q199" s="189">
        <v>0</v>
      </c>
      <c r="R199" s="189">
        <f>Q199*H199</f>
        <v>0</v>
      </c>
      <c r="S199" s="189">
        <v>0.9</v>
      </c>
      <c r="T199" s="190">
        <f>S199*H199</f>
        <v>0.9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1" t="s">
        <v>121</v>
      </c>
      <c r="AT199" s="191" t="s">
        <v>116</v>
      </c>
      <c r="AU199" s="191" t="s">
        <v>122</v>
      </c>
      <c r="AY199" s="15" t="s">
        <v>110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5" t="s">
        <v>22</v>
      </c>
      <c r="BK199" s="192">
        <f>ROUND(I199*H199,2)</f>
        <v>0</v>
      </c>
      <c r="BL199" s="15" t="s">
        <v>121</v>
      </c>
      <c r="BM199" s="191" t="s">
        <v>345</v>
      </c>
    </row>
    <row r="200" spans="1:65" s="2" customFormat="1" ht="81">
      <c r="A200" s="32"/>
      <c r="B200" s="33"/>
      <c r="C200" s="34"/>
      <c r="D200" s="193" t="s">
        <v>124</v>
      </c>
      <c r="E200" s="34"/>
      <c r="F200" s="194" t="s">
        <v>346</v>
      </c>
      <c r="G200" s="34"/>
      <c r="H200" s="34"/>
      <c r="I200" s="101"/>
      <c r="J200" s="34"/>
      <c r="K200" s="34"/>
      <c r="L200" s="37"/>
      <c r="M200" s="195"/>
      <c r="N200" s="196"/>
      <c r="O200" s="62"/>
      <c r="P200" s="62"/>
      <c r="Q200" s="62"/>
      <c r="R200" s="62"/>
      <c r="S200" s="62"/>
      <c r="T200" s="63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5" t="s">
        <v>124</v>
      </c>
      <c r="AU200" s="15" t="s">
        <v>122</v>
      </c>
    </row>
    <row r="201" spans="1:65" s="2" customFormat="1" ht="21.75" customHeight="1">
      <c r="A201" s="32"/>
      <c r="B201" s="33"/>
      <c r="C201" s="180" t="s">
        <v>347</v>
      </c>
      <c r="D201" s="180" t="s">
        <v>116</v>
      </c>
      <c r="E201" s="181" t="s">
        <v>348</v>
      </c>
      <c r="F201" s="182" t="s">
        <v>349</v>
      </c>
      <c r="G201" s="183" t="s">
        <v>185</v>
      </c>
      <c r="H201" s="184">
        <v>1</v>
      </c>
      <c r="I201" s="185"/>
      <c r="J201" s="186">
        <f>ROUND(I201*H201,2)</f>
        <v>0</v>
      </c>
      <c r="K201" s="182" t="s">
        <v>120</v>
      </c>
      <c r="L201" s="37"/>
      <c r="M201" s="187" t="s">
        <v>20</v>
      </c>
      <c r="N201" s="188" t="s">
        <v>44</v>
      </c>
      <c r="O201" s="62"/>
      <c r="P201" s="189">
        <f>O201*H201</f>
        <v>0</v>
      </c>
      <c r="Q201" s="189">
        <v>0.42368</v>
      </c>
      <c r="R201" s="189">
        <f>Q201*H201</f>
        <v>0.42368</v>
      </c>
      <c r="S201" s="189">
        <v>0</v>
      </c>
      <c r="T201" s="190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1" t="s">
        <v>121</v>
      </c>
      <c r="AT201" s="191" t="s">
        <v>116</v>
      </c>
      <c r="AU201" s="191" t="s">
        <v>122</v>
      </c>
      <c r="AY201" s="15" t="s">
        <v>110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5" t="s">
        <v>22</v>
      </c>
      <c r="BK201" s="192">
        <f>ROUND(I201*H201,2)</f>
        <v>0</v>
      </c>
      <c r="BL201" s="15" t="s">
        <v>121</v>
      </c>
      <c r="BM201" s="191" t="s">
        <v>350</v>
      </c>
    </row>
    <row r="202" spans="1:65" s="2" customFormat="1" ht="126">
      <c r="A202" s="32"/>
      <c r="B202" s="33"/>
      <c r="C202" s="34"/>
      <c r="D202" s="193" t="s">
        <v>124</v>
      </c>
      <c r="E202" s="34"/>
      <c r="F202" s="194" t="s">
        <v>187</v>
      </c>
      <c r="G202" s="34"/>
      <c r="H202" s="34"/>
      <c r="I202" s="101"/>
      <c r="J202" s="34"/>
      <c r="K202" s="34"/>
      <c r="L202" s="37"/>
      <c r="M202" s="195"/>
      <c r="N202" s="196"/>
      <c r="O202" s="62"/>
      <c r="P202" s="62"/>
      <c r="Q202" s="62"/>
      <c r="R202" s="62"/>
      <c r="S202" s="62"/>
      <c r="T202" s="63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5" t="s">
        <v>124</v>
      </c>
      <c r="AU202" s="15" t="s">
        <v>122</v>
      </c>
    </row>
    <row r="203" spans="1:65" s="2" customFormat="1" ht="21.75" customHeight="1">
      <c r="A203" s="32"/>
      <c r="B203" s="33"/>
      <c r="C203" s="180" t="s">
        <v>351</v>
      </c>
      <c r="D203" s="180" t="s">
        <v>116</v>
      </c>
      <c r="E203" s="181" t="s">
        <v>352</v>
      </c>
      <c r="F203" s="182" t="s">
        <v>353</v>
      </c>
      <c r="G203" s="183" t="s">
        <v>185</v>
      </c>
      <c r="H203" s="184">
        <v>1</v>
      </c>
      <c r="I203" s="185"/>
      <c r="J203" s="186">
        <f>ROUND(I203*H203,2)</f>
        <v>0</v>
      </c>
      <c r="K203" s="182" t="s">
        <v>120</v>
      </c>
      <c r="L203" s="37"/>
      <c r="M203" s="187" t="s">
        <v>20</v>
      </c>
      <c r="N203" s="188" t="s">
        <v>44</v>
      </c>
      <c r="O203" s="62"/>
      <c r="P203" s="189">
        <f>O203*H203</f>
        <v>0</v>
      </c>
      <c r="Q203" s="189">
        <v>0.42080000000000001</v>
      </c>
      <c r="R203" s="189">
        <f>Q203*H203</f>
        <v>0.42080000000000001</v>
      </c>
      <c r="S203" s="189">
        <v>0</v>
      </c>
      <c r="T203" s="190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1" t="s">
        <v>121</v>
      </c>
      <c r="AT203" s="191" t="s">
        <v>116</v>
      </c>
      <c r="AU203" s="191" t="s">
        <v>122</v>
      </c>
      <c r="AY203" s="15" t="s">
        <v>110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5" t="s">
        <v>22</v>
      </c>
      <c r="BK203" s="192">
        <f>ROUND(I203*H203,2)</f>
        <v>0</v>
      </c>
      <c r="BL203" s="15" t="s">
        <v>121</v>
      </c>
      <c r="BM203" s="191" t="s">
        <v>354</v>
      </c>
    </row>
    <row r="204" spans="1:65" s="2" customFormat="1" ht="126">
      <c r="A204" s="32"/>
      <c r="B204" s="33"/>
      <c r="C204" s="34"/>
      <c r="D204" s="193" t="s">
        <v>124</v>
      </c>
      <c r="E204" s="34"/>
      <c r="F204" s="194" t="s">
        <v>187</v>
      </c>
      <c r="G204" s="34"/>
      <c r="H204" s="34"/>
      <c r="I204" s="101"/>
      <c r="J204" s="34"/>
      <c r="K204" s="34"/>
      <c r="L204" s="37"/>
      <c r="M204" s="195"/>
      <c r="N204" s="196"/>
      <c r="O204" s="62"/>
      <c r="P204" s="62"/>
      <c r="Q204" s="62"/>
      <c r="R204" s="62"/>
      <c r="S204" s="62"/>
      <c r="T204" s="63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5" t="s">
        <v>124</v>
      </c>
      <c r="AU204" s="15" t="s">
        <v>122</v>
      </c>
    </row>
    <row r="205" spans="1:65" s="2" customFormat="1" ht="44.25" customHeight="1">
      <c r="A205" s="32"/>
      <c r="B205" s="33"/>
      <c r="C205" s="180" t="s">
        <v>355</v>
      </c>
      <c r="D205" s="180" t="s">
        <v>116</v>
      </c>
      <c r="E205" s="181" t="s">
        <v>153</v>
      </c>
      <c r="F205" s="182" t="s">
        <v>154</v>
      </c>
      <c r="G205" s="183" t="s">
        <v>119</v>
      </c>
      <c r="H205" s="184">
        <v>1</v>
      </c>
      <c r="I205" s="185"/>
      <c r="J205" s="186">
        <f>ROUND(I205*H205,2)</f>
        <v>0</v>
      </c>
      <c r="K205" s="182" t="s">
        <v>120</v>
      </c>
      <c r="L205" s="37"/>
      <c r="M205" s="187" t="s">
        <v>20</v>
      </c>
      <c r="N205" s="188" t="s">
        <v>44</v>
      </c>
      <c r="O205" s="62"/>
      <c r="P205" s="189">
        <f>O205*H205</f>
        <v>0</v>
      </c>
      <c r="Q205" s="189">
        <v>0</v>
      </c>
      <c r="R205" s="189">
        <f>Q205*H205</f>
        <v>0</v>
      </c>
      <c r="S205" s="189">
        <v>9.8000000000000004E-2</v>
      </c>
      <c r="T205" s="190">
        <f>S205*H205</f>
        <v>9.8000000000000004E-2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1" t="s">
        <v>121</v>
      </c>
      <c r="AT205" s="191" t="s">
        <v>116</v>
      </c>
      <c r="AU205" s="191" t="s">
        <v>122</v>
      </c>
      <c r="AY205" s="15" t="s">
        <v>110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5" t="s">
        <v>22</v>
      </c>
      <c r="BK205" s="192">
        <f>ROUND(I205*H205,2)</f>
        <v>0</v>
      </c>
      <c r="BL205" s="15" t="s">
        <v>121</v>
      </c>
      <c r="BM205" s="191" t="s">
        <v>356</v>
      </c>
    </row>
    <row r="206" spans="1:65" s="2" customFormat="1" ht="279">
      <c r="A206" s="32"/>
      <c r="B206" s="33"/>
      <c r="C206" s="34"/>
      <c r="D206" s="193" t="s">
        <v>124</v>
      </c>
      <c r="E206" s="34"/>
      <c r="F206" s="194" t="s">
        <v>156</v>
      </c>
      <c r="G206" s="34"/>
      <c r="H206" s="34"/>
      <c r="I206" s="101"/>
      <c r="J206" s="34"/>
      <c r="K206" s="34"/>
      <c r="L206" s="37"/>
      <c r="M206" s="195"/>
      <c r="N206" s="196"/>
      <c r="O206" s="62"/>
      <c r="P206" s="62"/>
      <c r="Q206" s="62"/>
      <c r="R206" s="62"/>
      <c r="S206" s="62"/>
      <c r="T206" s="63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5" t="s">
        <v>124</v>
      </c>
      <c r="AU206" s="15" t="s">
        <v>122</v>
      </c>
    </row>
    <row r="207" spans="1:65" s="2" customFormat="1" ht="33" customHeight="1">
      <c r="A207" s="32"/>
      <c r="B207" s="33"/>
      <c r="C207" s="180" t="s">
        <v>357</v>
      </c>
      <c r="D207" s="180" t="s">
        <v>116</v>
      </c>
      <c r="E207" s="181" t="s">
        <v>242</v>
      </c>
      <c r="F207" s="182" t="s">
        <v>243</v>
      </c>
      <c r="G207" s="183" t="s">
        <v>230</v>
      </c>
      <c r="H207" s="184">
        <v>1</v>
      </c>
      <c r="I207" s="185"/>
      <c r="J207" s="186">
        <f>ROUND(I207*H207,2)</f>
        <v>0</v>
      </c>
      <c r="K207" s="182" t="s">
        <v>120</v>
      </c>
      <c r="L207" s="37"/>
      <c r="M207" s="187" t="s">
        <v>20</v>
      </c>
      <c r="N207" s="188" t="s">
        <v>44</v>
      </c>
      <c r="O207" s="62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91" t="s">
        <v>121</v>
      </c>
      <c r="AT207" s="191" t="s">
        <v>116</v>
      </c>
      <c r="AU207" s="191" t="s">
        <v>122</v>
      </c>
      <c r="AY207" s="15" t="s">
        <v>110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5" t="s">
        <v>22</v>
      </c>
      <c r="BK207" s="192">
        <f>ROUND(I207*H207,2)</f>
        <v>0</v>
      </c>
      <c r="BL207" s="15" t="s">
        <v>121</v>
      </c>
      <c r="BM207" s="191" t="s">
        <v>358</v>
      </c>
    </row>
    <row r="208" spans="1:65" s="2" customFormat="1" ht="108">
      <c r="A208" s="32"/>
      <c r="B208" s="33"/>
      <c r="C208" s="34"/>
      <c r="D208" s="193" t="s">
        <v>124</v>
      </c>
      <c r="E208" s="34"/>
      <c r="F208" s="194" t="s">
        <v>232</v>
      </c>
      <c r="G208" s="34"/>
      <c r="H208" s="34"/>
      <c r="I208" s="101"/>
      <c r="J208" s="34"/>
      <c r="K208" s="34"/>
      <c r="L208" s="37"/>
      <c r="M208" s="195"/>
      <c r="N208" s="196"/>
      <c r="O208" s="62"/>
      <c r="P208" s="62"/>
      <c r="Q208" s="62"/>
      <c r="R208" s="62"/>
      <c r="S208" s="62"/>
      <c r="T208" s="63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5" t="s">
        <v>124</v>
      </c>
      <c r="AU208" s="15" t="s">
        <v>122</v>
      </c>
    </row>
    <row r="209" spans="1:65" s="2" customFormat="1" ht="33" customHeight="1">
      <c r="A209" s="32"/>
      <c r="B209" s="33"/>
      <c r="C209" s="180" t="s">
        <v>359</v>
      </c>
      <c r="D209" s="180" t="s">
        <v>116</v>
      </c>
      <c r="E209" s="181" t="s">
        <v>360</v>
      </c>
      <c r="F209" s="182" t="s">
        <v>361</v>
      </c>
      <c r="G209" s="183" t="s">
        <v>230</v>
      </c>
      <c r="H209" s="184">
        <v>1</v>
      </c>
      <c r="I209" s="185"/>
      <c r="J209" s="186">
        <f>ROUND(I209*H209,2)</f>
        <v>0</v>
      </c>
      <c r="K209" s="182" t="s">
        <v>120</v>
      </c>
      <c r="L209" s="37"/>
      <c r="M209" s="187" t="s">
        <v>20</v>
      </c>
      <c r="N209" s="188" t="s">
        <v>44</v>
      </c>
      <c r="O209" s="62"/>
      <c r="P209" s="189">
        <f>O209*H209</f>
        <v>0</v>
      </c>
      <c r="Q209" s="189">
        <v>0</v>
      </c>
      <c r="R209" s="189">
        <f>Q209*H209</f>
        <v>0</v>
      </c>
      <c r="S209" s="189">
        <v>2.2000000000000002</v>
      </c>
      <c r="T209" s="190">
        <f>S209*H209</f>
        <v>2.2000000000000002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1" t="s">
        <v>121</v>
      </c>
      <c r="AT209" s="191" t="s">
        <v>116</v>
      </c>
      <c r="AU209" s="191" t="s">
        <v>122</v>
      </c>
      <c r="AY209" s="15" t="s">
        <v>110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5" t="s">
        <v>22</v>
      </c>
      <c r="BK209" s="192">
        <f>ROUND(I209*H209,2)</f>
        <v>0</v>
      </c>
      <c r="BL209" s="15" t="s">
        <v>121</v>
      </c>
      <c r="BM209" s="191" t="s">
        <v>362</v>
      </c>
    </row>
    <row r="210" spans="1:65" s="2" customFormat="1" ht="33" customHeight="1">
      <c r="A210" s="32"/>
      <c r="B210" s="33"/>
      <c r="C210" s="180" t="s">
        <v>363</v>
      </c>
      <c r="D210" s="180" t="s">
        <v>116</v>
      </c>
      <c r="E210" s="181" t="s">
        <v>364</v>
      </c>
      <c r="F210" s="182" t="s">
        <v>365</v>
      </c>
      <c r="G210" s="183" t="s">
        <v>230</v>
      </c>
      <c r="H210" s="184">
        <v>1</v>
      </c>
      <c r="I210" s="185"/>
      <c r="J210" s="186">
        <f>ROUND(I210*H210,2)</f>
        <v>0</v>
      </c>
      <c r="K210" s="182" t="s">
        <v>120</v>
      </c>
      <c r="L210" s="37"/>
      <c r="M210" s="187" t="s">
        <v>20</v>
      </c>
      <c r="N210" s="188" t="s">
        <v>44</v>
      </c>
      <c r="O210" s="62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1" t="s">
        <v>121</v>
      </c>
      <c r="AT210" s="191" t="s">
        <v>116</v>
      </c>
      <c r="AU210" s="191" t="s">
        <v>122</v>
      </c>
      <c r="AY210" s="15" t="s">
        <v>110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5" t="s">
        <v>22</v>
      </c>
      <c r="BK210" s="192">
        <f>ROUND(I210*H210,2)</f>
        <v>0</v>
      </c>
      <c r="BL210" s="15" t="s">
        <v>121</v>
      </c>
      <c r="BM210" s="191" t="s">
        <v>366</v>
      </c>
    </row>
    <row r="211" spans="1:65" s="2" customFormat="1" ht="108">
      <c r="A211" s="32"/>
      <c r="B211" s="33"/>
      <c r="C211" s="34"/>
      <c r="D211" s="193" t="s">
        <v>124</v>
      </c>
      <c r="E211" s="34"/>
      <c r="F211" s="194" t="s">
        <v>367</v>
      </c>
      <c r="G211" s="34"/>
      <c r="H211" s="34"/>
      <c r="I211" s="101"/>
      <c r="J211" s="34"/>
      <c r="K211" s="34"/>
      <c r="L211" s="37"/>
      <c r="M211" s="195"/>
      <c r="N211" s="196"/>
      <c r="O211" s="62"/>
      <c r="P211" s="62"/>
      <c r="Q211" s="62"/>
      <c r="R211" s="62"/>
      <c r="S211" s="62"/>
      <c r="T211" s="63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5" t="s">
        <v>124</v>
      </c>
      <c r="AU211" s="15" t="s">
        <v>122</v>
      </c>
    </row>
    <row r="212" spans="1:65" s="2" customFormat="1" ht="33" customHeight="1">
      <c r="A212" s="32"/>
      <c r="B212" s="33"/>
      <c r="C212" s="180" t="s">
        <v>368</v>
      </c>
      <c r="D212" s="180" t="s">
        <v>116</v>
      </c>
      <c r="E212" s="181" t="s">
        <v>369</v>
      </c>
      <c r="F212" s="182" t="s">
        <v>370</v>
      </c>
      <c r="G212" s="183" t="s">
        <v>230</v>
      </c>
      <c r="H212" s="184">
        <v>1</v>
      </c>
      <c r="I212" s="185"/>
      <c r="J212" s="186">
        <f>ROUND(I212*H212,2)</f>
        <v>0</v>
      </c>
      <c r="K212" s="182" t="s">
        <v>120</v>
      </c>
      <c r="L212" s="37"/>
      <c r="M212" s="187" t="s">
        <v>20</v>
      </c>
      <c r="N212" s="188" t="s">
        <v>44</v>
      </c>
      <c r="O212" s="62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91" t="s">
        <v>121</v>
      </c>
      <c r="AT212" s="191" t="s">
        <v>116</v>
      </c>
      <c r="AU212" s="191" t="s">
        <v>122</v>
      </c>
      <c r="AY212" s="15" t="s">
        <v>110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5" t="s">
        <v>22</v>
      </c>
      <c r="BK212" s="192">
        <f>ROUND(I212*H212,2)</f>
        <v>0</v>
      </c>
      <c r="BL212" s="15" t="s">
        <v>121</v>
      </c>
      <c r="BM212" s="191" t="s">
        <v>371</v>
      </c>
    </row>
    <row r="213" spans="1:65" s="2" customFormat="1" ht="108">
      <c r="A213" s="32"/>
      <c r="B213" s="33"/>
      <c r="C213" s="34"/>
      <c r="D213" s="193" t="s">
        <v>124</v>
      </c>
      <c r="E213" s="34"/>
      <c r="F213" s="194" t="s">
        <v>367</v>
      </c>
      <c r="G213" s="34"/>
      <c r="H213" s="34"/>
      <c r="I213" s="101"/>
      <c r="J213" s="34"/>
      <c r="K213" s="34"/>
      <c r="L213" s="37"/>
      <c r="M213" s="195"/>
      <c r="N213" s="196"/>
      <c r="O213" s="62"/>
      <c r="P213" s="62"/>
      <c r="Q213" s="62"/>
      <c r="R213" s="62"/>
      <c r="S213" s="62"/>
      <c r="T213" s="63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5" t="s">
        <v>124</v>
      </c>
      <c r="AU213" s="15" t="s">
        <v>122</v>
      </c>
    </row>
    <row r="214" spans="1:65" s="2" customFormat="1" ht="33" customHeight="1">
      <c r="A214" s="32"/>
      <c r="B214" s="33"/>
      <c r="C214" s="180" t="s">
        <v>372</v>
      </c>
      <c r="D214" s="180" t="s">
        <v>116</v>
      </c>
      <c r="E214" s="181" t="s">
        <v>373</v>
      </c>
      <c r="F214" s="182" t="s">
        <v>374</v>
      </c>
      <c r="G214" s="183" t="s">
        <v>230</v>
      </c>
      <c r="H214" s="184">
        <v>1</v>
      </c>
      <c r="I214" s="185"/>
      <c r="J214" s="186">
        <f>ROUND(I214*H214,2)</f>
        <v>0</v>
      </c>
      <c r="K214" s="182" t="s">
        <v>120</v>
      </c>
      <c r="L214" s="37"/>
      <c r="M214" s="187" t="s">
        <v>20</v>
      </c>
      <c r="N214" s="188" t="s">
        <v>44</v>
      </c>
      <c r="O214" s="62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91" t="s">
        <v>121</v>
      </c>
      <c r="AT214" s="191" t="s">
        <v>116</v>
      </c>
      <c r="AU214" s="191" t="s">
        <v>122</v>
      </c>
      <c r="AY214" s="15" t="s">
        <v>110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5" t="s">
        <v>22</v>
      </c>
      <c r="BK214" s="192">
        <f>ROUND(I214*H214,2)</f>
        <v>0</v>
      </c>
      <c r="BL214" s="15" t="s">
        <v>121</v>
      </c>
      <c r="BM214" s="191" t="s">
        <v>375</v>
      </c>
    </row>
    <row r="215" spans="1:65" s="2" customFormat="1" ht="108">
      <c r="A215" s="32"/>
      <c r="B215" s="33"/>
      <c r="C215" s="34"/>
      <c r="D215" s="193" t="s">
        <v>124</v>
      </c>
      <c r="E215" s="34"/>
      <c r="F215" s="194" t="s">
        <v>367</v>
      </c>
      <c r="G215" s="34"/>
      <c r="H215" s="34"/>
      <c r="I215" s="101"/>
      <c r="J215" s="34"/>
      <c r="K215" s="34"/>
      <c r="L215" s="37"/>
      <c r="M215" s="195"/>
      <c r="N215" s="196"/>
      <c r="O215" s="62"/>
      <c r="P215" s="62"/>
      <c r="Q215" s="62"/>
      <c r="R215" s="62"/>
      <c r="S215" s="62"/>
      <c r="T215" s="63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5" t="s">
        <v>124</v>
      </c>
      <c r="AU215" s="15" t="s">
        <v>122</v>
      </c>
    </row>
    <row r="216" spans="1:65" s="2" customFormat="1" ht="44.25" customHeight="1">
      <c r="A216" s="32"/>
      <c r="B216" s="33"/>
      <c r="C216" s="180" t="s">
        <v>376</v>
      </c>
      <c r="D216" s="180" t="s">
        <v>116</v>
      </c>
      <c r="E216" s="181" t="s">
        <v>377</v>
      </c>
      <c r="F216" s="182" t="s">
        <v>378</v>
      </c>
      <c r="G216" s="183" t="s">
        <v>230</v>
      </c>
      <c r="H216" s="184">
        <v>1</v>
      </c>
      <c r="I216" s="185"/>
      <c r="J216" s="186">
        <f>ROUND(I216*H216,2)</f>
        <v>0</v>
      </c>
      <c r="K216" s="182" t="s">
        <v>120</v>
      </c>
      <c r="L216" s="37"/>
      <c r="M216" s="187" t="s">
        <v>20</v>
      </c>
      <c r="N216" s="188" t="s">
        <v>44</v>
      </c>
      <c r="O216" s="62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91" t="s">
        <v>121</v>
      </c>
      <c r="AT216" s="191" t="s">
        <v>116</v>
      </c>
      <c r="AU216" s="191" t="s">
        <v>122</v>
      </c>
      <c r="AY216" s="15" t="s">
        <v>110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5" t="s">
        <v>22</v>
      </c>
      <c r="BK216" s="192">
        <f>ROUND(I216*H216,2)</f>
        <v>0</v>
      </c>
      <c r="BL216" s="15" t="s">
        <v>121</v>
      </c>
      <c r="BM216" s="191" t="s">
        <v>379</v>
      </c>
    </row>
    <row r="217" spans="1:65" s="2" customFormat="1" ht="108">
      <c r="A217" s="32"/>
      <c r="B217" s="33"/>
      <c r="C217" s="34"/>
      <c r="D217" s="193" t="s">
        <v>124</v>
      </c>
      <c r="E217" s="34"/>
      <c r="F217" s="194" t="s">
        <v>367</v>
      </c>
      <c r="G217" s="34"/>
      <c r="H217" s="34"/>
      <c r="I217" s="101"/>
      <c r="J217" s="34"/>
      <c r="K217" s="34"/>
      <c r="L217" s="37"/>
      <c r="M217" s="195"/>
      <c r="N217" s="196"/>
      <c r="O217" s="62"/>
      <c r="P217" s="62"/>
      <c r="Q217" s="62"/>
      <c r="R217" s="62"/>
      <c r="S217" s="62"/>
      <c r="T217" s="63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5" t="s">
        <v>124</v>
      </c>
      <c r="AU217" s="15" t="s">
        <v>122</v>
      </c>
    </row>
    <row r="218" spans="1:65" s="2" customFormat="1" ht="33" customHeight="1">
      <c r="A218" s="32"/>
      <c r="B218" s="33"/>
      <c r="C218" s="180" t="s">
        <v>380</v>
      </c>
      <c r="D218" s="180" t="s">
        <v>116</v>
      </c>
      <c r="E218" s="181" t="s">
        <v>381</v>
      </c>
      <c r="F218" s="182" t="s">
        <v>382</v>
      </c>
      <c r="G218" s="183" t="s">
        <v>230</v>
      </c>
      <c r="H218" s="184">
        <v>1</v>
      </c>
      <c r="I218" s="185"/>
      <c r="J218" s="186">
        <f>ROUND(I218*H218,2)</f>
        <v>0</v>
      </c>
      <c r="K218" s="182" t="s">
        <v>120</v>
      </c>
      <c r="L218" s="37"/>
      <c r="M218" s="187" t="s">
        <v>20</v>
      </c>
      <c r="N218" s="188" t="s">
        <v>44</v>
      </c>
      <c r="O218" s="62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91" t="s">
        <v>121</v>
      </c>
      <c r="AT218" s="191" t="s">
        <v>116</v>
      </c>
      <c r="AU218" s="191" t="s">
        <v>122</v>
      </c>
      <c r="AY218" s="15" t="s">
        <v>110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5" t="s">
        <v>22</v>
      </c>
      <c r="BK218" s="192">
        <f>ROUND(I218*H218,2)</f>
        <v>0</v>
      </c>
      <c r="BL218" s="15" t="s">
        <v>121</v>
      </c>
      <c r="BM218" s="191" t="s">
        <v>383</v>
      </c>
    </row>
    <row r="219" spans="1:65" s="2" customFormat="1" ht="409.5">
      <c r="A219" s="32"/>
      <c r="B219" s="33"/>
      <c r="C219" s="34"/>
      <c r="D219" s="193" t="s">
        <v>124</v>
      </c>
      <c r="E219" s="34"/>
      <c r="F219" s="207" t="s">
        <v>384</v>
      </c>
      <c r="G219" s="34"/>
      <c r="H219" s="34"/>
      <c r="I219" s="101"/>
      <c r="J219" s="34"/>
      <c r="K219" s="34"/>
      <c r="L219" s="37"/>
      <c r="M219" s="195"/>
      <c r="N219" s="196"/>
      <c r="O219" s="62"/>
      <c r="P219" s="62"/>
      <c r="Q219" s="62"/>
      <c r="R219" s="62"/>
      <c r="S219" s="62"/>
      <c r="T219" s="63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5" t="s">
        <v>124</v>
      </c>
      <c r="AU219" s="15" t="s">
        <v>122</v>
      </c>
    </row>
    <row r="220" spans="1:65" s="2" customFormat="1" ht="33" customHeight="1">
      <c r="A220" s="32"/>
      <c r="B220" s="33"/>
      <c r="C220" s="180" t="s">
        <v>385</v>
      </c>
      <c r="D220" s="180" t="s">
        <v>116</v>
      </c>
      <c r="E220" s="181" t="s">
        <v>386</v>
      </c>
      <c r="F220" s="182" t="s">
        <v>387</v>
      </c>
      <c r="G220" s="183" t="s">
        <v>133</v>
      </c>
      <c r="H220" s="184">
        <v>1</v>
      </c>
      <c r="I220" s="185"/>
      <c r="J220" s="186">
        <f>ROUND(I220*H220,2)</f>
        <v>0</v>
      </c>
      <c r="K220" s="182" t="s">
        <v>120</v>
      </c>
      <c r="L220" s="37"/>
      <c r="M220" s="187" t="s">
        <v>20</v>
      </c>
      <c r="N220" s="188" t="s">
        <v>44</v>
      </c>
      <c r="O220" s="62"/>
      <c r="P220" s="189">
        <f>O220*H220</f>
        <v>0</v>
      </c>
      <c r="Q220" s="189">
        <v>2.7409999999999999E-3</v>
      </c>
      <c r="R220" s="189">
        <f>Q220*H220</f>
        <v>2.7409999999999999E-3</v>
      </c>
      <c r="S220" s="189">
        <v>0</v>
      </c>
      <c r="T220" s="190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91" t="s">
        <v>121</v>
      </c>
      <c r="AT220" s="191" t="s">
        <v>116</v>
      </c>
      <c r="AU220" s="191" t="s">
        <v>122</v>
      </c>
      <c r="AY220" s="15" t="s">
        <v>110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5" t="s">
        <v>22</v>
      </c>
      <c r="BK220" s="192">
        <f>ROUND(I220*H220,2)</f>
        <v>0</v>
      </c>
      <c r="BL220" s="15" t="s">
        <v>121</v>
      </c>
      <c r="BM220" s="191" t="s">
        <v>388</v>
      </c>
    </row>
    <row r="221" spans="1:65" s="2" customFormat="1" ht="135">
      <c r="A221" s="32"/>
      <c r="B221" s="33"/>
      <c r="C221" s="34"/>
      <c r="D221" s="193" t="s">
        <v>124</v>
      </c>
      <c r="E221" s="34"/>
      <c r="F221" s="194" t="s">
        <v>389</v>
      </c>
      <c r="G221" s="34"/>
      <c r="H221" s="34"/>
      <c r="I221" s="101"/>
      <c r="J221" s="34"/>
      <c r="K221" s="34"/>
      <c r="L221" s="37"/>
      <c r="M221" s="195"/>
      <c r="N221" s="196"/>
      <c r="O221" s="62"/>
      <c r="P221" s="62"/>
      <c r="Q221" s="62"/>
      <c r="R221" s="62"/>
      <c r="S221" s="62"/>
      <c r="T221" s="63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5" t="s">
        <v>124</v>
      </c>
      <c r="AU221" s="15" t="s">
        <v>122</v>
      </c>
    </row>
    <row r="222" spans="1:65" s="2" customFormat="1" ht="33" customHeight="1">
      <c r="A222" s="32"/>
      <c r="B222" s="33"/>
      <c r="C222" s="180" t="s">
        <v>390</v>
      </c>
      <c r="D222" s="180" t="s">
        <v>116</v>
      </c>
      <c r="E222" s="181" t="s">
        <v>169</v>
      </c>
      <c r="F222" s="182" t="s">
        <v>170</v>
      </c>
      <c r="G222" s="183" t="s">
        <v>171</v>
      </c>
      <c r="H222" s="184">
        <v>1</v>
      </c>
      <c r="I222" s="185"/>
      <c r="J222" s="186">
        <f>ROUND(I222*H222,2)</f>
        <v>0</v>
      </c>
      <c r="K222" s="182" t="s">
        <v>120</v>
      </c>
      <c r="L222" s="37"/>
      <c r="M222" s="187" t="s">
        <v>20</v>
      </c>
      <c r="N222" s="188" t="s">
        <v>44</v>
      </c>
      <c r="O222" s="62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91" t="s">
        <v>121</v>
      </c>
      <c r="AT222" s="191" t="s">
        <v>116</v>
      </c>
      <c r="AU222" s="191" t="s">
        <v>122</v>
      </c>
      <c r="AY222" s="15" t="s">
        <v>110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5" t="s">
        <v>22</v>
      </c>
      <c r="BK222" s="192">
        <f>ROUND(I222*H222,2)</f>
        <v>0</v>
      </c>
      <c r="BL222" s="15" t="s">
        <v>121</v>
      </c>
      <c r="BM222" s="191" t="s">
        <v>391</v>
      </c>
    </row>
    <row r="223" spans="1:65" s="2" customFormat="1" ht="72">
      <c r="A223" s="32"/>
      <c r="B223" s="33"/>
      <c r="C223" s="34"/>
      <c r="D223" s="193" t="s">
        <v>124</v>
      </c>
      <c r="E223" s="34"/>
      <c r="F223" s="194" t="s">
        <v>173</v>
      </c>
      <c r="G223" s="34"/>
      <c r="H223" s="34"/>
      <c r="I223" s="101"/>
      <c r="J223" s="34"/>
      <c r="K223" s="34"/>
      <c r="L223" s="37"/>
      <c r="M223" s="195"/>
      <c r="N223" s="196"/>
      <c r="O223" s="62"/>
      <c r="P223" s="62"/>
      <c r="Q223" s="62"/>
      <c r="R223" s="62"/>
      <c r="S223" s="62"/>
      <c r="T223" s="63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5" t="s">
        <v>124</v>
      </c>
      <c r="AU223" s="15" t="s">
        <v>122</v>
      </c>
    </row>
    <row r="224" spans="1:65" s="2" customFormat="1" ht="44.25" customHeight="1">
      <c r="A224" s="32"/>
      <c r="B224" s="33"/>
      <c r="C224" s="180" t="s">
        <v>392</v>
      </c>
      <c r="D224" s="180" t="s">
        <v>116</v>
      </c>
      <c r="E224" s="181" t="s">
        <v>175</v>
      </c>
      <c r="F224" s="182" t="s">
        <v>176</v>
      </c>
      <c r="G224" s="183" t="s">
        <v>171</v>
      </c>
      <c r="H224" s="184">
        <v>1</v>
      </c>
      <c r="I224" s="185"/>
      <c r="J224" s="186">
        <f>ROUND(I224*H224,2)</f>
        <v>0</v>
      </c>
      <c r="K224" s="182" t="s">
        <v>120</v>
      </c>
      <c r="L224" s="37"/>
      <c r="M224" s="187" t="s">
        <v>20</v>
      </c>
      <c r="N224" s="188" t="s">
        <v>44</v>
      </c>
      <c r="O224" s="62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1" t="s">
        <v>121</v>
      </c>
      <c r="AT224" s="191" t="s">
        <v>116</v>
      </c>
      <c r="AU224" s="191" t="s">
        <v>122</v>
      </c>
      <c r="AY224" s="15" t="s">
        <v>110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5" t="s">
        <v>22</v>
      </c>
      <c r="BK224" s="192">
        <f>ROUND(I224*H224,2)</f>
        <v>0</v>
      </c>
      <c r="BL224" s="15" t="s">
        <v>121</v>
      </c>
      <c r="BM224" s="191" t="s">
        <v>393</v>
      </c>
    </row>
    <row r="225" spans="1:65" s="2" customFormat="1" ht="72">
      <c r="A225" s="32"/>
      <c r="B225" s="33"/>
      <c r="C225" s="34"/>
      <c r="D225" s="193" t="s">
        <v>124</v>
      </c>
      <c r="E225" s="34"/>
      <c r="F225" s="194" t="s">
        <v>173</v>
      </c>
      <c r="G225" s="34"/>
      <c r="H225" s="34"/>
      <c r="I225" s="101"/>
      <c r="J225" s="34"/>
      <c r="K225" s="34"/>
      <c r="L225" s="37"/>
      <c r="M225" s="195"/>
      <c r="N225" s="196"/>
      <c r="O225" s="62"/>
      <c r="P225" s="62"/>
      <c r="Q225" s="62"/>
      <c r="R225" s="62"/>
      <c r="S225" s="62"/>
      <c r="T225" s="63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5" t="s">
        <v>124</v>
      </c>
      <c r="AU225" s="15" t="s">
        <v>122</v>
      </c>
    </row>
    <row r="226" spans="1:65" s="2" customFormat="1" ht="33" customHeight="1">
      <c r="A226" s="32"/>
      <c r="B226" s="33"/>
      <c r="C226" s="180" t="s">
        <v>394</v>
      </c>
      <c r="D226" s="180" t="s">
        <v>116</v>
      </c>
      <c r="E226" s="181" t="s">
        <v>395</v>
      </c>
      <c r="F226" s="182" t="s">
        <v>396</v>
      </c>
      <c r="G226" s="183" t="s">
        <v>171</v>
      </c>
      <c r="H226" s="184">
        <v>1</v>
      </c>
      <c r="I226" s="185"/>
      <c r="J226" s="186">
        <f>ROUND(I226*H226,2)</f>
        <v>0</v>
      </c>
      <c r="K226" s="182" t="s">
        <v>120</v>
      </c>
      <c r="L226" s="37"/>
      <c r="M226" s="187" t="s">
        <v>20</v>
      </c>
      <c r="N226" s="188" t="s">
        <v>44</v>
      </c>
      <c r="O226" s="62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1" t="s">
        <v>121</v>
      </c>
      <c r="AT226" s="191" t="s">
        <v>116</v>
      </c>
      <c r="AU226" s="191" t="s">
        <v>122</v>
      </c>
      <c r="AY226" s="15" t="s">
        <v>110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5" t="s">
        <v>22</v>
      </c>
      <c r="BK226" s="192">
        <f>ROUND(I226*H226,2)</f>
        <v>0</v>
      </c>
      <c r="BL226" s="15" t="s">
        <v>121</v>
      </c>
      <c r="BM226" s="191" t="s">
        <v>397</v>
      </c>
    </row>
    <row r="227" spans="1:65" s="2" customFormat="1" ht="36">
      <c r="A227" s="32"/>
      <c r="B227" s="33"/>
      <c r="C227" s="34"/>
      <c r="D227" s="193" t="s">
        <v>124</v>
      </c>
      <c r="E227" s="34"/>
      <c r="F227" s="194" t="s">
        <v>398</v>
      </c>
      <c r="G227" s="34"/>
      <c r="H227" s="34"/>
      <c r="I227" s="101"/>
      <c r="J227" s="34"/>
      <c r="K227" s="34"/>
      <c r="L227" s="37"/>
      <c r="M227" s="195"/>
      <c r="N227" s="196"/>
      <c r="O227" s="62"/>
      <c r="P227" s="62"/>
      <c r="Q227" s="62"/>
      <c r="R227" s="62"/>
      <c r="S227" s="62"/>
      <c r="T227" s="63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5" t="s">
        <v>124</v>
      </c>
      <c r="AU227" s="15" t="s">
        <v>122</v>
      </c>
    </row>
    <row r="228" spans="1:65" s="2" customFormat="1" ht="33" customHeight="1">
      <c r="A228" s="32"/>
      <c r="B228" s="33"/>
      <c r="C228" s="180" t="s">
        <v>399</v>
      </c>
      <c r="D228" s="180" t="s">
        <v>116</v>
      </c>
      <c r="E228" s="181" t="s">
        <v>400</v>
      </c>
      <c r="F228" s="182" t="s">
        <v>401</v>
      </c>
      <c r="G228" s="183" t="s">
        <v>119</v>
      </c>
      <c r="H228" s="184">
        <v>1</v>
      </c>
      <c r="I228" s="185"/>
      <c r="J228" s="186">
        <f>ROUND(I228*H228,2)</f>
        <v>0</v>
      </c>
      <c r="K228" s="182" t="s">
        <v>120</v>
      </c>
      <c r="L228" s="37"/>
      <c r="M228" s="187" t="s">
        <v>20</v>
      </c>
      <c r="N228" s="188" t="s">
        <v>44</v>
      </c>
      <c r="O228" s="62"/>
      <c r="P228" s="189">
        <f>O228*H228</f>
        <v>0</v>
      </c>
      <c r="Q228" s="189">
        <v>0.38624999999999998</v>
      </c>
      <c r="R228" s="189">
        <f>Q228*H228</f>
        <v>0.38624999999999998</v>
      </c>
      <c r="S228" s="189">
        <v>0</v>
      </c>
      <c r="T228" s="190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91" t="s">
        <v>121</v>
      </c>
      <c r="AT228" s="191" t="s">
        <v>116</v>
      </c>
      <c r="AU228" s="191" t="s">
        <v>122</v>
      </c>
      <c r="AY228" s="15" t="s">
        <v>110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5" t="s">
        <v>22</v>
      </c>
      <c r="BK228" s="192">
        <f>ROUND(I228*H228,2)</f>
        <v>0</v>
      </c>
      <c r="BL228" s="15" t="s">
        <v>121</v>
      </c>
      <c r="BM228" s="191" t="s">
        <v>402</v>
      </c>
    </row>
    <row r="229" spans="1:65" s="2" customFormat="1" ht="33" customHeight="1">
      <c r="A229" s="32"/>
      <c r="B229" s="33"/>
      <c r="C229" s="180" t="s">
        <v>403</v>
      </c>
      <c r="D229" s="180" t="s">
        <v>116</v>
      </c>
      <c r="E229" s="181" t="s">
        <v>404</v>
      </c>
      <c r="F229" s="182" t="s">
        <v>405</v>
      </c>
      <c r="G229" s="183" t="s">
        <v>119</v>
      </c>
      <c r="H229" s="184">
        <v>1</v>
      </c>
      <c r="I229" s="185"/>
      <c r="J229" s="186">
        <f>ROUND(I229*H229,2)</f>
        <v>0</v>
      </c>
      <c r="K229" s="182" t="s">
        <v>120</v>
      </c>
      <c r="L229" s="37"/>
      <c r="M229" s="187" t="s">
        <v>20</v>
      </c>
      <c r="N229" s="188" t="s">
        <v>44</v>
      </c>
      <c r="O229" s="62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1" t="s">
        <v>121</v>
      </c>
      <c r="AT229" s="191" t="s">
        <v>116</v>
      </c>
      <c r="AU229" s="191" t="s">
        <v>122</v>
      </c>
      <c r="AY229" s="15" t="s">
        <v>110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5" t="s">
        <v>22</v>
      </c>
      <c r="BK229" s="192">
        <f>ROUND(I229*H229,2)</f>
        <v>0</v>
      </c>
      <c r="BL229" s="15" t="s">
        <v>121</v>
      </c>
      <c r="BM229" s="191" t="s">
        <v>406</v>
      </c>
    </row>
    <row r="230" spans="1:65" s="2" customFormat="1" ht="33" customHeight="1">
      <c r="A230" s="32"/>
      <c r="B230" s="33"/>
      <c r="C230" s="180" t="s">
        <v>407</v>
      </c>
      <c r="D230" s="180" t="s">
        <v>116</v>
      </c>
      <c r="E230" s="181" t="s">
        <v>408</v>
      </c>
      <c r="F230" s="182" t="s">
        <v>409</v>
      </c>
      <c r="G230" s="183" t="s">
        <v>119</v>
      </c>
      <c r="H230" s="184">
        <v>1</v>
      </c>
      <c r="I230" s="185"/>
      <c r="J230" s="186">
        <f>ROUND(I230*H230,2)</f>
        <v>0</v>
      </c>
      <c r="K230" s="182" t="s">
        <v>120</v>
      </c>
      <c r="L230" s="37"/>
      <c r="M230" s="187" t="s">
        <v>20</v>
      </c>
      <c r="N230" s="188" t="s">
        <v>44</v>
      </c>
      <c r="O230" s="62"/>
      <c r="P230" s="189">
        <f>O230*H230</f>
        <v>0</v>
      </c>
      <c r="Q230" s="189">
        <v>0.36834</v>
      </c>
      <c r="R230" s="189">
        <f>Q230*H230</f>
        <v>0.36834</v>
      </c>
      <c r="S230" s="189">
        <v>0</v>
      </c>
      <c r="T230" s="190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91" t="s">
        <v>121</v>
      </c>
      <c r="AT230" s="191" t="s">
        <v>116</v>
      </c>
      <c r="AU230" s="191" t="s">
        <v>122</v>
      </c>
      <c r="AY230" s="15" t="s">
        <v>110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5" t="s">
        <v>22</v>
      </c>
      <c r="BK230" s="192">
        <f>ROUND(I230*H230,2)</f>
        <v>0</v>
      </c>
      <c r="BL230" s="15" t="s">
        <v>121</v>
      </c>
      <c r="BM230" s="191" t="s">
        <v>410</v>
      </c>
    </row>
    <row r="231" spans="1:65" s="2" customFormat="1" ht="33" customHeight="1">
      <c r="A231" s="32"/>
      <c r="B231" s="33"/>
      <c r="C231" s="180" t="s">
        <v>411</v>
      </c>
      <c r="D231" s="180" t="s">
        <v>116</v>
      </c>
      <c r="E231" s="181" t="s">
        <v>189</v>
      </c>
      <c r="F231" s="182" t="s">
        <v>190</v>
      </c>
      <c r="G231" s="183" t="s">
        <v>185</v>
      </c>
      <c r="H231" s="184">
        <v>1</v>
      </c>
      <c r="I231" s="185"/>
      <c r="J231" s="186">
        <f>ROUND(I231*H231,2)</f>
        <v>0</v>
      </c>
      <c r="K231" s="182" t="s">
        <v>120</v>
      </c>
      <c r="L231" s="37"/>
      <c r="M231" s="187" t="s">
        <v>20</v>
      </c>
      <c r="N231" s="188" t="s">
        <v>44</v>
      </c>
      <c r="O231" s="62"/>
      <c r="P231" s="189">
        <f>O231*H231</f>
        <v>0</v>
      </c>
      <c r="Q231" s="189">
        <v>1.6167899999999999</v>
      </c>
      <c r="R231" s="189">
        <f>Q231*H231</f>
        <v>1.6167899999999999</v>
      </c>
      <c r="S231" s="189">
        <v>0</v>
      </c>
      <c r="T231" s="190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1" t="s">
        <v>121</v>
      </c>
      <c r="AT231" s="191" t="s">
        <v>116</v>
      </c>
      <c r="AU231" s="191" t="s">
        <v>122</v>
      </c>
      <c r="AY231" s="15" t="s">
        <v>110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5" t="s">
        <v>22</v>
      </c>
      <c r="BK231" s="192">
        <f>ROUND(I231*H231,2)</f>
        <v>0</v>
      </c>
      <c r="BL231" s="15" t="s">
        <v>121</v>
      </c>
      <c r="BM231" s="191" t="s">
        <v>412</v>
      </c>
    </row>
    <row r="232" spans="1:65" s="2" customFormat="1" ht="63">
      <c r="A232" s="32"/>
      <c r="B232" s="33"/>
      <c r="C232" s="34"/>
      <c r="D232" s="193" t="s">
        <v>124</v>
      </c>
      <c r="E232" s="34"/>
      <c r="F232" s="194" t="s">
        <v>192</v>
      </c>
      <c r="G232" s="34"/>
      <c r="H232" s="34"/>
      <c r="I232" s="101"/>
      <c r="J232" s="34"/>
      <c r="K232" s="34"/>
      <c r="L232" s="37"/>
      <c r="M232" s="195"/>
      <c r="N232" s="196"/>
      <c r="O232" s="62"/>
      <c r="P232" s="62"/>
      <c r="Q232" s="62"/>
      <c r="R232" s="62"/>
      <c r="S232" s="62"/>
      <c r="T232" s="63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5" t="s">
        <v>124</v>
      </c>
      <c r="AU232" s="15" t="s">
        <v>122</v>
      </c>
    </row>
    <row r="233" spans="1:65" s="2" customFormat="1" ht="21.75" customHeight="1">
      <c r="A233" s="32"/>
      <c r="B233" s="33"/>
      <c r="C233" s="197" t="s">
        <v>413</v>
      </c>
      <c r="D233" s="197" t="s">
        <v>320</v>
      </c>
      <c r="E233" s="198" t="s">
        <v>414</v>
      </c>
      <c r="F233" s="199" t="s">
        <v>415</v>
      </c>
      <c r="G233" s="200" t="s">
        <v>185</v>
      </c>
      <c r="H233" s="201">
        <v>1</v>
      </c>
      <c r="I233" s="202"/>
      <c r="J233" s="203">
        <f>ROUND(I233*H233,2)</f>
        <v>0</v>
      </c>
      <c r="K233" s="199" t="s">
        <v>120</v>
      </c>
      <c r="L233" s="204"/>
      <c r="M233" s="205" t="s">
        <v>20</v>
      </c>
      <c r="N233" s="206" t="s">
        <v>44</v>
      </c>
      <c r="O233" s="62"/>
      <c r="P233" s="189">
        <f>O233*H233</f>
        <v>0</v>
      </c>
      <c r="Q233" s="189">
        <v>8.6999999999999994E-2</v>
      </c>
      <c r="R233" s="189">
        <f>Q233*H233</f>
        <v>8.6999999999999994E-2</v>
      </c>
      <c r="S233" s="189">
        <v>0</v>
      </c>
      <c r="T233" s="19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91" t="s">
        <v>152</v>
      </c>
      <c r="AT233" s="191" t="s">
        <v>320</v>
      </c>
      <c r="AU233" s="191" t="s">
        <v>122</v>
      </c>
      <c r="AY233" s="15" t="s">
        <v>110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5" t="s">
        <v>22</v>
      </c>
      <c r="BK233" s="192">
        <f>ROUND(I233*H233,2)</f>
        <v>0</v>
      </c>
      <c r="BL233" s="15" t="s">
        <v>121</v>
      </c>
      <c r="BM233" s="191" t="s">
        <v>416</v>
      </c>
    </row>
    <row r="234" spans="1:65" s="2" customFormat="1" ht="21.75" customHeight="1">
      <c r="A234" s="32"/>
      <c r="B234" s="33"/>
      <c r="C234" s="197" t="s">
        <v>417</v>
      </c>
      <c r="D234" s="197" t="s">
        <v>320</v>
      </c>
      <c r="E234" s="198" t="s">
        <v>418</v>
      </c>
      <c r="F234" s="199" t="s">
        <v>419</v>
      </c>
      <c r="G234" s="200" t="s">
        <v>185</v>
      </c>
      <c r="H234" s="201">
        <v>1</v>
      </c>
      <c r="I234" s="202"/>
      <c r="J234" s="203">
        <f>ROUND(I234*H234,2)</f>
        <v>0</v>
      </c>
      <c r="K234" s="199" t="s">
        <v>120</v>
      </c>
      <c r="L234" s="204"/>
      <c r="M234" s="205" t="s">
        <v>20</v>
      </c>
      <c r="N234" s="206" t="s">
        <v>44</v>
      </c>
      <c r="O234" s="62"/>
      <c r="P234" s="189">
        <f>O234*H234</f>
        <v>0</v>
      </c>
      <c r="Q234" s="189">
        <v>0.17</v>
      </c>
      <c r="R234" s="189">
        <f>Q234*H234</f>
        <v>0.17</v>
      </c>
      <c r="S234" s="189">
        <v>0</v>
      </c>
      <c r="T234" s="190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1" t="s">
        <v>152</v>
      </c>
      <c r="AT234" s="191" t="s">
        <v>320</v>
      </c>
      <c r="AU234" s="191" t="s">
        <v>122</v>
      </c>
      <c r="AY234" s="15" t="s">
        <v>110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5" t="s">
        <v>22</v>
      </c>
      <c r="BK234" s="192">
        <f>ROUND(I234*H234,2)</f>
        <v>0</v>
      </c>
      <c r="BL234" s="15" t="s">
        <v>121</v>
      </c>
      <c r="BM234" s="191" t="s">
        <v>420</v>
      </c>
    </row>
    <row r="235" spans="1:65" s="2" customFormat="1" ht="21.75" customHeight="1">
      <c r="A235" s="32"/>
      <c r="B235" s="33"/>
      <c r="C235" s="197" t="s">
        <v>421</v>
      </c>
      <c r="D235" s="197" t="s">
        <v>320</v>
      </c>
      <c r="E235" s="198" t="s">
        <v>414</v>
      </c>
      <c r="F235" s="199" t="s">
        <v>415</v>
      </c>
      <c r="G235" s="200" t="s">
        <v>185</v>
      </c>
      <c r="H235" s="201">
        <v>1</v>
      </c>
      <c r="I235" s="202"/>
      <c r="J235" s="203">
        <f>ROUND(I235*H235,2)</f>
        <v>0</v>
      </c>
      <c r="K235" s="199" t="s">
        <v>120</v>
      </c>
      <c r="L235" s="204"/>
      <c r="M235" s="205" t="s">
        <v>20</v>
      </c>
      <c r="N235" s="206" t="s">
        <v>44</v>
      </c>
      <c r="O235" s="62"/>
      <c r="P235" s="189">
        <f>O235*H235</f>
        <v>0</v>
      </c>
      <c r="Q235" s="189">
        <v>8.6999999999999994E-2</v>
      </c>
      <c r="R235" s="189">
        <f>Q235*H235</f>
        <v>8.6999999999999994E-2</v>
      </c>
      <c r="S235" s="189">
        <v>0</v>
      </c>
      <c r="T235" s="190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91" t="s">
        <v>152</v>
      </c>
      <c r="AT235" s="191" t="s">
        <v>320</v>
      </c>
      <c r="AU235" s="191" t="s">
        <v>122</v>
      </c>
      <c r="AY235" s="15" t="s">
        <v>110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5" t="s">
        <v>22</v>
      </c>
      <c r="BK235" s="192">
        <f>ROUND(I235*H235,2)</f>
        <v>0</v>
      </c>
      <c r="BL235" s="15" t="s">
        <v>121</v>
      </c>
      <c r="BM235" s="191" t="s">
        <v>422</v>
      </c>
    </row>
    <row r="236" spans="1:65" s="2" customFormat="1" ht="21.75" customHeight="1">
      <c r="A236" s="32"/>
      <c r="B236" s="33"/>
      <c r="C236" s="180" t="s">
        <v>423</v>
      </c>
      <c r="D236" s="180" t="s">
        <v>116</v>
      </c>
      <c r="E236" s="181" t="s">
        <v>424</v>
      </c>
      <c r="F236" s="182" t="s">
        <v>425</v>
      </c>
      <c r="G236" s="183" t="s">
        <v>185</v>
      </c>
      <c r="H236" s="184">
        <v>1</v>
      </c>
      <c r="I236" s="185"/>
      <c r="J236" s="186">
        <f>ROUND(I236*H236,2)</f>
        <v>0</v>
      </c>
      <c r="K236" s="182" t="s">
        <v>120</v>
      </c>
      <c r="L236" s="37"/>
      <c r="M236" s="187" t="s">
        <v>20</v>
      </c>
      <c r="N236" s="188" t="s">
        <v>44</v>
      </c>
      <c r="O236" s="62"/>
      <c r="P236" s="189">
        <f>O236*H236</f>
        <v>0</v>
      </c>
      <c r="Q236" s="189">
        <v>0.34089999999999998</v>
      </c>
      <c r="R236" s="189">
        <f>Q236*H236</f>
        <v>0.34089999999999998</v>
      </c>
      <c r="S236" s="189">
        <v>0</v>
      </c>
      <c r="T236" s="190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1" t="s">
        <v>121</v>
      </c>
      <c r="AT236" s="191" t="s">
        <v>116</v>
      </c>
      <c r="AU236" s="191" t="s">
        <v>122</v>
      </c>
      <c r="AY236" s="15" t="s">
        <v>110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5" t="s">
        <v>22</v>
      </c>
      <c r="BK236" s="192">
        <f>ROUND(I236*H236,2)</f>
        <v>0</v>
      </c>
      <c r="BL236" s="15" t="s">
        <v>121</v>
      </c>
      <c r="BM236" s="191" t="s">
        <v>426</v>
      </c>
    </row>
    <row r="237" spans="1:65" s="2" customFormat="1" ht="108">
      <c r="A237" s="32"/>
      <c r="B237" s="33"/>
      <c r="C237" s="34"/>
      <c r="D237" s="193" t="s">
        <v>124</v>
      </c>
      <c r="E237" s="34"/>
      <c r="F237" s="194" t="s">
        <v>427</v>
      </c>
      <c r="G237" s="34"/>
      <c r="H237" s="34"/>
      <c r="I237" s="101"/>
      <c r="J237" s="34"/>
      <c r="K237" s="34"/>
      <c r="L237" s="37"/>
      <c r="M237" s="195"/>
      <c r="N237" s="196"/>
      <c r="O237" s="62"/>
      <c r="P237" s="62"/>
      <c r="Q237" s="62"/>
      <c r="R237" s="62"/>
      <c r="S237" s="62"/>
      <c r="T237" s="63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5" t="s">
        <v>124</v>
      </c>
      <c r="AU237" s="15" t="s">
        <v>122</v>
      </c>
    </row>
    <row r="238" spans="1:65" s="2" customFormat="1" ht="16.5" customHeight="1">
      <c r="A238" s="32"/>
      <c r="B238" s="33"/>
      <c r="C238" s="197" t="s">
        <v>428</v>
      </c>
      <c r="D238" s="197" t="s">
        <v>320</v>
      </c>
      <c r="E238" s="198" t="s">
        <v>429</v>
      </c>
      <c r="F238" s="199" t="s">
        <v>430</v>
      </c>
      <c r="G238" s="200" t="s">
        <v>185</v>
      </c>
      <c r="H238" s="201">
        <v>1</v>
      </c>
      <c r="I238" s="202"/>
      <c r="J238" s="203">
        <f t="shared" ref="J238:J245" si="0">ROUND(I238*H238,2)</f>
        <v>0</v>
      </c>
      <c r="K238" s="199" t="s">
        <v>120</v>
      </c>
      <c r="L238" s="204"/>
      <c r="M238" s="205" t="s">
        <v>20</v>
      </c>
      <c r="N238" s="206" t="s">
        <v>44</v>
      </c>
      <c r="O238" s="62"/>
      <c r="P238" s="189">
        <f t="shared" ref="P238:P245" si="1">O238*H238</f>
        <v>0</v>
      </c>
      <c r="Q238" s="189">
        <v>0.12</v>
      </c>
      <c r="R238" s="189">
        <f t="shared" ref="R238:R245" si="2">Q238*H238</f>
        <v>0.12</v>
      </c>
      <c r="S238" s="189">
        <v>0</v>
      </c>
      <c r="T238" s="190">
        <f t="shared" ref="T238:T245" si="3"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91" t="s">
        <v>152</v>
      </c>
      <c r="AT238" s="191" t="s">
        <v>320</v>
      </c>
      <c r="AU238" s="191" t="s">
        <v>122</v>
      </c>
      <c r="AY238" s="15" t="s">
        <v>110</v>
      </c>
      <c r="BE238" s="192">
        <f t="shared" ref="BE238:BE245" si="4">IF(N238="základní",J238,0)</f>
        <v>0</v>
      </c>
      <c r="BF238" s="192">
        <f t="shared" ref="BF238:BF245" si="5">IF(N238="snížená",J238,0)</f>
        <v>0</v>
      </c>
      <c r="BG238" s="192">
        <f t="shared" ref="BG238:BG245" si="6">IF(N238="zákl. přenesená",J238,0)</f>
        <v>0</v>
      </c>
      <c r="BH238" s="192">
        <f t="shared" ref="BH238:BH245" si="7">IF(N238="sníž. přenesená",J238,0)</f>
        <v>0</v>
      </c>
      <c r="BI238" s="192">
        <f t="shared" ref="BI238:BI245" si="8">IF(N238="nulová",J238,0)</f>
        <v>0</v>
      </c>
      <c r="BJ238" s="15" t="s">
        <v>22</v>
      </c>
      <c r="BK238" s="192">
        <f t="shared" ref="BK238:BK245" si="9">ROUND(I238*H238,2)</f>
        <v>0</v>
      </c>
      <c r="BL238" s="15" t="s">
        <v>121</v>
      </c>
      <c r="BM238" s="191" t="s">
        <v>431</v>
      </c>
    </row>
    <row r="239" spans="1:65" s="2" customFormat="1" ht="21.75" customHeight="1">
      <c r="A239" s="32"/>
      <c r="B239" s="33"/>
      <c r="C239" s="197" t="s">
        <v>432</v>
      </c>
      <c r="D239" s="197" t="s">
        <v>320</v>
      </c>
      <c r="E239" s="198" t="s">
        <v>433</v>
      </c>
      <c r="F239" s="199" t="s">
        <v>434</v>
      </c>
      <c r="G239" s="200" t="s">
        <v>185</v>
      </c>
      <c r="H239" s="201">
        <v>1</v>
      </c>
      <c r="I239" s="202"/>
      <c r="J239" s="203">
        <f t="shared" si="0"/>
        <v>0</v>
      </c>
      <c r="K239" s="199" t="s">
        <v>120</v>
      </c>
      <c r="L239" s="204"/>
      <c r="M239" s="205" t="s">
        <v>20</v>
      </c>
      <c r="N239" s="206" t="s">
        <v>44</v>
      </c>
      <c r="O239" s="62"/>
      <c r="P239" s="189">
        <f t="shared" si="1"/>
        <v>0</v>
      </c>
      <c r="Q239" s="189">
        <v>2.7E-2</v>
      </c>
      <c r="R239" s="189">
        <f t="shared" si="2"/>
        <v>2.7E-2</v>
      </c>
      <c r="S239" s="189">
        <v>0</v>
      </c>
      <c r="T239" s="190">
        <f t="shared" si="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1" t="s">
        <v>152</v>
      </c>
      <c r="AT239" s="191" t="s">
        <v>320</v>
      </c>
      <c r="AU239" s="191" t="s">
        <v>122</v>
      </c>
      <c r="AY239" s="15" t="s">
        <v>110</v>
      </c>
      <c r="BE239" s="192">
        <f t="shared" si="4"/>
        <v>0</v>
      </c>
      <c r="BF239" s="192">
        <f t="shared" si="5"/>
        <v>0</v>
      </c>
      <c r="BG239" s="192">
        <f t="shared" si="6"/>
        <v>0</v>
      </c>
      <c r="BH239" s="192">
        <f t="shared" si="7"/>
        <v>0</v>
      </c>
      <c r="BI239" s="192">
        <f t="shared" si="8"/>
        <v>0</v>
      </c>
      <c r="BJ239" s="15" t="s">
        <v>22</v>
      </c>
      <c r="BK239" s="192">
        <f t="shared" si="9"/>
        <v>0</v>
      </c>
      <c r="BL239" s="15" t="s">
        <v>121</v>
      </c>
      <c r="BM239" s="191" t="s">
        <v>435</v>
      </c>
    </row>
    <row r="240" spans="1:65" s="2" customFormat="1" ht="16.5" customHeight="1">
      <c r="A240" s="32"/>
      <c r="B240" s="33"/>
      <c r="C240" s="197" t="s">
        <v>436</v>
      </c>
      <c r="D240" s="197" t="s">
        <v>320</v>
      </c>
      <c r="E240" s="198" t="s">
        <v>437</v>
      </c>
      <c r="F240" s="199" t="s">
        <v>438</v>
      </c>
      <c r="G240" s="200" t="s">
        <v>185</v>
      </c>
      <c r="H240" s="201">
        <v>1</v>
      </c>
      <c r="I240" s="202"/>
      <c r="J240" s="203">
        <f t="shared" si="0"/>
        <v>0</v>
      </c>
      <c r="K240" s="199" t="s">
        <v>120</v>
      </c>
      <c r="L240" s="204"/>
      <c r="M240" s="205" t="s">
        <v>20</v>
      </c>
      <c r="N240" s="206" t="s">
        <v>44</v>
      </c>
      <c r="O240" s="62"/>
      <c r="P240" s="189">
        <f t="shared" si="1"/>
        <v>0</v>
      </c>
      <c r="Q240" s="189">
        <v>0.10299999999999999</v>
      </c>
      <c r="R240" s="189">
        <f t="shared" si="2"/>
        <v>0.10299999999999999</v>
      </c>
      <c r="S240" s="189">
        <v>0</v>
      </c>
      <c r="T240" s="190">
        <f t="shared" si="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1" t="s">
        <v>152</v>
      </c>
      <c r="AT240" s="191" t="s">
        <v>320</v>
      </c>
      <c r="AU240" s="191" t="s">
        <v>122</v>
      </c>
      <c r="AY240" s="15" t="s">
        <v>110</v>
      </c>
      <c r="BE240" s="192">
        <f t="shared" si="4"/>
        <v>0</v>
      </c>
      <c r="BF240" s="192">
        <f t="shared" si="5"/>
        <v>0</v>
      </c>
      <c r="BG240" s="192">
        <f t="shared" si="6"/>
        <v>0</v>
      </c>
      <c r="BH240" s="192">
        <f t="shared" si="7"/>
        <v>0</v>
      </c>
      <c r="BI240" s="192">
        <f t="shared" si="8"/>
        <v>0</v>
      </c>
      <c r="BJ240" s="15" t="s">
        <v>22</v>
      </c>
      <c r="BK240" s="192">
        <f t="shared" si="9"/>
        <v>0</v>
      </c>
      <c r="BL240" s="15" t="s">
        <v>121</v>
      </c>
      <c r="BM240" s="191" t="s">
        <v>439</v>
      </c>
    </row>
    <row r="241" spans="1:65" s="2" customFormat="1" ht="16.5" customHeight="1">
      <c r="A241" s="32"/>
      <c r="B241" s="33"/>
      <c r="C241" s="197" t="s">
        <v>440</v>
      </c>
      <c r="D241" s="197" t="s">
        <v>320</v>
      </c>
      <c r="E241" s="198" t="s">
        <v>441</v>
      </c>
      <c r="F241" s="199" t="s">
        <v>442</v>
      </c>
      <c r="G241" s="200" t="s">
        <v>185</v>
      </c>
      <c r="H241" s="201">
        <v>1</v>
      </c>
      <c r="I241" s="202"/>
      <c r="J241" s="203">
        <f t="shared" si="0"/>
        <v>0</v>
      </c>
      <c r="K241" s="199" t="s">
        <v>120</v>
      </c>
      <c r="L241" s="204"/>
      <c r="M241" s="205" t="s">
        <v>20</v>
      </c>
      <c r="N241" s="206" t="s">
        <v>44</v>
      </c>
      <c r="O241" s="62"/>
      <c r="P241" s="189">
        <f t="shared" si="1"/>
        <v>0</v>
      </c>
      <c r="Q241" s="189">
        <v>0.23200000000000001</v>
      </c>
      <c r="R241" s="189">
        <f t="shared" si="2"/>
        <v>0.23200000000000001</v>
      </c>
      <c r="S241" s="189">
        <v>0</v>
      </c>
      <c r="T241" s="190">
        <f t="shared" si="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1" t="s">
        <v>152</v>
      </c>
      <c r="AT241" s="191" t="s">
        <v>320</v>
      </c>
      <c r="AU241" s="191" t="s">
        <v>122</v>
      </c>
      <c r="AY241" s="15" t="s">
        <v>110</v>
      </c>
      <c r="BE241" s="192">
        <f t="shared" si="4"/>
        <v>0</v>
      </c>
      <c r="BF241" s="192">
        <f t="shared" si="5"/>
        <v>0</v>
      </c>
      <c r="BG241" s="192">
        <f t="shared" si="6"/>
        <v>0</v>
      </c>
      <c r="BH241" s="192">
        <f t="shared" si="7"/>
        <v>0</v>
      </c>
      <c r="BI241" s="192">
        <f t="shared" si="8"/>
        <v>0</v>
      </c>
      <c r="BJ241" s="15" t="s">
        <v>22</v>
      </c>
      <c r="BK241" s="192">
        <f t="shared" si="9"/>
        <v>0</v>
      </c>
      <c r="BL241" s="15" t="s">
        <v>121</v>
      </c>
      <c r="BM241" s="191" t="s">
        <v>443</v>
      </c>
    </row>
    <row r="242" spans="1:65" s="2" customFormat="1" ht="21.75" customHeight="1">
      <c r="A242" s="32"/>
      <c r="B242" s="33"/>
      <c r="C242" s="197" t="s">
        <v>444</v>
      </c>
      <c r="D242" s="197" t="s">
        <v>320</v>
      </c>
      <c r="E242" s="198" t="s">
        <v>445</v>
      </c>
      <c r="F242" s="199" t="s">
        <v>446</v>
      </c>
      <c r="G242" s="200" t="s">
        <v>185</v>
      </c>
      <c r="H242" s="201">
        <v>1</v>
      </c>
      <c r="I242" s="202"/>
      <c r="J242" s="203">
        <f t="shared" si="0"/>
        <v>0</v>
      </c>
      <c r="K242" s="199" t="s">
        <v>120</v>
      </c>
      <c r="L242" s="204"/>
      <c r="M242" s="205" t="s">
        <v>20</v>
      </c>
      <c r="N242" s="206" t="s">
        <v>44</v>
      </c>
      <c r="O242" s="62"/>
      <c r="P242" s="189">
        <f t="shared" si="1"/>
        <v>0</v>
      </c>
      <c r="Q242" s="189">
        <v>9.7000000000000003E-2</v>
      </c>
      <c r="R242" s="189">
        <f t="shared" si="2"/>
        <v>9.7000000000000003E-2</v>
      </c>
      <c r="S242" s="189">
        <v>0</v>
      </c>
      <c r="T242" s="190">
        <f t="shared" si="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1" t="s">
        <v>152</v>
      </c>
      <c r="AT242" s="191" t="s">
        <v>320</v>
      </c>
      <c r="AU242" s="191" t="s">
        <v>122</v>
      </c>
      <c r="AY242" s="15" t="s">
        <v>110</v>
      </c>
      <c r="BE242" s="192">
        <f t="shared" si="4"/>
        <v>0</v>
      </c>
      <c r="BF242" s="192">
        <f t="shared" si="5"/>
        <v>0</v>
      </c>
      <c r="BG242" s="192">
        <f t="shared" si="6"/>
        <v>0</v>
      </c>
      <c r="BH242" s="192">
        <f t="shared" si="7"/>
        <v>0</v>
      </c>
      <c r="BI242" s="192">
        <f t="shared" si="8"/>
        <v>0</v>
      </c>
      <c r="BJ242" s="15" t="s">
        <v>22</v>
      </c>
      <c r="BK242" s="192">
        <f t="shared" si="9"/>
        <v>0</v>
      </c>
      <c r="BL242" s="15" t="s">
        <v>121</v>
      </c>
      <c r="BM242" s="191" t="s">
        <v>447</v>
      </c>
    </row>
    <row r="243" spans="1:65" s="2" customFormat="1" ht="21.75" customHeight="1">
      <c r="A243" s="32"/>
      <c r="B243" s="33"/>
      <c r="C243" s="197" t="s">
        <v>448</v>
      </c>
      <c r="D243" s="197" t="s">
        <v>320</v>
      </c>
      <c r="E243" s="198" t="s">
        <v>449</v>
      </c>
      <c r="F243" s="199" t="s">
        <v>450</v>
      </c>
      <c r="G243" s="200" t="s">
        <v>185</v>
      </c>
      <c r="H243" s="201">
        <v>1</v>
      </c>
      <c r="I243" s="202"/>
      <c r="J243" s="203">
        <f t="shared" si="0"/>
        <v>0</v>
      </c>
      <c r="K243" s="199" t="s">
        <v>120</v>
      </c>
      <c r="L243" s="204"/>
      <c r="M243" s="205" t="s">
        <v>20</v>
      </c>
      <c r="N243" s="206" t="s">
        <v>44</v>
      </c>
      <c r="O243" s="62"/>
      <c r="P243" s="189">
        <f t="shared" si="1"/>
        <v>0</v>
      </c>
      <c r="Q243" s="189">
        <v>7.1999999999999995E-2</v>
      </c>
      <c r="R243" s="189">
        <f t="shared" si="2"/>
        <v>7.1999999999999995E-2</v>
      </c>
      <c r="S243" s="189">
        <v>0</v>
      </c>
      <c r="T243" s="190">
        <f t="shared" si="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91" t="s">
        <v>152</v>
      </c>
      <c r="AT243" s="191" t="s">
        <v>320</v>
      </c>
      <c r="AU243" s="191" t="s">
        <v>122</v>
      </c>
      <c r="AY243" s="15" t="s">
        <v>110</v>
      </c>
      <c r="BE243" s="192">
        <f t="shared" si="4"/>
        <v>0</v>
      </c>
      <c r="BF243" s="192">
        <f t="shared" si="5"/>
        <v>0</v>
      </c>
      <c r="BG243" s="192">
        <f t="shared" si="6"/>
        <v>0</v>
      </c>
      <c r="BH243" s="192">
        <f t="shared" si="7"/>
        <v>0</v>
      </c>
      <c r="BI243" s="192">
        <f t="shared" si="8"/>
        <v>0</v>
      </c>
      <c r="BJ243" s="15" t="s">
        <v>22</v>
      </c>
      <c r="BK243" s="192">
        <f t="shared" si="9"/>
        <v>0</v>
      </c>
      <c r="BL243" s="15" t="s">
        <v>121</v>
      </c>
      <c r="BM243" s="191" t="s">
        <v>451</v>
      </c>
    </row>
    <row r="244" spans="1:65" s="2" customFormat="1" ht="21.75" customHeight="1">
      <c r="A244" s="32"/>
      <c r="B244" s="33"/>
      <c r="C244" s="197" t="s">
        <v>452</v>
      </c>
      <c r="D244" s="197" t="s">
        <v>320</v>
      </c>
      <c r="E244" s="198" t="s">
        <v>453</v>
      </c>
      <c r="F244" s="199" t="s">
        <v>454</v>
      </c>
      <c r="G244" s="200" t="s">
        <v>185</v>
      </c>
      <c r="H244" s="201">
        <v>1</v>
      </c>
      <c r="I244" s="202"/>
      <c r="J244" s="203">
        <f t="shared" si="0"/>
        <v>0</v>
      </c>
      <c r="K244" s="199" t="s">
        <v>120</v>
      </c>
      <c r="L244" s="204"/>
      <c r="M244" s="205" t="s">
        <v>20</v>
      </c>
      <c r="N244" s="206" t="s">
        <v>44</v>
      </c>
      <c r="O244" s="62"/>
      <c r="P244" s="189">
        <f t="shared" si="1"/>
        <v>0</v>
      </c>
      <c r="Q244" s="189">
        <v>4.0000000000000001E-3</v>
      </c>
      <c r="R244" s="189">
        <f t="shared" si="2"/>
        <v>4.0000000000000001E-3</v>
      </c>
      <c r="S244" s="189">
        <v>0</v>
      </c>
      <c r="T244" s="190">
        <f t="shared" si="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1" t="s">
        <v>152</v>
      </c>
      <c r="AT244" s="191" t="s">
        <v>320</v>
      </c>
      <c r="AU244" s="191" t="s">
        <v>122</v>
      </c>
      <c r="AY244" s="15" t="s">
        <v>110</v>
      </c>
      <c r="BE244" s="192">
        <f t="shared" si="4"/>
        <v>0</v>
      </c>
      <c r="BF244" s="192">
        <f t="shared" si="5"/>
        <v>0</v>
      </c>
      <c r="BG244" s="192">
        <f t="shared" si="6"/>
        <v>0</v>
      </c>
      <c r="BH244" s="192">
        <f t="shared" si="7"/>
        <v>0</v>
      </c>
      <c r="BI244" s="192">
        <f t="shared" si="8"/>
        <v>0</v>
      </c>
      <c r="BJ244" s="15" t="s">
        <v>22</v>
      </c>
      <c r="BK244" s="192">
        <f t="shared" si="9"/>
        <v>0</v>
      </c>
      <c r="BL244" s="15" t="s">
        <v>121</v>
      </c>
      <c r="BM244" s="191" t="s">
        <v>455</v>
      </c>
    </row>
    <row r="245" spans="1:65" s="2" customFormat="1" ht="21.75" customHeight="1">
      <c r="A245" s="32"/>
      <c r="B245" s="33"/>
      <c r="C245" s="197" t="s">
        <v>456</v>
      </c>
      <c r="D245" s="197" t="s">
        <v>320</v>
      </c>
      <c r="E245" s="198" t="s">
        <v>457</v>
      </c>
      <c r="F245" s="199" t="s">
        <v>458</v>
      </c>
      <c r="G245" s="200" t="s">
        <v>185</v>
      </c>
      <c r="H245" s="201">
        <v>1</v>
      </c>
      <c r="I245" s="202"/>
      <c r="J245" s="203">
        <f t="shared" si="0"/>
        <v>0</v>
      </c>
      <c r="K245" s="199" t="s">
        <v>120</v>
      </c>
      <c r="L245" s="204"/>
      <c r="M245" s="205" t="s">
        <v>20</v>
      </c>
      <c r="N245" s="206" t="s">
        <v>44</v>
      </c>
      <c r="O245" s="62"/>
      <c r="P245" s="189">
        <f t="shared" si="1"/>
        <v>0</v>
      </c>
      <c r="Q245" s="189">
        <v>3.0000000000000001E-3</v>
      </c>
      <c r="R245" s="189">
        <f t="shared" si="2"/>
        <v>3.0000000000000001E-3</v>
      </c>
      <c r="S245" s="189">
        <v>0</v>
      </c>
      <c r="T245" s="190">
        <f t="shared" si="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91" t="s">
        <v>152</v>
      </c>
      <c r="AT245" s="191" t="s">
        <v>320</v>
      </c>
      <c r="AU245" s="191" t="s">
        <v>122</v>
      </c>
      <c r="AY245" s="15" t="s">
        <v>110</v>
      </c>
      <c r="BE245" s="192">
        <f t="shared" si="4"/>
        <v>0</v>
      </c>
      <c r="BF245" s="192">
        <f t="shared" si="5"/>
        <v>0</v>
      </c>
      <c r="BG245" s="192">
        <f t="shared" si="6"/>
        <v>0</v>
      </c>
      <c r="BH245" s="192">
        <f t="shared" si="7"/>
        <v>0</v>
      </c>
      <c r="BI245" s="192">
        <f t="shared" si="8"/>
        <v>0</v>
      </c>
      <c r="BJ245" s="15" t="s">
        <v>22</v>
      </c>
      <c r="BK245" s="192">
        <f t="shared" si="9"/>
        <v>0</v>
      </c>
      <c r="BL245" s="15" t="s">
        <v>121</v>
      </c>
      <c r="BM245" s="191" t="s">
        <v>459</v>
      </c>
    </row>
    <row r="246" spans="1:65" s="12" customFormat="1" ht="20.85" customHeight="1">
      <c r="B246" s="164"/>
      <c r="C246" s="165"/>
      <c r="D246" s="166" t="s">
        <v>72</v>
      </c>
      <c r="E246" s="178" t="s">
        <v>460</v>
      </c>
      <c r="F246" s="178" t="s">
        <v>461</v>
      </c>
      <c r="G246" s="165"/>
      <c r="H246" s="165"/>
      <c r="I246" s="168"/>
      <c r="J246" s="179">
        <f>BK246</f>
        <v>0</v>
      </c>
      <c r="K246" s="165"/>
      <c r="L246" s="170"/>
      <c r="M246" s="171"/>
      <c r="N246" s="172"/>
      <c r="O246" s="172"/>
      <c r="P246" s="173">
        <f>SUM(P247:P336)</f>
        <v>0</v>
      </c>
      <c r="Q246" s="172"/>
      <c r="R246" s="173">
        <f>SUM(R247:R336)</f>
        <v>4.2153628200000002</v>
      </c>
      <c r="S246" s="172"/>
      <c r="T246" s="174">
        <f>SUM(T247:T336)</f>
        <v>3.7719999999999998</v>
      </c>
      <c r="AR246" s="175" t="s">
        <v>22</v>
      </c>
      <c r="AT246" s="176" t="s">
        <v>72</v>
      </c>
      <c r="AU246" s="176" t="s">
        <v>79</v>
      </c>
      <c r="AY246" s="175" t="s">
        <v>110</v>
      </c>
      <c r="BK246" s="177">
        <f>SUM(BK247:BK336)</f>
        <v>0</v>
      </c>
    </row>
    <row r="247" spans="1:65" s="2" customFormat="1" ht="44.25" customHeight="1">
      <c r="A247" s="32"/>
      <c r="B247" s="33"/>
      <c r="C247" s="180" t="s">
        <v>462</v>
      </c>
      <c r="D247" s="180" t="s">
        <v>116</v>
      </c>
      <c r="E247" s="181" t="s">
        <v>463</v>
      </c>
      <c r="F247" s="182" t="s">
        <v>464</v>
      </c>
      <c r="G247" s="183" t="s">
        <v>119</v>
      </c>
      <c r="H247" s="184">
        <v>1</v>
      </c>
      <c r="I247" s="185"/>
      <c r="J247" s="186">
        <f>ROUND(I247*H247,2)</f>
        <v>0</v>
      </c>
      <c r="K247" s="182" t="s">
        <v>120</v>
      </c>
      <c r="L247" s="37"/>
      <c r="M247" s="187" t="s">
        <v>20</v>
      </c>
      <c r="N247" s="188" t="s">
        <v>44</v>
      </c>
      <c r="O247" s="62"/>
      <c r="P247" s="189">
        <f>O247*H247</f>
        <v>0</v>
      </c>
      <c r="Q247" s="189">
        <v>0</v>
      </c>
      <c r="R247" s="189">
        <f>Q247*H247</f>
        <v>0</v>
      </c>
      <c r="S247" s="189">
        <v>9.8000000000000004E-2</v>
      </c>
      <c r="T247" s="190">
        <f>S247*H247</f>
        <v>9.8000000000000004E-2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1" t="s">
        <v>121</v>
      </c>
      <c r="AT247" s="191" t="s">
        <v>116</v>
      </c>
      <c r="AU247" s="191" t="s">
        <v>122</v>
      </c>
      <c r="AY247" s="15" t="s">
        <v>110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5" t="s">
        <v>22</v>
      </c>
      <c r="BK247" s="192">
        <f>ROUND(I247*H247,2)</f>
        <v>0</v>
      </c>
      <c r="BL247" s="15" t="s">
        <v>121</v>
      </c>
      <c r="BM247" s="191" t="s">
        <v>465</v>
      </c>
    </row>
    <row r="248" spans="1:65" s="2" customFormat="1" ht="279">
      <c r="A248" s="32"/>
      <c r="B248" s="33"/>
      <c r="C248" s="34"/>
      <c r="D248" s="193" t="s">
        <v>124</v>
      </c>
      <c r="E248" s="34"/>
      <c r="F248" s="194" t="s">
        <v>156</v>
      </c>
      <c r="G248" s="34"/>
      <c r="H248" s="34"/>
      <c r="I248" s="101"/>
      <c r="J248" s="34"/>
      <c r="K248" s="34"/>
      <c r="L248" s="37"/>
      <c r="M248" s="195"/>
      <c r="N248" s="196"/>
      <c r="O248" s="62"/>
      <c r="P248" s="62"/>
      <c r="Q248" s="62"/>
      <c r="R248" s="62"/>
      <c r="S248" s="62"/>
      <c r="T248" s="63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5" t="s">
        <v>124</v>
      </c>
      <c r="AU248" s="15" t="s">
        <v>122</v>
      </c>
    </row>
    <row r="249" spans="1:65" s="2" customFormat="1" ht="44.25" customHeight="1">
      <c r="A249" s="32"/>
      <c r="B249" s="33"/>
      <c r="C249" s="180" t="s">
        <v>466</v>
      </c>
      <c r="D249" s="180" t="s">
        <v>116</v>
      </c>
      <c r="E249" s="181" t="s">
        <v>467</v>
      </c>
      <c r="F249" s="182" t="s">
        <v>468</v>
      </c>
      <c r="G249" s="183" t="s">
        <v>119</v>
      </c>
      <c r="H249" s="184">
        <v>1</v>
      </c>
      <c r="I249" s="185"/>
      <c r="J249" s="186">
        <f>ROUND(I249*H249,2)</f>
        <v>0</v>
      </c>
      <c r="K249" s="182" t="s">
        <v>120</v>
      </c>
      <c r="L249" s="37"/>
      <c r="M249" s="187" t="s">
        <v>20</v>
      </c>
      <c r="N249" s="188" t="s">
        <v>44</v>
      </c>
      <c r="O249" s="62"/>
      <c r="P249" s="189">
        <f>O249*H249</f>
        <v>0</v>
      </c>
      <c r="Q249" s="189">
        <v>0</v>
      </c>
      <c r="R249" s="189">
        <f>Q249*H249</f>
        <v>0</v>
      </c>
      <c r="S249" s="189">
        <v>9.8000000000000004E-2</v>
      </c>
      <c r="T249" s="190">
        <f>S249*H249</f>
        <v>9.8000000000000004E-2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1" t="s">
        <v>121</v>
      </c>
      <c r="AT249" s="191" t="s">
        <v>116</v>
      </c>
      <c r="AU249" s="191" t="s">
        <v>122</v>
      </c>
      <c r="AY249" s="15" t="s">
        <v>110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5" t="s">
        <v>22</v>
      </c>
      <c r="BK249" s="192">
        <f>ROUND(I249*H249,2)</f>
        <v>0</v>
      </c>
      <c r="BL249" s="15" t="s">
        <v>121</v>
      </c>
      <c r="BM249" s="191" t="s">
        <v>469</v>
      </c>
    </row>
    <row r="250" spans="1:65" s="2" customFormat="1" ht="279">
      <c r="A250" s="32"/>
      <c r="B250" s="33"/>
      <c r="C250" s="34"/>
      <c r="D250" s="193" t="s">
        <v>124</v>
      </c>
      <c r="E250" s="34"/>
      <c r="F250" s="194" t="s">
        <v>156</v>
      </c>
      <c r="G250" s="34"/>
      <c r="H250" s="34"/>
      <c r="I250" s="101"/>
      <c r="J250" s="34"/>
      <c r="K250" s="34"/>
      <c r="L250" s="37"/>
      <c r="M250" s="195"/>
      <c r="N250" s="196"/>
      <c r="O250" s="62"/>
      <c r="P250" s="62"/>
      <c r="Q250" s="62"/>
      <c r="R250" s="62"/>
      <c r="S250" s="62"/>
      <c r="T250" s="63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5" t="s">
        <v>124</v>
      </c>
      <c r="AU250" s="15" t="s">
        <v>122</v>
      </c>
    </row>
    <row r="251" spans="1:65" s="2" customFormat="1" ht="44.25" customHeight="1">
      <c r="A251" s="32"/>
      <c r="B251" s="33"/>
      <c r="C251" s="180" t="s">
        <v>470</v>
      </c>
      <c r="D251" s="180" t="s">
        <v>116</v>
      </c>
      <c r="E251" s="181" t="s">
        <v>471</v>
      </c>
      <c r="F251" s="182" t="s">
        <v>472</v>
      </c>
      <c r="G251" s="183" t="s">
        <v>119</v>
      </c>
      <c r="H251" s="184">
        <v>1</v>
      </c>
      <c r="I251" s="185"/>
      <c r="J251" s="186">
        <f>ROUND(I251*H251,2)</f>
        <v>0</v>
      </c>
      <c r="K251" s="182" t="s">
        <v>120</v>
      </c>
      <c r="L251" s="37"/>
      <c r="M251" s="187" t="s">
        <v>20</v>
      </c>
      <c r="N251" s="188" t="s">
        <v>44</v>
      </c>
      <c r="O251" s="62"/>
      <c r="P251" s="189">
        <f>O251*H251</f>
        <v>0</v>
      </c>
      <c r="Q251" s="189">
        <v>0</v>
      </c>
      <c r="R251" s="189">
        <f>Q251*H251</f>
        <v>0</v>
      </c>
      <c r="S251" s="189">
        <v>0.625</v>
      </c>
      <c r="T251" s="190">
        <f>S251*H251</f>
        <v>0.625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1" t="s">
        <v>121</v>
      </c>
      <c r="AT251" s="191" t="s">
        <v>116</v>
      </c>
      <c r="AU251" s="191" t="s">
        <v>122</v>
      </c>
      <c r="AY251" s="15" t="s">
        <v>110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5" t="s">
        <v>22</v>
      </c>
      <c r="BK251" s="192">
        <f>ROUND(I251*H251,2)</f>
        <v>0</v>
      </c>
      <c r="BL251" s="15" t="s">
        <v>121</v>
      </c>
      <c r="BM251" s="191" t="s">
        <v>473</v>
      </c>
    </row>
    <row r="252" spans="1:65" s="2" customFormat="1" ht="279">
      <c r="A252" s="32"/>
      <c r="B252" s="33"/>
      <c r="C252" s="34"/>
      <c r="D252" s="193" t="s">
        <v>124</v>
      </c>
      <c r="E252" s="34"/>
      <c r="F252" s="194" t="s">
        <v>156</v>
      </c>
      <c r="G252" s="34"/>
      <c r="H252" s="34"/>
      <c r="I252" s="101"/>
      <c r="J252" s="34"/>
      <c r="K252" s="34"/>
      <c r="L252" s="37"/>
      <c r="M252" s="195"/>
      <c r="N252" s="196"/>
      <c r="O252" s="62"/>
      <c r="P252" s="62"/>
      <c r="Q252" s="62"/>
      <c r="R252" s="62"/>
      <c r="S252" s="62"/>
      <c r="T252" s="63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5" t="s">
        <v>124</v>
      </c>
      <c r="AU252" s="15" t="s">
        <v>122</v>
      </c>
    </row>
    <row r="253" spans="1:65" s="2" customFormat="1" ht="55.5" customHeight="1">
      <c r="A253" s="32"/>
      <c r="B253" s="33"/>
      <c r="C253" s="180" t="s">
        <v>474</v>
      </c>
      <c r="D253" s="180" t="s">
        <v>116</v>
      </c>
      <c r="E253" s="181" t="s">
        <v>475</v>
      </c>
      <c r="F253" s="182" t="s">
        <v>476</v>
      </c>
      <c r="G253" s="183" t="s">
        <v>119</v>
      </c>
      <c r="H253" s="184">
        <v>1</v>
      </c>
      <c r="I253" s="185"/>
      <c r="J253" s="186">
        <f>ROUND(I253*H253,2)</f>
        <v>0</v>
      </c>
      <c r="K253" s="182" t="s">
        <v>120</v>
      </c>
      <c r="L253" s="37"/>
      <c r="M253" s="187" t="s">
        <v>20</v>
      </c>
      <c r="N253" s="188" t="s">
        <v>44</v>
      </c>
      <c r="O253" s="62"/>
      <c r="P253" s="189">
        <f>O253*H253</f>
        <v>0</v>
      </c>
      <c r="Q253" s="189">
        <v>0</v>
      </c>
      <c r="R253" s="189">
        <f>Q253*H253</f>
        <v>0</v>
      </c>
      <c r="S253" s="189">
        <v>0.625</v>
      </c>
      <c r="T253" s="190">
        <f>S253*H253</f>
        <v>0.625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91" t="s">
        <v>121</v>
      </c>
      <c r="AT253" s="191" t="s">
        <v>116</v>
      </c>
      <c r="AU253" s="191" t="s">
        <v>122</v>
      </c>
      <c r="AY253" s="15" t="s">
        <v>110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5" t="s">
        <v>22</v>
      </c>
      <c r="BK253" s="192">
        <f>ROUND(I253*H253,2)</f>
        <v>0</v>
      </c>
      <c r="BL253" s="15" t="s">
        <v>121</v>
      </c>
      <c r="BM253" s="191" t="s">
        <v>477</v>
      </c>
    </row>
    <row r="254" spans="1:65" s="2" customFormat="1" ht="279">
      <c r="A254" s="32"/>
      <c r="B254" s="33"/>
      <c r="C254" s="34"/>
      <c r="D254" s="193" t="s">
        <v>124</v>
      </c>
      <c r="E254" s="34"/>
      <c r="F254" s="194" t="s">
        <v>156</v>
      </c>
      <c r="G254" s="34"/>
      <c r="H254" s="34"/>
      <c r="I254" s="101"/>
      <c r="J254" s="34"/>
      <c r="K254" s="34"/>
      <c r="L254" s="37"/>
      <c r="M254" s="195"/>
      <c r="N254" s="196"/>
      <c r="O254" s="62"/>
      <c r="P254" s="62"/>
      <c r="Q254" s="62"/>
      <c r="R254" s="62"/>
      <c r="S254" s="62"/>
      <c r="T254" s="63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5" t="s">
        <v>124</v>
      </c>
      <c r="AU254" s="15" t="s">
        <v>122</v>
      </c>
    </row>
    <row r="255" spans="1:65" s="2" customFormat="1" ht="44.25" customHeight="1">
      <c r="A255" s="32"/>
      <c r="B255" s="33"/>
      <c r="C255" s="180" t="s">
        <v>478</v>
      </c>
      <c r="D255" s="180" t="s">
        <v>116</v>
      </c>
      <c r="E255" s="181" t="s">
        <v>479</v>
      </c>
      <c r="F255" s="182" t="s">
        <v>480</v>
      </c>
      <c r="G255" s="183" t="s">
        <v>119</v>
      </c>
      <c r="H255" s="184">
        <v>1</v>
      </c>
      <c r="I255" s="185"/>
      <c r="J255" s="186">
        <f>ROUND(I255*H255,2)</f>
        <v>0</v>
      </c>
      <c r="K255" s="182" t="s">
        <v>120</v>
      </c>
      <c r="L255" s="37"/>
      <c r="M255" s="187" t="s">
        <v>20</v>
      </c>
      <c r="N255" s="188" t="s">
        <v>44</v>
      </c>
      <c r="O255" s="62"/>
      <c r="P255" s="189">
        <f>O255*H255</f>
        <v>0</v>
      </c>
      <c r="Q255" s="189">
        <v>0</v>
      </c>
      <c r="R255" s="189">
        <f>Q255*H255</f>
        <v>0</v>
      </c>
      <c r="S255" s="189">
        <v>0.28100000000000003</v>
      </c>
      <c r="T255" s="190">
        <f>S255*H255</f>
        <v>0.28100000000000003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91" t="s">
        <v>121</v>
      </c>
      <c r="AT255" s="191" t="s">
        <v>116</v>
      </c>
      <c r="AU255" s="191" t="s">
        <v>122</v>
      </c>
      <c r="AY255" s="15" t="s">
        <v>110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5" t="s">
        <v>22</v>
      </c>
      <c r="BK255" s="192">
        <f>ROUND(I255*H255,2)</f>
        <v>0</v>
      </c>
      <c r="BL255" s="15" t="s">
        <v>121</v>
      </c>
      <c r="BM255" s="191" t="s">
        <v>481</v>
      </c>
    </row>
    <row r="256" spans="1:65" s="2" customFormat="1" ht="162">
      <c r="A256" s="32"/>
      <c r="B256" s="33"/>
      <c r="C256" s="34"/>
      <c r="D256" s="193" t="s">
        <v>124</v>
      </c>
      <c r="E256" s="34"/>
      <c r="F256" s="194" t="s">
        <v>482</v>
      </c>
      <c r="G256" s="34"/>
      <c r="H256" s="34"/>
      <c r="I256" s="101"/>
      <c r="J256" s="34"/>
      <c r="K256" s="34"/>
      <c r="L256" s="37"/>
      <c r="M256" s="195"/>
      <c r="N256" s="196"/>
      <c r="O256" s="62"/>
      <c r="P256" s="62"/>
      <c r="Q256" s="62"/>
      <c r="R256" s="62"/>
      <c r="S256" s="62"/>
      <c r="T256" s="63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5" t="s">
        <v>124</v>
      </c>
      <c r="AU256" s="15" t="s">
        <v>122</v>
      </c>
    </row>
    <row r="257" spans="1:65" s="2" customFormat="1" ht="55.5" customHeight="1">
      <c r="A257" s="32"/>
      <c r="B257" s="33"/>
      <c r="C257" s="180" t="s">
        <v>483</v>
      </c>
      <c r="D257" s="180" t="s">
        <v>116</v>
      </c>
      <c r="E257" s="181" t="s">
        <v>484</v>
      </c>
      <c r="F257" s="182" t="s">
        <v>485</v>
      </c>
      <c r="G257" s="183" t="s">
        <v>119</v>
      </c>
      <c r="H257" s="184">
        <v>1</v>
      </c>
      <c r="I257" s="185"/>
      <c r="J257" s="186">
        <f>ROUND(I257*H257,2)</f>
        <v>0</v>
      </c>
      <c r="K257" s="182" t="s">
        <v>120</v>
      </c>
      <c r="L257" s="37"/>
      <c r="M257" s="187" t="s">
        <v>20</v>
      </c>
      <c r="N257" s="188" t="s">
        <v>44</v>
      </c>
      <c r="O257" s="62"/>
      <c r="P257" s="189">
        <f>O257*H257</f>
        <v>0</v>
      </c>
      <c r="Q257" s="189">
        <v>0</v>
      </c>
      <c r="R257" s="189">
        <f>Q257*H257</f>
        <v>0</v>
      </c>
      <c r="S257" s="189">
        <v>0.26</v>
      </c>
      <c r="T257" s="190">
        <f>S257*H257</f>
        <v>0.26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91" t="s">
        <v>121</v>
      </c>
      <c r="AT257" s="191" t="s">
        <v>116</v>
      </c>
      <c r="AU257" s="191" t="s">
        <v>122</v>
      </c>
      <c r="AY257" s="15" t="s">
        <v>110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5" t="s">
        <v>22</v>
      </c>
      <c r="BK257" s="192">
        <f>ROUND(I257*H257,2)</f>
        <v>0</v>
      </c>
      <c r="BL257" s="15" t="s">
        <v>121</v>
      </c>
      <c r="BM257" s="191" t="s">
        <v>486</v>
      </c>
    </row>
    <row r="258" spans="1:65" s="2" customFormat="1" ht="162">
      <c r="A258" s="32"/>
      <c r="B258" s="33"/>
      <c r="C258" s="34"/>
      <c r="D258" s="193" t="s">
        <v>124</v>
      </c>
      <c r="E258" s="34"/>
      <c r="F258" s="194" t="s">
        <v>482</v>
      </c>
      <c r="G258" s="34"/>
      <c r="H258" s="34"/>
      <c r="I258" s="101"/>
      <c r="J258" s="34"/>
      <c r="K258" s="34"/>
      <c r="L258" s="37"/>
      <c r="M258" s="195"/>
      <c r="N258" s="196"/>
      <c r="O258" s="62"/>
      <c r="P258" s="62"/>
      <c r="Q258" s="62"/>
      <c r="R258" s="62"/>
      <c r="S258" s="62"/>
      <c r="T258" s="63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5" t="s">
        <v>124</v>
      </c>
      <c r="AU258" s="15" t="s">
        <v>122</v>
      </c>
    </row>
    <row r="259" spans="1:65" s="2" customFormat="1" ht="33" customHeight="1">
      <c r="A259" s="32"/>
      <c r="B259" s="33"/>
      <c r="C259" s="180" t="s">
        <v>487</v>
      </c>
      <c r="D259" s="180" t="s">
        <v>116</v>
      </c>
      <c r="E259" s="181" t="s">
        <v>488</v>
      </c>
      <c r="F259" s="182" t="s">
        <v>489</v>
      </c>
      <c r="G259" s="183" t="s">
        <v>133</v>
      </c>
      <c r="H259" s="184">
        <v>1</v>
      </c>
      <c r="I259" s="185"/>
      <c r="J259" s="186">
        <f>ROUND(I259*H259,2)</f>
        <v>0</v>
      </c>
      <c r="K259" s="182" t="s">
        <v>120</v>
      </c>
      <c r="L259" s="37"/>
      <c r="M259" s="187" t="s">
        <v>20</v>
      </c>
      <c r="N259" s="188" t="s">
        <v>44</v>
      </c>
      <c r="O259" s="62"/>
      <c r="P259" s="189">
        <f>O259*H259</f>
        <v>0</v>
      </c>
      <c r="Q259" s="189">
        <v>0</v>
      </c>
      <c r="R259" s="189">
        <f>Q259*H259</f>
        <v>0</v>
      </c>
      <c r="S259" s="189">
        <v>0.23</v>
      </c>
      <c r="T259" s="190">
        <f>S259*H259</f>
        <v>0.23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91" t="s">
        <v>121</v>
      </c>
      <c r="AT259" s="191" t="s">
        <v>116</v>
      </c>
      <c r="AU259" s="191" t="s">
        <v>122</v>
      </c>
      <c r="AY259" s="15" t="s">
        <v>110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5" t="s">
        <v>22</v>
      </c>
      <c r="BK259" s="192">
        <f>ROUND(I259*H259,2)</f>
        <v>0</v>
      </c>
      <c r="BL259" s="15" t="s">
        <v>121</v>
      </c>
      <c r="BM259" s="191" t="s">
        <v>490</v>
      </c>
    </row>
    <row r="260" spans="1:65" s="2" customFormat="1" ht="180">
      <c r="A260" s="32"/>
      <c r="B260" s="33"/>
      <c r="C260" s="34"/>
      <c r="D260" s="193" t="s">
        <v>124</v>
      </c>
      <c r="E260" s="34"/>
      <c r="F260" s="194" t="s">
        <v>296</v>
      </c>
      <c r="G260" s="34"/>
      <c r="H260" s="34"/>
      <c r="I260" s="101"/>
      <c r="J260" s="34"/>
      <c r="K260" s="34"/>
      <c r="L260" s="37"/>
      <c r="M260" s="195"/>
      <c r="N260" s="196"/>
      <c r="O260" s="62"/>
      <c r="P260" s="62"/>
      <c r="Q260" s="62"/>
      <c r="R260" s="62"/>
      <c r="S260" s="62"/>
      <c r="T260" s="63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5" t="s">
        <v>124</v>
      </c>
      <c r="AU260" s="15" t="s">
        <v>122</v>
      </c>
    </row>
    <row r="261" spans="1:65" s="2" customFormat="1" ht="33" customHeight="1">
      <c r="A261" s="32"/>
      <c r="B261" s="33"/>
      <c r="C261" s="180" t="s">
        <v>491</v>
      </c>
      <c r="D261" s="180" t="s">
        <v>116</v>
      </c>
      <c r="E261" s="181" t="s">
        <v>293</v>
      </c>
      <c r="F261" s="182" t="s">
        <v>294</v>
      </c>
      <c r="G261" s="183" t="s">
        <v>133</v>
      </c>
      <c r="H261" s="184">
        <v>1</v>
      </c>
      <c r="I261" s="185"/>
      <c r="J261" s="186">
        <f>ROUND(I261*H261,2)</f>
        <v>0</v>
      </c>
      <c r="K261" s="182" t="s">
        <v>120</v>
      </c>
      <c r="L261" s="37"/>
      <c r="M261" s="187" t="s">
        <v>20</v>
      </c>
      <c r="N261" s="188" t="s">
        <v>44</v>
      </c>
      <c r="O261" s="62"/>
      <c r="P261" s="189">
        <f>O261*H261</f>
        <v>0</v>
      </c>
      <c r="Q261" s="189">
        <v>0</v>
      </c>
      <c r="R261" s="189">
        <f>Q261*H261</f>
        <v>0</v>
      </c>
      <c r="S261" s="189">
        <v>0.28999999999999998</v>
      </c>
      <c r="T261" s="190">
        <f>S261*H261</f>
        <v>0.28999999999999998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91" t="s">
        <v>121</v>
      </c>
      <c r="AT261" s="191" t="s">
        <v>116</v>
      </c>
      <c r="AU261" s="191" t="s">
        <v>122</v>
      </c>
      <c r="AY261" s="15" t="s">
        <v>110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5" t="s">
        <v>22</v>
      </c>
      <c r="BK261" s="192">
        <f>ROUND(I261*H261,2)</f>
        <v>0</v>
      </c>
      <c r="BL261" s="15" t="s">
        <v>121</v>
      </c>
      <c r="BM261" s="191" t="s">
        <v>492</v>
      </c>
    </row>
    <row r="262" spans="1:65" s="2" customFormat="1" ht="180">
      <c r="A262" s="32"/>
      <c r="B262" s="33"/>
      <c r="C262" s="34"/>
      <c r="D262" s="193" t="s">
        <v>124</v>
      </c>
      <c r="E262" s="34"/>
      <c r="F262" s="194" t="s">
        <v>296</v>
      </c>
      <c r="G262" s="34"/>
      <c r="H262" s="34"/>
      <c r="I262" s="101"/>
      <c r="J262" s="34"/>
      <c r="K262" s="34"/>
      <c r="L262" s="37"/>
      <c r="M262" s="195"/>
      <c r="N262" s="196"/>
      <c r="O262" s="62"/>
      <c r="P262" s="62"/>
      <c r="Q262" s="62"/>
      <c r="R262" s="62"/>
      <c r="S262" s="62"/>
      <c r="T262" s="63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5" t="s">
        <v>124</v>
      </c>
      <c r="AU262" s="15" t="s">
        <v>122</v>
      </c>
    </row>
    <row r="263" spans="1:65" s="2" customFormat="1" ht="33" customHeight="1">
      <c r="A263" s="32"/>
      <c r="B263" s="33"/>
      <c r="C263" s="180" t="s">
        <v>493</v>
      </c>
      <c r="D263" s="180" t="s">
        <v>116</v>
      </c>
      <c r="E263" s="181" t="s">
        <v>494</v>
      </c>
      <c r="F263" s="182" t="s">
        <v>495</v>
      </c>
      <c r="G263" s="183" t="s">
        <v>133</v>
      </c>
      <c r="H263" s="184">
        <v>1</v>
      </c>
      <c r="I263" s="185"/>
      <c r="J263" s="186">
        <f>ROUND(I263*H263,2)</f>
        <v>0</v>
      </c>
      <c r="K263" s="182" t="s">
        <v>120</v>
      </c>
      <c r="L263" s="37"/>
      <c r="M263" s="187" t="s">
        <v>20</v>
      </c>
      <c r="N263" s="188" t="s">
        <v>44</v>
      </c>
      <c r="O263" s="62"/>
      <c r="P263" s="189">
        <f>O263*H263</f>
        <v>0</v>
      </c>
      <c r="Q263" s="189">
        <v>0</v>
      </c>
      <c r="R263" s="189">
        <f>Q263*H263</f>
        <v>0</v>
      </c>
      <c r="S263" s="189">
        <v>0.04</v>
      </c>
      <c r="T263" s="190">
        <f>S263*H263</f>
        <v>0.04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91" t="s">
        <v>121</v>
      </c>
      <c r="AT263" s="191" t="s">
        <v>116</v>
      </c>
      <c r="AU263" s="191" t="s">
        <v>122</v>
      </c>
      <c r="AY263" s="15" t="s">
        <v>110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5" t="s">
        <v>22</v>
      </c>
      <c r="BK263" s="192">
        <f>ROUND(I263*H263,2)</f>
        <v>0</v>
      </c>
      <c r="BL263" s="15" t="s">
        <v>121</v>
      </c>
      <c r="BM263" s="191" t="s">
        <v>496</v>
      </c>
    </row>
    <row r="264" spans="1:65" s="2" customFormat="1" ht="180">
      <c r="A264" s="32"/>
      <c r="B264" s="33"/>
      <c r="C264" s="34"/>
      <c r="D264" s="193" t="s">
        <v>124</v>
      </c>
      <c r="E264" s="34"/>
      <c r="F264" s="194" t="s">
        <v>296</v>
      </c>
      <c r="G264" s="34"/>
      <c r="H264" s="34"/>
      <c r="I264" s="101"/>
      <c r="J264" s="34"/>
      <c r="K264" s="34"/>
      <c r="L264" s="37"/>
      <c r="M264" s="195"/>
      <c r="N264" s="196"/>
      <c r="O264" s="62"/>
      <c r="P264" s="62"/>
      <c r="Q264" s="62"/>
      <c r="R264" s="62"/>
      <c r="S264" s="62"/>
      <c r="T264" s="63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5" t="s">
        <v>124</v>
      </c>
      <c r="AU264" s="15" t="s">
        <v>122</v>
      </c>
    </row>
    <row r="265" spans="1:65" s="2" customFormat="1" ht="44.25" customHeight="1">
      <c r="A265" s="32"/>
      <c r="B265" s="33"/>
      <c r="C265" s="180" t="s">
        <v>497</v>
      </c>
      <c r="D265" s="180" t="s">
        <v>116</v>
      </c>
      <c r="E265" s="181" t="s">
        <v>498</v>
      </c>
      <c r="F265" s="182" t="s">
        <v>499</v>
      </c>
      <c r="G265" s="183" t="s">
        <v>119</v>
      </c>
      <c r="H265" s="184">
        <v>1</v>
      </c>
      <c r="I265" s="185"/>
      <c r="J265" s="186">
        <f>ROUND(I265*H265,2)</f>
        <v>0</v>
      </c>
      <c r="K265" s="182" t="s">
        <v>120</v>
      </c>
      <c r="L265" s="37"/>
      <c r="M265" s="187" t="s">
        <v>20</v>
      </c>
      <c r="N265" s="188" t="s">
        <v>44</v>
      </c>
      <c r="O265" s="62"/>
      <c r="P265" s="189">
        <f>O265*H265</f>
        <v>0</v>
      </c>
      <c r="Q265" s="189">
        <v>0</v>
      </c>
      <c r="R265" s="189">
        <f>Q265*H265</f>
        <v>0</v>
      </c>
      <c r="S265" s="189">
        <v>0.32500000000000001</v>
      </c>
      <c r="T265" s="190">
        <f>S265*H265</f>
        <v>0.32500000000000001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91" t="s">
        <v>121</v>
      </c>
      <c r="AT265" s="191" t="s">
        <v>116</v>
      </c>
      <c r="AU265" s="191" t="s">
        <v>122</v>
      </c>
      <c r="AY265" s="15" t="s">
        <v>110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5" t="s">
        <v>22</v>
      </c>
      <c r="BK265" s="192">
        <f>ROUND(I265*H265,2)</f>
        <v>0</v>
      </c>
      <c r="BL265" s="15" t="s">
        <v>121</v>
      </c>
      <c r="BM265" s="191" t="s">
        <v>500</v>
      </c>
    </row>
    <row r="266" spans="1:65" s="2" customFormat="1" ht="279">
      <c r="A266" s="32"/>
      <c r="B266" s="33"/>
      <c r="C266" s="34"/>
      <c r="D266" s="193" t="s">
        <v>124</v>
      </c>
      <c r="E266" s="34"/>
      <c r="F266" s="194" t="s">
        <v>156</v>
      </c>
      <c r="G266" s="34"/>
      <c r="H266" s="34"/>
      <c r="I266" s="101"/>
      <c r="J266" s="34"/>
      <c r="K266" s="34"/>
      <c r="L266" s="37"/>
      <c r="M266" s="195"/>
      <c r="N266" s="196"/>
      <c r="O266" s="62"/>
      <c r="P266" s="62"/>
      <c r="Q266" s="62"/>
      <c r="R266" s="62"/>
      <c r="S266" s="62"/>
      <c r="T266" s="63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5" t="s">
        <v>124</v>
      </c>
      <c r="AU266" s="15" t="s">
        <v>122</v>
      </c>
    </row>
    <row r="267" spans="1:65" s="2" customFormat="1" ht="44.25" customHeight="1">
      <c r="A267" s="32"/>
      <c r="B267" s="33"/>
      <c r="C267" s="180" t="s">
        <v>501</v>
      </c>
      <c r="D267" s="180" t="s">
        <v>116</v>
      </c>
      <c r="E267" s="181" t="s">
        <v>502</v>
      </c>
      <c r="F267" s="182" t="s">
        <v>503</v>
      </c>
      <c r="G267" s="183" t="s">
        <v>119</v>
      </c>
      <c r="H267" s="184">
        <v>1</v>
      </c>
      <c r="I267" s="185"/>
      <c r="J267" s="186">
        <f>ROUND(I267*H267,2)</f>
        <v>0</v>
      </c>
      <c r="K267" s="182" t="s">
        <v>120</v>
      </c>
      <c r="L267" s="37"/>
      <c r="M267" s="187" t="s">
        <v>20</v>
      </c>
      <c r="N267" s="188" t="s">
        <v>44</v>
      </c>
      <c r="O267" s="62"/>
      <c r="P267" s="189">
        <f>O267*H267</f>
        <v>0</v>
      </c>
      <c r="Q267" s="189">
        <v>0</v>
      </c>
      <c r="R267" s="189">
        <f>Q267*H267</f>
        <v>0</v>
      </c>
      <c r="S267" s="189">
        <v>0.3</v>
      </c>
      <c r="T267" s="190">
        <f>S267*H267</f>
        <v>0.3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91" t="s">
        <v>121</v>
      </c>
      <c r="AT267" s="191" t="s">
        <v>116</v>
      </c>
      <c r="AU267" s="191" t="s">
        <v>122</v>
      </c>
      <c r="AY267" s="15" t="s">
        <v>110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5" t="s">
        <v>22</v>
      </c>
      <c r="BK267" s="192">
        <f>ROUND(I267*H267,2)</f>
        <v>0</v>
      </c>
      <c r="BL267" s="15" t="s">
        <v>121</v>
      </c>
      <c r="BM267" s="191" t="s">
        <v>504</v>
      </c>
    </row>
    <row r="268" spans="1:65" s="2" customFormat="1" ht="279">
      <c r="A268" s="32"/>
      <c r="B268" s="33"/>
      <c r="C268" s="34"/>
      <c r="D268" s="193" t="s">
        <v>124</v>
      </c>
      <c r="E268" s="34"/>
      <c r="F268" s="194" t="s">
        <v>156</v>
      </c>
      <c r="G268" s="34"/>
      <c r="H268" s="34"/>
      <c r="I268" s="101"/>
      <c r="J268" s="34"/>
      <c r="K268" s="34"/>
      <c r="L268" s="37"/>
      <c r="M268" s="195"/>
      <c r="N268" s="196"/>
      <c r="O268" s="62"/>
      <c r="P268" s="62"/>
      <c r="Q268" s="62"/>
      <c r="R268" s="62"/>
      <c r="S268" s="62"/>
      <c r="T268" s="63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5" t="s">
        <v>124</v>
      </c>
      <c r="AU268" s="15" t="s">
        <v>122</v>
      </c>
    </row>
    <row r="269" spans="1:65" s="2" customFormat="1" ht="55.5" customHeight="1">
      <c r="A269" s="32"/>
      <c r="B269" s="33"/>
      <c r="C269" s="180" t="s">
        <v>28</v>
      </c>
      <c r="D269" s="180" t="s">
        <v>116</v>
      </c>
      <c r="E269" s="181" t="s">
        <v>505</v>
      </c>
      <c r="F269" s="182" t="s">
        <v>506</v>
      </c>
      <c r="G269" s="183" t="s">
        <v>119</v>
      </c>
      <c r="H269" s="184">
        <v>1</v>
      </c>
      <c r="I269" s="185"/>
      <c r="J269" s="186">
        <f>ROUND(I269*H269,2)</f>
        <v>0</v>
      </c>
      <c r="K269" s="182" t="s">
        <v>120</v>
      </c>
      <c r="L269" s="37"/>
      <c r="M269" s="187" t="s">
        <v>20</v>
      </c>
      <c r="N269" s="188" t="s">
        <v>44</v>
      </c>
      <c r="O269" s="62"/>
      <c r="P269" s="189">
        <f>O269*H269</f>
        <v>0</v>
      </c>
      <c r="Q269" s="189">
        <v>0</v>
      </c>
      <c r="R269" s="189">
        <f>Q269*H269</f>
        <v>0</v>
      </c>
      <c r="S269" s="189">
        <v>0.3</v>
      </c>
      <c r="T269" s="190">
        <f>S269*H269</f>
        <v>0.3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91" t="s">
        <v>121</v>
      </c>
      <c r="AT269" s="191" t="s">
        <v>116</v>
      </c>
      <c r="AU269" s="191" t="s">
        <v>122</v>
      </c>
      <c r="AY269" s="15" t="s">
        <v>110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5" t="s">
        <v>22</v>
      </c>
      <c r="BK269" s="192">
        <f>ROUND(I269*H269,2)</f>
        <v>0</v>
      </c>
      <c r="BL269" s="15" t="s">
        <v>121</v>
      </c>
      <c r="BM269" s="191" t="s">
        <v>507</v>
      </c>
    </row>
    <row r="270" spans="1:65" s="2" customFormat="1" ht="279">
      <c r="A270" s="32"/>
      <c r="B270" s="33"/>
      <c r="C270" s="34"/>
      <c r="D270" s="193" t="s">
        <v>124</v>
      </c>
      <c r="E270" s="34"/>
      <c r="F270" s="194" t="s">
        <v>156</v>
      </c>
      <c r="G270" s="34"/>
      <c r="H270" s="34"/>
      <c r="I270" s="101"/>
      <c r="J270" s="34"/>
      <c r="K270" s="34"/>
      <c r="L270" s="37"/>
      <c r="M270" s="195"/>
      <c r="N270" s="196"/>
      <c r="O270" s="62"/>
      <c r="P270" s="62"/>
      <c r="Q270" s="62"/>
      <c r="R270" s="62"/>
      <c r="S270" s="62"/>
      <c r="T270" s="63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5" t="s">
        <v>124</v>
      </c>
      <c r="AU270" s="15" t="s">
        <v>122</v>
      </c>
    </row>
    <row r="271" spans="1:65" s="2" customFormat="1" ht="55.5" customHeight="1">
      <c r="A271" s="32"/>
      <c r="B271" s="33"/>
      <c r="C271" s="180" t="s">
        <v>508</v>
      </c>
      <c r="D271" s="180" t="s">
        <v>116</v>
      </c>
      <c r="E271" s="181" t="s">
        <v>509</v>
      </c>
      <c r="F271" s="182" t="s">
        <v>510</v>
      </c>
      <c r="G271" s="183" t="s">
        <v>119</v>
      </c>
      <c r="H271" s="184">
        <v>1</v>
      </c>
      <c r="I271" s="185"/>
      <c r="J271" s="186">
        <f>ROUND(I271*H271,2)</f>
        <v>0</v>
      </c>
      <c r="K271" s="182" t="s">
        <v>120</v>
      </c>
      <c r="L271" s="37"/>
      <c r="M271" s="187" t="s">
        <v>20</v>
      </c>
      <c r="N271" s="188" t="s">
        <v>44</v>
      </c>
      <c r="O271" s="62"/>
      <c r="P271" s="189">
        <f>O271*H271</f>
        <v>0</v>
      </c>
      <c r="Q271" s="189">
        <v>0</v>
      </c>
      <c r="R271" s="189">
        <f>Q271*H271</f>
        <v>0</v>
      </c>
      <c r="S271" s="189">
        <v>0.3</v>
      </c>
      <c r="T271" s="190">
        <f>S271*H271</f>
        <v>0.3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91" t="s">
        <v>121</v>
      </c>
      <c r="AT271" s="191" t="s">
        <v>116</v>
      </c>
      <c r="AU271" s="191" t="s">
        <v>122</v>
      </c>
      <c r="AY271" s="15" t="s">
        <v>110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5" t="s">
        <v>22</v>
      </c>
      <c r="BK271" s="192">
        <f>ROUND(I271*H271,2)</f>
        <v>0</v>
      </c>
      <c r="BL271" s="15" t="s">
        <v>121</v>
      </c>
      <c r="BM271" s="191" t="s">
        <v>511</v>
      </c>
    </row>
    <row r="272" spans="1:65" s="2" customFormat="1" ht="279">
      <c r="A272" s="32"/>
      <c r="B272" s="33"/>
      <c r="C272" s="34"/>
      <c r="D272" s="193" t="s">
        <v>124</v>
      </c>
      <c r="E272" s="34"/>
      <c r="F272" s="194" t="s">
        <v>156</v>
      </c>
      <c r="G272" s="34"/>
      <c r="H272" s="34"/>
      <c r="I272" s="101"/>
      <c r="J272" s="34"/>
      <c r="K272" s="34"/>
      <c r="L272" s="37"/>
      <c r="M272" s="195"/>
      <c r="N272" s="196"/>
      <c r="O272" s="62"/>
      <c r="P272" s="62"/>
      <c r="Q272" s="62"/>
      <c r="R272" s="62"/>
      <c r="S272" s="62"/>
      <c r="T272" s="63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5" t="s">
        <v>124</v>
      </c>
      <c r="AU272" s="15" t="s">
        <v>122</v>
      </c>
    </row>
    <row r="273" spans="1:65" s="2" customFormat="1" ht="33" customHeight="1">
      <c r="A273" s="32"/>
      <c r="B273" s="33"/>
      <c r="C273" s="180" t="s">
        <v>512</v>
      </c>
      <c r="D273" s="180" t="s">
        <v>116</v>
      </c>
      <c r="E273" s="181" t="s">
        <v>513</v>
      </c>
      <c r="F273" s="182" t="s">
        <v>514</v>
      </c>
      <c r="G273" s="183" t="s">
        <v>230</v>
      </c>
      <c r="H273" s="184">
        <v>1</v>
      </c>
      <c r="I273" s="185"/>
      <c r="J273" s="186">
        <f>ROUND(I273*H273,2)</f>
        <v>0</v>
      </c>
      <c r="K273" s="182" t="s">
        <v>120</v>
      </c>
      <c r="L273" s="37"/>
      <c r="M273" s="187" t="s">
        <v>20</v>
      </c>
      <c r="N273" s="188" t="s">
        <v>44</v>
      </c>
      <c r="O273" s="62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91" t="s">
        <v>121</v>
      </c>
      <c r="AT273" s="191" t="s">
        <v>116</v>
      </c>
      <c r="AU273" s="191" t="s">
        <v>122</v>
      </c>
      <c r="AY273" s="15" t="s">
        <v>110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5" t="s">
        <v>22</v>
      </c>
      <c r="BK273" s="192">
        <f>ROUND(I273*H273,2)</f>
        <v>0</v>
      </c>
      <c r="BL273" s="15" t="s">
        <v>121</v>
      </c>
      <c r="BM273" s="191" t="s">
        <v>515</v>
      </c>
    </row>
    <row r="274" spans="1:65" s="2" customFormat="1" ht="21.75" customHeight="1">
      <c r="A274" s="32"/>
      <c r="B274" s="33"/>
      <c r="C274" s="180" t="s">
        <v>516</v>
      </c>
      <c r="D274" s="180" t="s">
        <v>116</v>
      </c>
      <c r="E274" s="181" t="s">
        <v>517</v>
      </c>
      <c r="F274" s="182" t="s">
        <v>518</v>
      </c>
      <c r="G274" s="183" t="s">
        <v>119</v>
      </c>
      <c r="H274" s="184">
        <v>1</v>
      </c>
      <c r="I274" s="185"/>
      <c r="J274" s="186">
        <f>ROUND(I274*H274,2)</f>
        <v>0</v>
      </c>
      <c r="K274" s="182" t="s">
        <v>120</v>
      </c>
      <c r="L274" s="37"/>
      <c r="M274" s="187" t="s">
        <v>20</v>
      </c>
      <c r="N274" s="188" t="s">
        <v>44</v>
      </c>
      <c r="O274" s="62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91" t="s">
        <v>121</v>
      </c>
      <c r="AT274" s="191" t="s">
        <v>116</v>
      </c>
      <c r="AU274" s="191" t="s">
        <v>122</v>
      </c>
      <c r="AY274" s="15" t="s">
        <v>110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5" t="s">
        <v>22</v>
      </c>
      <c r="BK274" s="192">
        <f>ROUND(I274*H274,2)</f>
        <v>0</v>
      </c>
      <c r="BL274" s="15" t="s">
        <v>121</v>
      </c>
      <c r="BM274" s="191" t="s">
        <v>519</v>
      </c>
    </row>
    <row r="275" spans="1:65" s="2" customFormat="1" ht="171">
      <c r="A275" s="32"/>
      <c r="B275" s="33"/>
      <c r="C275" s="34"/>
      <c r="D275" s="193" t="s">
        <v>124</v>
      </c>
      <c r="E275" s="34"/>
      <c r="F275" s="194" t="s">
        <v>520</v>
      </c>
      <c r="G275" s="34"/>
      <c r="H275" s="34"/>
      <c r="I275" s="101"/>
      <c r="J275" s="34"/>
      <c r="K275" s="34"/>
      <c r="L275" s="37"/>
      <c r="M275" s="195"/>
      <c r="N275" s="196"/>
      <c r="O275" s="62"/>
      <c r="P275" s="62"/>
      <c r="Q275" s="62"/>
      <c r="R275" s="62"/>
      <c r="S275" s="62"/>
      <c r="T275" s="63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5" t="s">
        <v>124</v>
      </c>
      <c r="AU275" s="15" t="s">
        <v>122</v>
      </c>
    </row>
    <row r="276" spans="1:65" s="2" customFormat="1" ht="44.25" customHeight="1">
      <c r="A276" s="32"/>
      <c r="B276" s="33"/>
      <c r="C276" s="180" t="s">
        <v>521</v>
      </c>
      <c r="D276" s="180" t="s">
        <v>116</v>
      </c>
      <c r="E276" s="181" t="s">
        <v>522</v>
      </c>
      <c r="F276" s="182" t="s">
        <v>523</v>
      </c>
      <c r="G276" s="183" t="s">
        <v>119</v>
      </c>
      <c r="H276" s="184">
        <v>1</v>
      </c>
      <c r="I276" s="185"/>
      <c r="J276" s="186">
        <f>ROUND(I276*H276,2)</f>
        <v>0</v>
      </c>
      <c r="K276" s="182" t="s">
        <v>120</v>
      </c>
      <c r="L276" s="37"/>
      <c r="M276" s="187" t="s">
        <v>20</v>
      </c>
      <c r="N276" s="188" t="s">
        <v>44</v>
      </c>
      <c r="O276" s="62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91" t="s">
        <v>121</v>
      </c>
      <c r="AT276" s="191" t="s">
        <v>116</v>
      </c>
      <c r="AU276" s="191" t="s">
        <v>122</v>
      </c>
      <c r="AY276" s="15" t="s">
        <v>110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5" t="s">
        <v>22</v>
      </c>
      <c r="BK276" s="192">
        <f>ROUND(I276*H276,2)</f>
        <v>0</v>
      </c>
      <c r="BL276" s="15" t="s">
        <v>121</v>
      </c>
      <c r="BM276" s="191" t="s">
        <v>524</v>
      </c>
    </row>
    <row r="277" spans="1:65" s="2" customFormat="1" ht="99">
      <c r="A277" s="32"/>
      <c r="B277" s="33"/>
      <c r="C277" s="34"/>
      <c r="D277" s="193" t="s">
        <v>124</v>
      </c>
      <c r="E277" s="34"/>
      <c r="F277" s="194" t="s">
        <v>525</v>
      </c>
      <c r="G277" s="34"/>
      <c r="H277" s="34"/>
      <c r="I277" s="101"/>
      <c r="J277" s="34"/>
      <c r="K277" s="34"/>
      <c r="L277" s="37"/>
      <c r="M277" s="195"/>
      <c r="N277" s="196"/>
      <c r="O277" s="62"/>
      <c r="P277" s="62"/>
      <c r="Q277" s="62"/>
      <c r="R277" s="62"/>
      <c r="S277" s="62"/>
      <c r="T277" s="63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5" t="s">
        <v>124</v>
      </c>
      <c r="AU277" s="15" t="s">
        <v>122</v>
      </c>
    </row>
    <row r="278" spans="1:65" s="2" customFormat="1" ht="33" customHeight="1">
      <c r="A278" s="32"/>
      <c r="B278" s="33"/>
      <c r="C278" s="180" t="s">
        <v>526</v>
      </c>
      <c r="D278" s="180" t="s">
        <v>116</v>
      </c>
      <c r="E278" s="181" t="s">
        <v>527</v>
      </c>
      <c r="F278" s="182" t="s">
        <v>528</v>
      </c>
      <c r="G278" s="183" t="s">
        <v>119</v>
      </c>
      <c r="H278" s="184">
        <v>1</v>
      </c>
      <c r="I278" s="185"/>
      <c r="J278" s="186">
        <f>ROUND(I278*H278,2)</f>
        <v>0</v>
      </c>
      <c r="K278" s="182" t="s">
        <v>120</v>
      </c>
      <c r="L278" s="37"/>
      <c r="M278" s="187" t="s">
        <v>20</v>
      </c>
      <c r="N278" s="188" t="s">
        <v>44</v>
      </c>
      <c r="O278" s="62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91" t="s">
        <v>121</v>
      </c>
      <c r="AT278" s="191" t="s">
        <v>116</v>
      </c>
      <c r="AU278" s="191" t="s">
        <v>122</v>
      </c>
      <c r="AY278" s="15" t="s">
        <v>110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5" t="s">
        <v>22</v>
      </c>
      <c r="BK278" s="192">
        <f>ROUND(I278*H278,2)</f>
        <v>0</v>
      </c>
      <c r="BL278" s="15" t="s">
        <v>121</v>
      </c>
      <c r="BM278" s="191" t="s">
        <v>529</v>
      </c>
    </row>
    <row r="279" spans="1:65" s="2" customFormat="1" ht="135">
      <c r="A279" s="32"/>
      <c r="B279" s="33"/>
      <c r="C279" s="34"/>
      <c r="D279" s="193" t="s">
        <v>124</v>
      </c>
      <c r="E279" s="34"/>
      <c r="F279" s="194" t="s">
        <v>530</v>
      </c>
      <c r="G279" s="34"/>
      <c r="H279" s="34"/>
      <c r="I279" s="101"/>
      <c r="J279" s="34"/>
      <c r="K279" s="34"/>
      <c r="L279" s="37"/>
      <c r="M279" s="195"/>
      <c r="N279" s="196"/>
      <c r="O279" s="62"/>
      <c r="P279" s="62"/>
      <c r="Q279" s="62"/>
      <c r="R279" s="62"/>
      <c r="S279" s="62"/>
      <c r="T279" s="63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5" t="s">
        <v>124</v>
      </c>
      <c r="AU279" s="15" t="s">
        <v>122</v>
      </c>
    </row>
    <row r="280" spans="1:65" s="2" customFormat="1" ht="33" customHeight="1">
      <c r="A280" s="32"/>
      <c r="B280" s="33"/>
      <c r="C280" s="180" t="s">
        <v>531</v>
      </c>
      <c r="D280" s="180" t="s">
        <v>116</v>
      </c>
      <c r="E280" s="181" t="s">
        <v>532</v>
      </c>
      <c r="F280" s="182" t="s">
        <v>533</v>
      </c>
      <c r="G280" s="183" t="s">
        <v>119</v>
      </c>
      <c r="H280" s="184">
        <v>1</v>
      </c>
      <c r="I280" s="185"/>
      <c r="J280" s="186">
        <f>ROUND(I280*H280,2)</f>
        <v>0</v>
      </c>
      <c r="K280" s="182" t="s">
        <v>120</v>
      </c>
      <c r="L280" s="37"/>
      <c r="M280" s="187" t="s">
        <v>20</v>
      </c>
      <c r="N280" s="188" t="s">
        <v>44</v>
      </c>
      <c r="O280" s="62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91" t="s">
        <v>121</v>
      </c>
      <c r="AT280" s="191" t="s">
        <v>116</v>
      </c>
      <c r="AU280" s="191" t="s">
        <v>122</v>
      </c>
      <c r="AY280" s="15" t="s">
        <v>110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5" t="s">
        <v>22</v>
      </c>
      <c r="BK280" s="192">
        <f>ROUND(I280*H280,2)</f>
        <v>0</v>
      </c>
      <c r="BL280" s="15" t="s">
        <v>121</v>
      </c>
      <c r="BM280" s="191" t="s">
        <v>534</v>
      </c>
    </row>
    <row r="281" spans="1:65" s="2" customFormat="1" ht="144">
      <c r="A281" s="32"/>
      <c r="B281" s="33"/>
      <c r="C281" s="34"/>
      <c r="D281" s="193" t="s">
        <v>124</v>
      </c>
      <c r="E281" s="34"/>
      <c r="F281" s="194" t="s">
        <v>535</v>
      </c>
      <c r="G281" s="34"/>
      <c r="H281" s="34"/>
      <c r="I281" s="101"/>
      <c r="J281" s="34"/>
      <c r="K281" s="34"/>
      <c r="L281" s="37"/>
      <c r="M281" s="195"/>
      <c r="N281" s="196"/>
      <c r="O281" s="62"/>
      <c r="P281" s="62"/>
      <c r="Q281" s="62"/>
      <c r="R281" s="62"/>
      <c r="S281" s="62"/>
      <c r="T281" s="63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5" t="s">
        <v>124</v>
      </c>
      <c r="AU281" s="15" t="s">
        <v>122</v>
      </c>
    </row>
    <row r="282" spans="1:65" s="2" customFormat="1" ht="16.5" customHeight="1">
      <c r="A282" s="32"/>
      <c r="B282" s="33"/>
      <c r="C282" s="197" t="s">
        <v>536</v>
      </c>
      <c r="D282" s="197" t="s">
        <v>320</v>
      </c>
      <c r="E282" s="198" t="s">
        <v>537</v>
      </c>
      <c r="F282" s="199" t="s">
        <v>538</v>
      </c>
      <c r="G282" s="200" t="s">
        <v>539</v>
      </c>
      <c r="H282" s="201">
        <v>1</v>
      </c>
      <c r="I282" s="202"/>
      <c r="J282" s="203">
        <f t="shared" ref="J282:J288" si="10">ROUND(I282*H282,2)</f>
        <v>0</v>
      </c>
      <c r="K282" s="199" t="s">
        <v>120</v>
      </c>
      <c r="L282" s="204"/>
      <c r="M282" s="205" t="s">
        <v>20</v>
      </c>
      <c r="N282" s="206" t="s">
        <v>44</v>
      </c>
      <c r="O282" s="62"/>
      <c r="P282" s="189">
        <f t="shared" ref="P282:P288" si="11">O282*H282</f>
        <v>0</v>
      </c>
      <c r="Q282" s="189">
        <v>1E-3</v>
      </c>
      <c r="R282" s="189">
        <f t="shared" ref="R282:R288" si="12">Q282*H282</f>
        <v>1E-3</v>
      </c>
      <c r="S282" s="189">
        <v>0</v>
      </c>
      <c r="T282" s="190">
        <f t="shared" ref="T282:T288" si="13"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91" t="s">
        <v>152</v>
      </c>
      <c r="AT282" s="191" t="s">
        <v>320</v>
      </c>
      <c r="AU282" s="191" t="s">
        <v>122</v>
      </c>
      <c r="AY282" s="15" t="s">
        <v>110</v>
      </c>
      <c r="BE282" s="192">
        <f t="shared" ref="BE282:BE288" si="14">IF(N282="základní",J282,0)</f>
        <v>0</v>
      </c>
      <c r="BF282" s="192">
        <f t="shared" ref="BF282:BF288" si="15">IF(N282="snížená",J282,0)</f>
        <v>0</v>
      </c>
      <c r="BG282" s="192">
        <f t="shared" ref="BG282:BG288" si="16">IF(N282="zákl. přenesená",J282,0)</f>
        <v>0</v>
      </c>
      <c r="BH282" s="192">
        <f t="shared" ref="BH282:BH288" si="17">IF(N282="sníž. přenesená",J282,0)</f>
        <v>0</v>
      </c>
      <c r="BI282" s="192">
        <f t="shared" ref="BI282:BI288" si="18">IF(N282="nulová",J282,0)</f>
        <v>0</v>
      </c>
      <c r="BJ282" s="15" t="s">
        <v>22</v>
      </c>
      <c r="BK282" s="192">
        <f t="shared" ref="BK282:BK288" si="19">ROUND(I282*H282,2)</f>
        <v>0</v>
      </c>
      <c r="BL282" s="15" t="s">
        <v>121</v>
      </c>
      <c r="BM282" s="191" t="s">
        <v>540</v>
      </c>
    </row>
    <row r="283" spans="1:65" s="2" customFormat="1" ht="33" customHeight="1">
      <c r="A283" s="32"/>
      <c r="B283" s="33"/>
      <c r="C283" s="180" t="s">
        <v>541</v>
      </c>
      <c r="D283" s="180" t="s">
        <v>116</v>
      </c>
      <c r="E283" s="181" t="s">
        <v>408</v>
      </c>
      <c r="F283" s="182" t="s">
        <v>409</v>
      </c>
      <c r="G283" s="183" t="s">
        <v>119</v>
      </c>
      <c r="H283" s="184">
        <v>1</v>
      </c>
      <c r="I283" s="185"/>
      <c r="J283" s="186">
        <f t="shared" si="10"/>
        <v>0</v>
      </c>
      <c r="K283" s="182" t="s">
        <v>120</v>
      </c>
      <c r="L283" s="37"/>
      <c r="M283" s="187" t="s">
        <v>20</v>
      </c>
      <c r="N283" s="188" t="s">
        <v>44</v>
      </c>
      <c r="O283" s="62"/>
      <c r="P283" s="189">
        <f t="shared" si="11"/>
        <v>0</v>
      </c>
      <c r="Q283" s="189">
        <v>0.36834</v>
      </c>
      <c r="R283" s="189">
        <f t="shared" si="12"/>
        <v>0.36834</v>
      </c>
      <c r="S283" s="189">
        <v>0</v>
      </c>
      <c r="T283" s="190">
        <f t="shared" si="1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91" t="s">
        <v>121</v>
      </c>
      <c r="AT283" s="191" t="s">
        <v>116</v>
      </c>
      <c r="AU283" s="191" t="s">
        <v>122</v>
      </c>
      <c r="AY283" s="15" t="s">
        <v>110</v>
      </c>
      <c r="BE283" s="192">
        <f t="shared" si="14"/>
        <v>0</v>
      </c>
      <c r="BF283" s="192">
        <f t="shared" si="15"/>
        <v>0</v>
      </c>
      <c r="BG283" s="192">
        <f t="shared" si="16"/>
        <v>0</v>
      </c>
      <c r="BH283" s="192">
        <f t="shared" si="17"/>
        <v>0</v>
      </c>
      <c r="BI283" s="192">
        <f t="shared" si="18"/>
        <v>0</v>
      </c>
      <c r="BJ283" s="15" t="s">
        <v>22</v>
      </c>
      <c r="BK283" s="192">
        <f t="shared" si="19"/>
        <v>0</v>
      </c>
      <c r="BL283" s="15" t="s">
        <v>121</v>
      </c>
      <c r="BM283" s="191" t="s">
        <v>542</v>
      </c>
    </row>
    <row r="284" spans="1:65" s="2" customFormat="1" ht="21.75" customHeight="1">
      <c r="A284" s="32"/>
      <c r="B284" s="33"/>
      <c r="C284" s="180" t="s">
        <v>543</v>
      </c>
      <c r="D284" s="180" t="s">
        <v>116</v>
      </c>
      <c r="E284" s="181" t="s">
        <v>544</v>
      </c>
      <c r="F284" s="182" t="s">
        <v>545</v>
      </c>
      <c r="G284" s="183" t="s">
        <v>119</v>
      </c>
      <c r="H284" s="184">
        <v>1</v>
      </c>
      <c r="I284" s="185"/>
      <c r="J284" s="186">
        <f t="shared" si="10"/>
        <v>0</v>
      </c>
      <c r="K284" s="182" t="s">
        <v>120</v>
      </c>
      <c r="L284" s="37"/>
      <c r="M284" s="187" t="s">
        <v>20</v>
      </c>
      <c r="N284" s="188" t="s">
        <v>44</v>
      </c>
      <c r="O284" s="62"/>
      <c r="P284" s="189">
        <f t="shared" si="11"/>
        <v>0</v>
      </c>
      <c r="Q284" s="189">
        <v>0</v>
      </c>
      <c r="R284" s="189">
        <f t="shared" si="12"/>
        <v>0</v>
      </c>
      <c r="S284" s="189">
        <v>0</v>
      </c>
      <c r="T284" s="190">
        <f t="shared" si="1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1" t="s">
        <v>121</v>
      </c>
      <c r="AT284" s="191" t="s">
        <v>116</v>
      </c>
      <c r="AU284" s="191" t="s">
        <v>122</v>
      </c>
      <c r="AY284" s="15" t="s">
        <v>110</v>
      </c>
      <c r="BE284" s="192">
        <f t="shared" si="14"/>
        <v>0</v>
      </c>
      <c r="BF284" s="192">
        <f t="shared" si="15"/>
        <v>0</v>
      </c>
      <c r="BG284" s="192">
        <f t="shared" si="16"/>
        <v>0</v>
      </c>
      <c r="BH284" s="192">
        <f t="shared" si="17"/>
        <v>0</v>
      </c>
      <c r="BI284" s="192">
        <f t="shared" si="18"/>
        <v>0</v>
      </c>
      <c r="BJ284" s="15" t="s">
        <v>22</v>
      </c>
      <c r="BK284" s="192">
        <f t="shared" si="19"/>
        <v>0</v>
      </c>
      <c r="BL284" s="15" t="s">
        <v>121</v>
      </c>
      <c r="BM284" s="191" t="s">
        <v>546</v>
      </c>
    </row>
    <row r="285" spans="1:65" s="2" customFormat="1" ht="21.75" customHeight="1">
      <c r="A285" s="32"/>
      <c r="B285" s="33"/>
      <c r="C285" s="180" t="s">
        <v>547</v>
      </c>
      <c r="D285" s="180" t="s">
        <v>116</v>
      </c>
      <c r="E285" s="181" t="s">
        <v>548</v>
      </c>
      <c r="F285" s="182" t="s">
        <v>549</v>
      </c>
      <c r="G285" s="183" t="s">
        <v>119</v>
      </c>
      <c r="H285" s="184">
        <v>1</v>
      </c>
      <c r="I285" s="185"/>
      <c r="J285" s="186">
        <f t="shared" si="10"/>
        <v>0</v>
      </c>
      <c r="K285" s="182" t="s">
        <v>120</v>
      </c>
      <c r="L285" s="37"/>
      <c r="M285" s="187" t="s">
        <v>20</v>
      </c>
      <c r="N285" s="188" t="s">
        <v>44</v>
      </c>
      <c r="O285" s="62"/>
      <c r="P285" s="189">
        <f t="shared" si="11"/>
        <v>0</v>
      </c>
      <c r="Q285" s="189">
        <v>0</v>
      </c>
      <c r="R285" s="189">
        <f t="shared" si="12"/>
        <v>0</v>
      </c>
      <c r="S285" s="189">
        <v>0</v>
      </c>
      <c r="T285" s="190">
        <f t="shared" si="1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91" t="s">
        <v>121</v>
      </c>
      <c r="AT285" s="191" t="s">
        <v>116</v>
      </c>
      <c r="AU285" s="191" t="s">
        <v>122</v>
      </c>
      <c r="AY285" s="15" t="s">
        <v>110</v>
      </c>
      <c r="BE285" s="192">
        <f t="shared" si="14"/>
        <v>0</v>
      </c>
      <c r="BF285" s="192">
        <f t="shared" si="15"/>
        <v>0</v>
      </c>
      <c r="BG285" s="192">
        <f t="shared" si="16"/>
        <v>0</v>
      </c>
      <c r="BH285" s="192">
        <f t="shared" si="17"/>
        <v>0</v>
      </c>
      <c r="BI285" s="192">
        <f t="shared" si="18"/>
        <v>0</v>
      </c>
      <c r="BJ285" s="15" t="s">
        <v>22</v>
      </c>
      <c r="BK285" s="192">
        <f t="shared" si="19"/>
        <v>0</v>
      </c>
      <c r="BL285" s="15" t="s">
        <v>121</v>
      </c>
      <c r="BM285" s="191" t="s">
        <v>550</v>
      </c>
    </row>
    <row r="286" spans="1:65" s="2" customFormat="1" ht="21.75" customHeight="1">
      <c r="A286" s="32"/>
      <c r="B286" s="33"/>
      <c r="C286" s="180" t="s">
        <v>551</v>
      </c>
      <c r="D286" s="180" t="s">
        <v>116</v>
      </c>
      <c r="E286" s="181" t="s">
        <v>552</v>
      </c>
      <c r="F286" s="182" t="s">
        <v>553</v>
      </c>
      <c r="G286" s="183" t="s">
        <v>119</v>
      </c>
      <c r="H286" s="184">
        <v>1</v>
      </c>
      <c r="I286" s="185"/>
      <c r="J286" s="186">
        <f t="shared" si="10"/>
        <v>0</v>
      </c>
      <c r="K286" s="182" t="s">
        <v>120</v>
      </c>
      <c r="L286" s="37"/>
      <c r="M286" s="187" t="s">
        <v>20</v>
      </c>
      <c r="N286" s="188" t="s">
        <v>44</v>
      </c>
      <c r="O286" s="62"/>
      <c r="P286" s="189">
        <f t="shared" si="11"/>
        <v>0</v>
      </c>
      <c r="Q286" s="189">
        <v>0</v>
      </c>
      <c r="R286" s="189">
        <f t="shared" si="12"/>
        <v>0</v>
      </c>
      <c r="S286" s="189">
        <v>0</v>
      </c>
      <c r="T286" s="190">
        <f t="shared" si="1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91" t="s">
        <v>121</v>
      </c>
      <c r="AT286" s="191" t="s">
        <v>116</v>
      </c>
      <c r="AU286" s="191" t="s">
        <v>122</v>
      </c>
      <c r="AY286" s="15" t="s">
        <v>110</v>
      </c>
      <c r="BE286" s="192">
        <f t="shared" si="14"/>
        <v>0</v>
      </c>
      <c r="BF286" s="192">
        <f t="shared" si="15"/>
        <v>0</v>
      </c>
      <c r="BG286" s="192">
        <f t="shared" si="16"/>
        <v>0</v>
      </c>
      <c r="BH286" s="192">
        <f t="shared" si="17"/>
        <v>0</v>
      </c>
      <c r="BI286" s="192">
        <f t="shared" si="18"/>
        <v>0</v>
      </c>
      <c r="BJ286" s="15" t="s">
        <v>22</v>
      </c>
      <c r="BK286" s="192">
        <f t="shared" si="19"/>
        <v>0</v>
      </c>
      <c r="BL286" s="15" t="s">
        <v>121</v>
      </c>
      <c r="BM286" s="191" t="s">
        <v>554</v>
      </c>
    </row>
    <row r="287" spans="1:65" s="2" customFormat="1" ht="21.75" customHeight="1">
      <c r="A287" s="32"/>
      <c r="B287" s="33"/>
      <c r="C287" s="180" t="s">
        <v>555</v>
      </c>
      <c r="D287" s="180" t="s">
        <v>116</v>
      </c>
      <c r="E287" s="181" t="s">
        <v>556</v>
      </c>
      <c r="F287" s="182" t="s">
        <v>557</v>
      </c>
      <c r="G287" s="183" t="s">
        <v>119</v>
      </c>
      <c r="H287" s="184">
        <v>1</v>
      </c>
      <c r="I287" s="185"/>
      <c r="J287" s="186">
        <f t="shared" si="10"/>
        <v>0</v>
      </c>
      <c r="K287" s="182" t="s">
        <v>120</v>
      </c>
      <c r="L287" s="37"/>
      <c r="M287" s="187" t="s">
        <v>20</v>
      </c>
      <c r="N287" s="188" t="s">
        <v>44</v>
      </c>
      <c r="O287" s="62"/>
      <c r="P287" s="189">
        <f t="shared" si="11"/>
        <v>0</v>
      </c>
      <c r="Q287" s="189">
        <v>0</v>
      </c>
      <c r="R287" s="189">
        <f t="shared" si="12"/>
        <v>0</v>
      </c>
      <c r="S287" s="189">
        <v>0</v>
      </c>
      <c r="T287" s="190">
        <f t="shared" si="1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91" t="s">
        <v>121</v>
      </c>
      <c r="AT287" s="191" t="s">
        <v>116</v>
      </c>
      <c r="AU287" s="191" t="s">
        <v>122</v>
      </c>
      <c r="AY287" s="15" t="s">
        <v>110</v>
      </c>
      <c r="BE287" s="192">
        <f t="shared" si="14"/>
        <v>0</v>
      </c>
      <c r="BF287" s="192">
        <f t="shared" si="15"/>
        <v>0</v>
      </c>
      <c r="BG287" s="192">
        <f t="shared" si="16"/>
        <v>0</v>
      </c>
      <c r="BH287" s="192">
        <f t="shared" si="17"/>
        <v>0</v>
      </c>
      <c r="BI287" s="192">
        <f t="shared" si="18"/>
        <v>0</v>
      </c>
      <c r="BJ287" s="15" t="s">
        <v>22</v>
      </c>
      <c r="BK287" s="192">
        <f t="shared" si="19"/>
        <v>0</v>
      </c>
      <c r="BL287" s="15" t="s">
        <v>121</v>
      </c>
      <c r="BM287" s="191" t="s">
        <v>558</v>
      </c>
    </row>
    <row r="288" spans="1:65" s="2" customFormat="1" ht="33" customHeight="1">
      <c r="A288" s="32"/>
      <c r="B288" s="33"/>
      <c r="C288" s="180" t="s">
        <v>559</v>
      </c>
      <c r="D288" s="180" t="s">
        <v>116</v>
      </c>
      <c r="E288" s="181" t="s">
        <v>560</v>
      </c>
      <c r="F288" s="182" t="s">
        <v>561</v>
      </c>
      <c r="G288" s="183" t="s">
        <v>119</v>
      </c>
      <c r="H288" s="184">
        <v>1</v>
      </c>
      <c r="I288" s="185"/>
      <c r="J288" s="186">
        <f t="shared" si="10"/>
        <v>0</v>
      </c>
      <c r="K288" s="182" t="s">
        <v>120</v>
      </c>
      <c r="L288" s="37"/>
      <c r="M288" s="187" t="s">
        <v>20</v>
      </c>
      <c r="N288" s="188" t="s">
        <v>44</v>
      </c>
      <c r="O288" s="62"/>
      <c r="P288" s="189">
        <f t="shared" si="11"/>
        <v>0</v>
      </c>
      <c r="Q288" s="189">
        <v>0</v>
      </c>
      <c r="R288" s="189">
        <f t="shared" si="12"/>
        <v>0</v>
      </c>
      <c r="S288" s="189">
        <v>0</v>
      </c>
      <c r="T288" s="190">
        <f t="shared" si="1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91" t="s">
        <v>121</v>
      </c>
      <c r="AT288" s="191" t="s">
        <v>116</v>
      </c>
      <c r="AU288" s="191" t="s">
        <v>122</v>
      </c>
      <c r="AY288" s="15" t="s">
        <v>110</v>
      </c>
      <c r="BE288" s="192">
        <f t="shared" si="14"/>
        <v>0</v>
      </c>
      <c r="BF288" s="192">
        <f t="shared" si="15"/>
        <v>0</v>
      </c>
      <c r="BG288" s="192">
        <f t="shared" si="16"/>
        <v>0</v>
      </c>
      <c r="BH288" s="192">
        <f t="shared" si="17"/>
        <v>0</v>
      </c>
      <c r="BI288" s="192">
        <f t="shared" si="18"/>
        <v>0</v>
      </c>
      <c r="BJ288" s="15" t="s">
        <v>22</v>
      </c>
      <c r="BK288" s="192">
        <f t="shared" si="19"/>
        <v>0</v>
      </c>
      <c r="BL288" s="15" t="s">
        <v>121</v>
      </c>
      <c r="BM288" s="191" t="s">
        <v>562</v>
      </c>
    </row>
    <row r="289" spans="1:65" s="2" customFormat="1" ht="117">
      <c r="A289" s="32"/>
      <c r="B289" s="33"/>
      <c r="C289" s="34"/>
      <c r="D289" s="193" t="s">
        <v>124</v>
      </c>
      <c r="E289" s="34"/>
      <c r="F289" s="194" t="s">
        <v>563</v>
      </c>
      <c r="G289" s="34"/>
      <c r="H289" s="34"/>
      <c r="I289" s="101"/>
      <c r="J289" s="34"/>
      <c r="K289" s="34"/>
      <c r="L289" s="37"/>
      <c r="M289" s="195"/>
      <c r="N289" s="196"/>
      <c r="O289" s="62"/>
      <c r="P289" s="62"/>
      <c r="Q289" s="62"/>
      <c r="R289" s="62"/>
      <c r="S289" s="62"/>
      <c r="T289" s="63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5" t="s">
        <v>124</v>
      </c>
      <c r="AU289" s="15" t="s">
        <v>122</v>
      </c>
    </row>
    <row r="290" spans="1:65" s="2" customFormat="1" ht="33" customHeight="1">
      <c r="A290" s="32"/>
      <c r="B290" s="33"/>
      <c r="C290" s="180" t="s">
        <v>564</v>
      </c>
      <c r="D290" s="180" t="s">
        <v>116</v>
      </c>
      <c r="E290" s="181" t="s">
        <v>169</v>
      </c>
      <c r="F290" s="182" t="s">
        <v>170</v>
      </c>
      <c r="G290" s="183" t="s">
        <v>171</v>
      </c>
      <c r="H290" s="184">
        <v>1</v>
      </c>
      <c r="I290" s="185"/>
      <c r="J290" s="186">
        <f>ROUND(I290*H290,2)</f>
        <v>0</v>
      </c>
      <c r="K290" s="182" t="s">
        <v>120</v>
      </c>
      <c r="L290" s="37"/>
      <c r="M290" s="187" t="s">
        <v>20</v>
      </c>
      <c r="N290" s="188" t="s">
        <v>44</v>
      </c>
      <c r="O290" s="62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1" t="s">
        <v>121</v>
      </c>
      <c r="AT290" s="191" t="s">
        <v>116</v>
      </c>
      <c r="AU290" s="191" t="s">
        <v>122</v>
      </c>
      <c r="AY290" s="15" t="s">
        <v>110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5" t="s">
        <v>22</v>
      </c>
      <c r="BK290" s="192">
        <f>ROUND(I290*H290,2)</f>
        <v>0</v>
      </c>
      <c r="BL290" s="15" t="s">
        <v>121</v>
      </c>
      <c r="BM290" s="191" t="s">
        <v>565</v>
      </c>
    </row>
    <row r="291" spans="1:65" s="2" customFormat="1" ht="72">
      <c r="A291" s="32"/>
      <c r="B291" s="33"/>
      <c r="C291" s="34"/>
      <c r="D291" s="193" t="s">
        <v>124</v>
      </c>
      <c r="E291" s="34"/>
      <c r="F291" s="194" t="s">
        <v>173</v>
      </c>
      <c r="G291" s="34"/>
      <c r="H291" s="34"/>
      <c r="I291" s="101"/>
      <c r="J291" s="34"/>
      <c r="K291" s="34"/>
      <c r="L291" s="37"/>
      <c r="M291" s="195"/>
      <c r="N291" s="196"/>
      <c r="O291" s="62"/>
      <c r="P291" s="62"/>
      <c r="Q291" s="62"/>
      <c r="R291" s="62"/>
      <c r="S291" s="62"/>
      <c r="T291" s="63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5" t="s">
        <v>124</v>
      </c>
      <c r="AU291" s="15" t="s">
        <v>122</v>
      </c>
    </row>
    <row r="292" spans="1:65" s="2" customFormat="1" ht="44.25" customHeight="1">
      <c r="A292" s="32"/>
      <c r="B292" s="33"/>
      <c r="C292" s="180" t="s">
        <v>566</v>
      </c>
      <c r="D292" s="180" t="s">
        <v>116</v>
      </c>
      <c r="E292" s="181" t="s">
        <v>175</v>
      </c>
      <c r="F292" s="182" t="s">
        <v>176</v>
      </c>
      <c r="G292" s="183" t="s">
        <v>171</v>
      </c>
      <c r="H292" s="184">
        <v>1</v>
      </c>
      <c r="I292" s="185"/>
      <c r="J292" s="186">
        <f>ROUND(I292*H292,2)</f>
        <v>0</v>
      </c>
      <c r="K292" s="182" t="s">
        <v>120</v>
      </c>
      <c r="L292" s="37"/>
      <c r="M292" s="187" t="s">
        <v>20</v>
      </c>
      <c r="N292" s="188" t="s">
        <v>44</v>
      </c>
      <c r="O292" s="62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91" t="s">
        <v>121</v>
      </c>
      <c r="AT292" s="191" t="s">
        <v>116</v>
      </c>
      <c r="AU292" s="191" t="s">
        <v>122</v>
      </c>
      <c r="AY292" s="15" t="s">
        <v>110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5" t="s">
        <v>22</v>
      </c>
      <c r="BK292" s="192">
        <f>ROUND(I292*H292,2)</f>
        <v>0</v>
      </c>
      <c r="BL292" s="15" t="s">
        <v>121</v>
      </c>
      <c r="BM292" s="191" t="s">
        <v>567</v>
      </c>
    </row>
    <row r="293" spans="1:65" s="2" customFormat="1" ht="72">
      <c r="A293" s="32"/>
      <c r="B293" s="33"/>
      <c r="C293" s="34"/>
      <c r="D293" s="193" t="s">
        <v>124</v>
      </c>
      <c r="E293" s="34"/>
      <c r="F293" s="194" t="s">
        <v>173</v>
      </c>
      <c r="G293" s="34"/>
      <c r="H293" s="34"/>
      <c r="I293" s="101"/>
      <c r="J293" s="34"/>
      <c r="K293" s="34"/>
      <c r="L293" s="37"/>
      <c r="M293" s="195"/>
      <c r="N293" s="196"/>
      <c r="O293" s="62"/>
      <c r="P293" s="62"/>
      <c r="Q293" s="62"/>
      <c r="R293" s="62"/>
      <c r="S293" s="62"/>
      <c r="T293" s="63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5" t="s">
        <v>124</v>
      </c>
      <c r="AU293" s="15" t="s">
        <v>122</v>
      </c>
    </row>
    <row r="294" spans="1:65" s="2" customFormat="1" ht="33" customHeight="1">
      <c r="A294" s="32"/>
      <c r="B294" s="33"/>
      <c r="C294" s="180" t="s">
        <v>568</v>
      </c>
      <c r="D294" s="180" t="s">
        <v>116</v>
      </c>
      <c r="E294" s="181" t="s">
        <v>179</v>
      </c>
      <c r="F294" s="182" t="s">
        <v>180</v>
      </c>
      <c r="G294" s="183" t="s">
        <v>171</v>
      </c>
      <c r="H294" s="184">
        <v>1</v>
      </c>
      <c r="I294" s="185"/>
      <c r="J294" s="186">
        <f>ROUND(I294*H294,2)</f>
        <v>0</v>
      </c>
      <c r="K294" s="182" t="s">
        <v>120</v>
      </c>
      <c r="L294" s="37"/>
      <c r="M294" s="187" t="s">
        <v>20</v>
      </c>
      <c r="N294" s="188" t="s">
        <v>44</v>
      </c>
      <c r="O294" s="62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1" t="s">
        <v>121</v>
      </c>
      <c r="AT294" s="191" t="s">
        <v>116</v>
      </c>
      <c r="AU294" s="191" t="s">
        <v>122</v>
      </c>
      <c r="AY294" s="15" t="s">
        <v>110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5" t="s">
        <v>22</v>
      </c>
      <c r="BK294" s="192">
        <f>ROUND(I294*H294,2)</f>
        <v>0</v>
      </c>
      <c r="BL294" s="15" t="s">
        <v>121</v>
      </c>
      <c r="BM294" s="191" t="s">
        <v>569</v>
      </c>
    </row>
    <row r="295" spans="1:65" s="2" customFormat="1" ht="99">
      <c r="A295" s="32"/>
      <c r="B295" s="33"/>
      <c r="C295" s="34"/>
      <c r="D295" s="193" t="s">
        <v>124</v>
      </c>
      <c r="E295" s="34"/>
      <c r="F295" s="194" t="s">
        <v>182</v>
      </c>
      <c r="G295" s="34"/>
      <c r="H295" s="34"/>
      <c r="I295" s="101"/>
      <c r="J295" s="34"/>
      <c r="K295" s="34"/>
      <c r="L295" s="37"/>
      <c r="M295" s="195"/>
      <c r="N295" s="196"/>
      <c r="O295" s="62"/>
      <c r="P295" s="62"/>
      <c r="Q295" s="62"/>
      <c r="R295" s="62"/>
      <c r="S295" s="62"/>
      <c r="T295" s="63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5" t="s">
        <v>124</v>
      </c>
      <c r="AU295" s="15" t="s">
        <v>122</v>
      </c>
    </row>
    <row r="296" spans="1:65" s="2" customFormat="1" ht="33" customHeight="1">
      <c r="A296" s="32"/>
      <c r="B296" s="33"/>
      <c r="C296" s="180" t="s">
        <v>570</v>
      </c>
      <c r="D296" s="180" t="s">
        <v>116</v>
      </c>
      <c r="E296" s="181" t="s">
        <v>571</v>
      </c>
      <c r="F296" s="182" t="s">
        <v>396</v>
      </c>
      <c r="G296" s="183" t="s">
        <v>171</v>
      </c>
      <c r="H296" s="184">
        <v>1</v>
      </c>
      <c r="I296" s="185"/>
      <c r="J296" s="186">
        <f>ROUND(I296*H296,2)</f>
        <v>0</v>
      </c>
      <c r="K296" s="182" t="s">
        <v>120</v>
      </c>
      <c r="L296" s="37"/>
      <c r="M296" s="187" t="s">
        <v>20</v>
      </c>
      <c r="N296" s="188" t="s">
        <v>44</v>
      </c>
      <c r="O296" s="62"/>
      <c r="P296" s="189">
        <f>O296*H296</f>
        <v>0</v>
      </c>
      <c r="Q296" s="189">
        <v>0</v>
      </c>
      <c r="R296" s="189">
        <f>Q296*H296</f>
        <v>0</v>
      </c>
      <c r="S296" s="189">
        <v>0</v>
      </c>
      <c r="T296" s="19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1" t="s">
        <v>121</v>
      </c>
      <c r="AT296" s="191" t="s">
        <v>116</v>
      </c>
      <c r="AU296" s="191" t="s">
        <v>122</v>
      </c>
      <c r="AY296" s="15" t="s">
        <v>110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5" t="s">
        <v>22</v>
      </c>
      <c r="BK296" s="192">
        <f>ROUND(I296*H296,2)</f>
        <v>0</v>
      </c>
      <c r="BL296" s="15" t="s">
        <v>121</v>
      </c>
      <c r="BM296" s="191" t="s">
        <v>572</v>
      </c>
    </row>
    <row r="297" spans="1:65" s="2" customFormat="1" ht="99">
      <c r="A297" s="32"/>
      <c r="B297" s="33"/>
      <c r="C297" s="34"/>
      <c r="D297" s="193" t="s">
        <v>124</v>
      </c>
      <c r="E297" s="34"/>
      <c r="F297" s="194" t="s">
        <v>182</v>
      </c>
      <c r="G297" s="34"/>
      <c r="H297" s="34"/>
      <c r="I297" s="101"/>
      <c r="J297" s="34"/>
      <c r="K297" s="34"/>
      <c r="L297" s="37"/>
      <c r="M297" s="195"/>
      <c r="N297" s="196"/>
      <c r="O297" s="62"/>
      <c r="P297" s="62"/>
      <c r="Q297" s="62"/>
      <c r="R297" s="62"/>
      <c r="S297" s="62"/>
      <c r="T297" s="63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5" t="s">
        <v>124</v>
      </c>
      <c r="AU297" s="15" t="s">
        <v>122</v>
      </c>
    </row>
    <row r="298" spans="1:65" s="2" customFormat="1" ht="44.25" customHeight="1">
      <c r="A298" s="32"/>
      <c r="B298" s="33"/>
      <c r="C298" s="180" t="s">
        <v>573</v>
      </c>
      <c r="D298" s="180" t="s">
        <v>116</v>
      </c>
      <c r="E298" s="181" t="s">
        <v>574</v>
      </c>
      <c r="F298" s="182" t="s">
        <v>575</v>
      </c>
      <c r="G298" s="183" t="s">
        <v>119</v>
      </c>
      <c r="H298" s="184">
        <v>1</v>
      </c>
      <c r="I298" s="185"/>
      <c r="J298" s="186">
        <f>ROUND(I298*H298,2)</f>
        <v>0</v>
      </c>
      <c r="K298" s="182" t="s">
        <v>120</v>
      </c>
      <c r="L298" s="37"/>
      <c r="M298" s="187" t="s">
        <v>20</v>
      </c>
      <c r="N298" s="188" t="s">
        <v>44</v>
      </c>
      <c r="O298" s="62"/>
      <c r="P298" s="189">
        <f>O298*H298</f>
        <v>0</v>
      </c>
      <c r="Q298" s="189">
        <v>0.16700000000000001</v>
      </c>
      <c r="R298" s="189">
        <f>Q298*H298</f>
        <v>0.16700000000000001</v>
      </c>
      <c r="S298" s="189">
        <v>0</v>
      </c>
      <c r="T298" s="190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1" t="s">
        <v>121</v>
      </c>
      <c r="AT298" s="191" t="s">
        <v>116</v>
      </c>
      <c r="AU298" s="191" t="s">
        <v>122</v>
      </c>
      <c r="AY298" s="15" t="s">
        <v>110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5" t="s">
        <v>22</v>
      </c>
      <c r="BK298" s="192">
        <f>ROUND(I298*H298,2)</f>
        <v>0</v>
      </c>
      <c r="BL298" s="15" t="s">
        <v>121</v>
      </c>
      <c r="BM298" s="191" t="s">
        <v>576</v>
      </c>
    </row>
    <row r="299" spans="1:65" s="2" customFormat="1" ht="90">
      <c r="A299" s="32"/>
      <c r="B299" s="33"/>
      <c r="C299" s="34"/>
      <c r="D299" s="193" t="s">
        <v>124</v>
      </c>
      <c r="E299" s="34"/>
      <c r="F299" s="194" t="s">
        <v>577</v>
      </c>
      <c r="G299" s="34"/>
      <c r="H299" s="34"/>
      <c r="I299" s="101"/>
      <c r="J299" s="34"/>
      <c r="K299" s="34"/>
      <c r="L299" s="37"/>
      <c r="M299" s="195"/>
      <c r="N299" s="196"/>
      <c r="O299" s="62"/>
      <c r="P299" s="62"/>
      <c r="Q299" s="62"/>
      <c r="R299" s="62"/>
      <c r="S299" s="62"/>
      <c r="T299" s="63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5" t="s">
        <v>124</v>
      </c>
      <c r="AU299" s="15" t="s">
        <v>122</v>
      </c>
    </row>
    <row r="300" spans="1:65" s="2" customFormat="1" ht="44.25" customHeight="1">
      <c r="A300" s="32"/>
      <c r="B300" s="33"/>
      <c r="C300" s="180" t="s">
        <v>578</v>
      </c>
      <c r="D300" s="180" t="s">
        <v>116</v>
      </c>
      <c r="E300" s="181" t="s">
        <v>579</v>
      </c>
      <c r="F300" s="182" t="s">
        <v>580</v>
      </c>
      <c r="G300" s="183" t="s">
        <v>119</v>
      </c>
      <c r="H300" s="184">
        <v>1</v>
      </c>
      <c r="I300" s="185"/>
      <c r="J300" s="186">
        <f>ROUND(I300*H300,2)</f>
        <v>0</v>
      </c>
      <c r="K300" s="182" t="s">
        <v>120</v>
      </c>
      <c r="L300" s="37"/>
      <c r="M300" s="187" t="s">
        <v>20</v>
      </c>
      <c r="N300" s="188" t="s">
        <v>44</v>
      </c>
      <c r="O300" s="62"/>
      <c r="P300" s="189">
        <f>O300*H300</f>
        <v>0</v>
      </c>
      <c r="Q300" s="189">
        <v>0.1837</v>
      </c>
      <c r="R300" s="189">
        <f>Q300*H300</f>
        <v>0.1837</v>
      </c>
      <c r="S300" s="189">
        <v>0</v>
      </c>
      <c r="T300" s="190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1" t="s">
        <v>121</v>
      </c>
      <c r="AT300" s="191" t="s">
        <v>116</v>
      </c>
      <c r="AU300" s="191" t="s">
        <v>122</v>
      </c>
      <c r="AY300" s="15" t="s">
        <v>110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5" t="s">
        <v>22</v>
      </c>
      <c r="BK300" s="192">
        <f>ROUND(I300*H300,2)</f>
        <v>0</v>
      </c>
      <c r="BL300" s="15" t="s">
        <v>121</v>
      </c>
      <c r="BM300" s="191" t="s">
        <v>581</v>
      </c>
    </row>
    <row r="301" spans="1:65" s="2" customFormat="1" ht="189">
      <c r="A301" s="32"/>
      <c r="B301" s="33"/>
      <c r="C301" s="34"/>
      <c r="D301" s="193" t="s">
        <v>124</v>
      </c>
      <c r="E301" s="34"/>
      <c r="F301" s="194" t="s">
        <v>582</v>
      </c>
      <c r="G301" s="34"/>
      <c r="H301" s="34"/>
      <c r="I301" s="101"/>
      <c r="J301" s="34"/>
      <c r="K301" s="34"/>
      <c r="L301" s="37"/>
      <c r="M301" s="195"/>
      <c r="N301" s="196"/>
      <c r="O301" s="62"/>
      <c r="P301" s="62"/>
      <c r="Q301" s="62"/>
      <c r="R301" s="62"/>
      <c r="S301" s="62"/>
      <c r="T301" s="63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5" t="s">
        <v>124</v>
      </c>
      <c r="AU301" s="15" t="s">
        <v>122</v>
      </c>
    </row>
    <row r="302" spans="1:65" s="2" customFormat="1" ht="16.5" customHeight="1">
      <c r="A302" s="32"/>
      <c r="B302" s="33"/>
      <c r="C302" s="197" t="s">
        <v>583</v>
      </c>
      <c r="D302" s="197" t="s">
        <v>320</v>
      </c>
      <c r="E302" s="198" t="s">
        <v>584</v>
      </c>
      <c r="F302" s="199" t="s">
        <v>585</v>
      </c>
      <c r="G302" s="200" t="s">
        <v>119</v>
      </c>
      <c r="H302" s="201">
        <v>1</v>
      </c>
      <c r="I302" s="202"/>
      <c r="J302" s="203">
        <f>ROUND(I302*H302,2)</f>
        <v>0</v>
      </c>
      <c r="K302" s="199" t="s">
        <v>120</v>
      </c>
      <c r="L302" s="204"/>
      <c r="M302" s="205" t="s">
        <v>20</v>
      </c>
      <c r="N302" s="206" t="s">
        <v>44</v>
      </c>
      <c r="O302" s="62"/>
      <c r="P302" s="189">
        <f>O302*H302</f>
        <v>0</v>
      </c>
      <c r="Q302" s="189">
        <v>0.41699999999999998</v>
      </c>
      <c r="R302" s="189">
        <f>Q302*H302</f>
        <v>0.41699999999999998</v>
      </c>
      <c r="S302" s="189">
        <v>0</v>
      </c>
      <c r="T302" s="190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91" t="s">
        <v>152</v>
      </c>
      <c r="AT302" s="191" t="s">
        <v>320</v>
      </c>
      <c r="AU302" s="191" t="s">
        <v>122</v>
      </c>
      <c r="AY302" s="15" t="s">
        <v>110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5" t="s">
        <v>22</v>
      </c>
      <c r="BK302" s="192">
        <f>ROUND(I302*H302,2)</f>
        <v>0</v>
      </c>
      <c r="BL302" s="15" t="s">
        <v>121</v>
      </c>
      <c r="BM302" s="191" t="s">
        <v>586</v>
      </c>
    </row>
    <row r="303" spans="1:65" s="2" customFormat="1" ht="16.5" customHeight="1">
      <c r="A303" s="32"/>
      <c r="B303" s="33"/>
      <c r="C303" s="197" t="s">
        <v>587</v>
      </c>
      <c r="D303" s="197" t="s">
        <v>320</v>
      </c>
      <c r="E303" s="198" t="s">
        <v>588</v>
      </c>
      <c r="F303" s="199" t="s">
        <v>589</v>
      </c>
      <c r="G303" s="200" t="s">
        <v>119</v>
      </c>
      <c r="H303" s="201">
        <v>1</v>
      </c>
      <c r="I303" s="202"/>
      <c r="J303" s="203">
        <f>ROUND(I303*H303,2)</f>
        <v>0</v>
      </c>
      <c r="K303" s="199" t="s">
        <v>120</v>
      </c>
      <c r="L303" s="204"/>
      <c r="M303" s="205" t="s">
        <v>20</v>
      </c>
      <c r="N303" s="206" t="s">
        <v>44</v>
      </c>
      <c r="O303" s="62"/>
      <c r="P303" s="189">
        <f>O303*H303</f>
        <v>0</v>
      </c>
      <c r="Q303" s="189">
        <v>0.11799999999999999</v>
      </c>
      <c r="R303" s="189">
        <f>Q303*H303</f>
        <v>0.11799999999999999</v>
      </c>
      <c r="S303" s="189">
        <v>0</v>
      </c>
      <c r="T303" s="190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91" t="s">
        <v>152</v>
      </c>
      <c r="AT303" s="191" t="s">
        <v>320</v>
      </c>
      <c r="AU303" s="191" t="s">
        <v>122</v>
      </c>
      <c r="AY303" s="15" t="s">
        <v>110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5" t="s">
        <v>22</v>
      </c>
      <c r="BK303" s="192">
        <f>ROUND(I303*H303,2)</f>
        <v>0</v>
      </c>
      <c r="BL303" s="15" t="s">
        <v>121</v>
      </c>
      <c r="BM303" s="191" t="s">
        <v>590</v>
      </c>
    </row>
    <row r="304" spans="1:65" s="2" customFormat="1" ht="16.5" customHeight="1">
      <c r="A304" s="32"/>
      <c r="B304" s="33"/>
      <c r="C304" s="197" t="s">
        <v>591</v>
      </c>
      <c r="D304" s="197" t="s">
        <v>320</v>
      </c>
      <c r="E304" s="198" t="s">
        <v>592</v>
      </c>
      <c r="F304" s="199" t="s">
        <v>593</v>
      </c>
      <c r="G304" s="200" t="s">
        <v>119</v>
      </c>
      <c r="H304" s="201">
        <v>1</v>
      </c>
      <c r="I304" s="202"/>
      <c r="J304" s="203">
        <f>ROUND(I304*H304,2)</f>
        <v>0</v>
      </c>
      <c r="K304" s="199" t="s">
        <v>120</v>
      </c>
      <c r="L304" s="204"/>
      <c r="M304" s="205" t="s">
        <v>20</v>
      </c>
      <c r="N304" s="206" t="s">
        <v>44</v>
      </c>
      <c r="O304" s="62"/>
      <c r="P304" s="189">
        <f>O304*H304</f>
        <v>0</v>
      </c>
      <c r="Q304" s="189">
        <v>0.11799999999999999</v>
      </c>
      <c r="R304" s="189">
        <f>Q304*H304</f>
        <v>0.11799999999999999</v>
      </c>
      <c r="S304" s="189">
        <v>0</v>
      </c>
      <c r="T304" s="190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91" t="s">
        <v>152</v>
      </c>
      <c r="AT304" s="191" t="s">
        <v>320</v>
      </c>
      <c r="AU304" s="191" t="s">
        <v>122</v>
      </c>
      <c r="AY304" s="15" t="s">
        <v>110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5" t="s">
        <v>22</v>
      </c>
      <c r="BK304" s="192">
        <f>ROUND(I304*H304,2)</f>
        <v>0</v>
      </c>
      <c r="BL304" s="15" t="s">
        <v>121</v>
      </c>
      <c r="BM304" s="191" t="s">
        <v>594</v>
      </c>
    </row>
    <row r="305" spans="1:65" s="2" customFormat="1" ht="44.25" customHeight="1">
      <c r="A305" s="32"/>
      <c r="B305" s="33"/>
      <c r="C305" s="180" t="s">
        <v>595</v>
      </c>
      <c r="D305" s="180" t="s">
        <v>116</v>
      </c>
      <c r="E305" s="181" t="s">
        <v>596</v>
      </c>
      <c r="F305" s="182" t="s">
        <v>597</v>
      </c>
      <c r="G305" s="183" t="s">
        <v>119</v>
      </c>
      <c r="H305" s="184">
        <v>1</v>
      </c>
      <c r="I305" s="185"/>
      <c r="J305" s="186">
        <f>ROUND(I305*H305,2)</f>
        <v>0</v>
      </c>
      <c r="K305" s="182" t="s">
        <v>120</v>
      </c>
      <c r="L305" s="37"/>
      <c r="M305" s="187" t="s">
        <v>20</v>
      </c>
      <c r="N305" s="188" t="s">
        <v>44</v>
      </c>
      <c r="O305" s="62"/>
      <c r="P305" s="189">
        <f>O305*H305</f>
        <v>0</v>
      </c>
      <c r="Q305" s="189">
        <v>0.19536000000000001</v>
      </c>
      <c r="R305" s="189">
        <f>Q305*H305</f>
        <v>0.19536000000000001</v>
      </c>
      <c r="S305" s="189">
        <v>0</v>
      </c>
      <c r="T305" s="190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91" t="s">
        <v>121</v>
      </c>
      <c r="AT305" s="191" t="s">
        <v>116</v>
      </c>
      <c r="AU305" s="191" t="s">
        <v>122</v>
      </c>
      <c r="AY305" s="15" t="s">
        <v>110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5" t="s">
        <v>22</v>
      </c>
      <c r="BK305" s="192">
        <f>ROUND(I305*H305,2)</f>
        <v>0</v>
      </c>
      <c r="BL305" s="15" t="s">
        <v>121</v>
      </c>
      <c r="BM305" s="191" t="s">
        <v>598</v>
      </c>
    </row>
    <row r="306" spans="1:65" s="2" customFormat="1" ht="189">
      <c r="A306" s="32"/>
      <c r="B306" s="33"/>
      <c r="C306" s="34"/>
      <c r="D306" s="193" t="s">
        <v>124</v>
      </c>
      <c r="E306" s="34"/>
      <c r="F306" s="194" t="s">
        <v>582</v>
      </c>
      <c r="G306" s="34"/>
      <c r="H306" s="34"/>
      <c r="I306" s="101"/>
      <c r="J306" s="34"/>
      <c r="K306" s="34"/>
      <c r="L306" s="37"/>
      <c r="M306" s="195"/>
      <c r="N306" s="196"/>
      <c r="O306" s="62"/>
      <c r="P306" s="62"/>
      <c r="Q306" s="62"/>
      <c r="R306" s="62"/>
      <c r="S306" s="62"/>
      <c r="T306" s="63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5" t="s">
        <v>124</v>
      </c>
      <c r="AU306" s="15" t="s">
        <v>122</v>
      </c>
    </row>
    <row r="307" spans="1:65" s="2" customFormat="1" ht="44.25" customHeight="1">
      <c r="A307" s="32"/>
      <c r="B307" s="33"/>
      <c r="C307" s="180" t="s">
        <v>599</v>
      </c>
      <c r="D307" s="180" t="s">
        <v>116</v>
      </c>
      <c r="E307" s="181" t="s">
        <v>600</v>
      </c>
      <c r="F307" s="182" t="s">
        <v>601</v>
      </c>
      <c r="G307" s="183" t="s">
        <v>119</v>
      </c>
      <c r="H307" s="184">
        <v>1</v>
      </c>
      <c r="I307" s="185"/>
      <c r="J307" s="186">
        <f>ROUND(I307*H307,2)</f>
        <v>0</v>
      </c>
      <c r="K307" s="182" t="s">
        <v>120</v>
      </c>
      <c r="L307" s="37"/>
      <c r="M307" s="187" t="s">
        <v>20</v>
      </c>
      <c r="N307" s="188" t="s">
        <v>44</v>
      </c>
      <c r="O307" s="62"/>
      <c r="P307" s="189">
        <f>O307*H307</f>
        <v>0</v>
      </c>
      <c r="Q307" s="189">
        <v>0.1837</v>
      </c>
      <c r="R307" s="189">
        <f>Q307*H307</f>
        <v>0.1837</v>
      </c>
      <c r="S307" s="189">
        <v>0</v>
      </c>
      <c r="T307" s="190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91" t="s">
        <v>121</v>
      </c>
      <c r="AT307" s="191" t="s">
        <v>116</v>
      </c>
      <c r="AU307" s="191" t="s">
        <v>122</v>
      </c>
      <c r="AY307" s="15" t="s">
        <v>110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5" t="s">
        <v>22</v>
      </c>
      <c r="BK307" s="192">
        <f>ROUND(I307*H307,2)</f>
        <v>0</v>
      </c>
      <c r="BL307" s="15" t="s">
        <v>121</v>
      </c>
      <c r="BM307" s="191" t="s">
        <v>602</v>
      </c>
    </row>
    <row r="308" spans="1:65" s="2" customFormat="1" ht="189">
      <c r="A308" s="32"/>
      <c r="B308" s="33"/>
      <c r="C308" s="34"/>
      <c r="D308" s="193" t="s">
        <v>124</v>
      </c>
      <c r="E308" s="34"/>
      <c r="F308" s="194" t="s">
        <v>582</v>
      </c>
      <c r="G308" s="34"/>
      <c r="H308" s="34"/>
      <c r="I308" s="101"/>
      <c r="J308" s="34"/>
      <c r="K308" s="34"/>
      <c r="L308" s="37"/>
      <c r="M308" s="195"/>
      <c r="N308" s="196"/>
      <c r="O308" s="62"/>
      <c r="P308" s="62"/>
      <c r="Q308" s="62"/>
      <c r="R308" s="62"/>
      <c r="S308" s="62"/>
      <c r="T308" s="63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5" t="s">
        <v>124</v>
      </c>
      <c r="AU308" s="15" t="s">
        <v>122</v>
      </c>
    </row>
    <row r="309" spans="1:65" s="2" customFormat="1" ht="16.5" customHeight="1">
      <c r="A309" s="32"/>
      <c r="B309" s="33"/>
      <c r="C309" s="197" t="s">
        <v>603</v>
      </c>
      <c r="D309" s="197" t="s">
        <v>320</v>
      </c>
      <c r="E309" s="198" t="s">
        <v>604</v>
      </c>
      <c r="F309" s="199" t="s">
        <v>605</v>
      </c>
      <c r="G309" s="200" t="s">
        <v>119</v>
      </c>
      <c r="H309" s="201">
        <v>1</v>
      </c>
      <c r="I309" s="202"/>
      <c r="J309" s="203">
        <f>ROUND(I309*H309,2)</f>
        <v>0</v>
      </c>
      <c r="K309" s="199" t="s">
        <v>120</v>
      </c>
      <c r="L309" s="204"/>
      <c r="M309" s="205" t="s">
        <v>20</v>
      </c>
      <c r="N309" s="206" t="s">
        <v>44</v>
      </c>
      <c r="O309" s="62"/>
      <c r="P309" s="189">
        <f>O309*H309</f>
        <v>0</v>
      </c>
      <c r="Q309" s="189">
        <v>0.222</v>
      </c>
      <c r="R309" s="189">
        <f>Q309*H309</f>
        <v>0.222</v>
      </c>
      <c r="S309" s="189">
        <v>0</v>
      </c>
      <c r="T309" s="190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91" t="s">
        <v>152</v>
      </c>
      <c r="AT309" s="191" t="s">
        <v>320</v>
      </c>
      <c r="AU309" s="191" t="s">
        <v>122</v>
      </c>
      <c r="AY309" s="15" t="s">
        <v>110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5" t="s">
        <v>22</v>
      </c>
      <c r="BK309" s="192">
        <f>ROUND(I309*H309,2)</f>
        <v>0</v>
      </c>
      <c r="BL309" s="15" t="s">
        <v>121</v>
      </c>
      <c r="BM309" s="191" t="s">
        <v>606</v>
      </c>
    </row>
    <row r="310" spans="1:65" s="2" customFormat="1" ht="44.25" customHeight="1">
      <c r="A310" s="32"/>
      <c r="B310" s="33"/>
      <c r="C310" s="180" t="s">
        <v>607</v>
      </c>
      <c r="D310" s="180" t="s">
        <v>116</v>
      </c>
      <c r="E310" s="181" t="s">
        <v>608</v>
      </c>
      <c r="F310" s="182" t="s">
        <v>609</v>
      </c>
      <c r="G310" s="183" t="s">
        <v>119</v>
      </c>
      <c r="H310" s="184">
        <v>1</v>
      </c>
      <c r="I310" s="185"/>
      <c r="J310" s="186">
        <f>ROUND(I310*H310,2)</f>
        <v>0</v>
      </c>
      <c r="K310" s="182" t="s">
        <v>120</v>
      </c>
      <c r="L310" s="37"/>
      <c r="M310" s="187" t="s">
        <v>20</v>
      </c>
      <c r="N310" s="188" t="s">
        <v>44</v>
      </c>
      <c r="O310" s="62"/>
      <c r="P310" s="189">
        <f>O310*H310</f>
        <v>0</v>
      </c>
      <c r="Q310" s="189">
        <v>0.19536000000000001</v>
      </c>
      <c r="R310" s="189">
        <f>Q310*H310</f>
        <v>0.19536000000000001</v>
      </c>
      <c r="S310" s="189">
        <v>0</v>
      </c>
      <c r="T310" s="190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1" t="s">
        <v>121</v>
      </c>
      <c r="AT310" s="191" t="s">
        <v>116</v>
      </c>
      <c r="AU310" s="191" t="s">
        <v>122</v>
      </c>
      <c r="AY310" s="15" t="s">
        <v>110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5" t="s">
        <v>22</v>
      </c>
      <c r="BK310" s="192">
        <f>ROUND(I310*H310,2)</f>
        <v>0</v>
      </c>
      <c r="BL310" s="15" t="s">
        <v>121</v>
      </c>
      <c r="BM310" s="191" t="s">
        <v>610</v>
      </c>
    </row>
    <row r="311" spans="1:65" s="2" customFormat="1" ht="189">
      <c r="A311" s="32"/>
      <c r="B311" s="33"/>
      <c r="C311" s="34"/>
      <c r="D311" s="193" t="s">
        <v>124</v>
      </c>
      <c r="E311" s="34"/>
      <c r="F311" s="194" t="s">
        <v>582</v>
      </c>
      <c r="G311" s="34"/>
      <c r="H311" s="34"/>
      <c r="I311" s="101"/>
      <c r="J311" s="34"/>
      <c r="K311" s="34"/>
      <c r="L311" s="37"/>
      <c r="M311" s="195"/>
      <c r="N311" s="196"/>
      <c r="O311" s="62"/>
      <c r="P311" s="62"/>
      <c r="Q311" s="62"/>
      <c r="R311" s="62"/>
      <c r="S311" s="62"/>
      <c r="T311" s="63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5" t="s">
        <v>124</v>
      </c>
      <c r="AU311" s="15" t="s">
        <v>122</v>
      </c>
    </row>
    <row r="312" spans="1:65" s="2" customFormat="1" ht="44.25" customHeight="1">
      <c r="A312" s="32"/>
      <c r="B312" s="33"/>
      <c r="C312" s="180" t="s">
        <v>611</v>
      </c>
      <c r="D312" s="180" t="s">
        <v>116</v>
      </c>
      <c r="E312" s="181" t="s">
        <v>574</v>
      </c>
      <c r="F312" s="182" t="s">
        <v>575</v>
      </c>
      <c r="G312" s="183" t="s">
        <v>119</v>
      </c>
      <c r="H312" s="184">
        <v>1</v>
      </c>
      <c r="I312" s="185"/>
      <c r="J312" s="186">
        <f>ROUND(I312*H312,2)</f>
        <v>0</v>
      </c>
      <c r="K312" s="182" t="s">
        <v>120</v>
      </c>
      <c r="L312" s="37"/>
      <c r="M312" s="187" t="s">
        <v>20</v>
      </c>
      <c r="N312" s="188" t="s">
        <v>44</v>
      </c>
      <c r="O312" s="62"/>
      <c r="P312" s="189">
        <f>O312*H312</f>
        <v>0</v>
      </c>
      <c r="Q312" s="189">
        <v>0.16700000000000001</v>
      </c>
      <c r="R312" s="189">
        <f>Q312*H312</f>
        <v>0.16700000000000001</v>
      </c>
      <c r="S312" s="189">
        <v>0</v>
      </c>
      <c r="T312" s="190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91" t="s">
        <v>121</v>
      </c>
      <c r="AT312" s="191" t="s">
        <v>116</v>
      </c>
      <c r="AU312" s="191" t="s">
        <v>122</v>
      </c>
      <c r="AY312" s="15" t="s">
        <v>110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5" t="s">
        <v>22</v>
      </c>
      <c r="BK312" s="192">
        <f>ROUND(I312*H312,2)</f>
        <v>0</v>
      </c>
      <c r="BL312" s="15" t="s">
        <v>121</v>
      </c>
      <c r="BM312" s="191" t="s">
        <v>612</v>
      </c>
    </row>
    <row r="313" spans="1:65" s="2" customFormat="1" ht="90">
      <c r="A313" s="32"/>
      <c r="B313" s="33"/>
      <c r="C313" s="34"/>
      <c r="D313" s="193" t="s">
        <v>124</v>
      </c>
      <c r="E313" s="34"/>
      <c r="F313" s="194" t="s">
        <v>577</v>
      </c>
      <c r="G313" s="34"/>
      <c r="H313" s="34"/>
      <c r="I313" s="101"/>
      <c r="J313" s="34"/>
      <c r="K313" s="34"/>
      <c r="L313" s="37"/>
      <c r="M313" s="195"/>
      <c r="N313" s="196"/>
      <c r="O313" s="62"/>
      <c r="P313" s="62"/>
      <c r="Q313" s="62"/>
      <c r="R313" s="62"/>
      <c r="S313" s="62"/>
      <c r="T313" s="63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5" t="s">
        <v>124</v>
      </c>
      <c r="AU313" s="15" t="s">
        <v>122</v>
      </c>
    </row>
    <row r="314" spans="1:65" s="2" customFormat="1" ht="55.5" customHeight="1">
      <c r="A314" s="32"/>
      <c r="B314" s="33"/>
      <c r="C314" s="180" t="s">
        <v>613</v>
      </c>
      <c r="D314" s="180" t="s">
        <v>116</v>
      </c>
      <c r="E314" s="181" t="s">
        <v>614</v>
      </c>
      <c r="F314" s="182" t="s">
        <v>615</v>
      </c>
      <c r="G314" s="183" t="s">
        <v>119</v>
      </c>
      <c r="H314" s="184">
        <v>1</v>
      </c>
      <c r="I314" s="185"/>
      <c r="J314" s="186">
        <f>ROUND(I314*H314,2)</f>
        <v>0</v>
      </c>
      <c r="K314" s="182" t="s">
        <v>120</v>
      </c>
      <c r="L314" s="37"/>
      <c r="M314" s="187" t="s">
        <v>20</v>
      </c>
      <c r="N314" s="188" t="s">
        <v>44</v>
      </c>
      <c r="O314" s="62"/>
      <c r="P314" s="189">
        <f>O314*H314</f>
        <v>0</v>
      </c>
      <c r="Q314" s="189">
        <v>0.1670275</v>
      </c>
      <c r="R314" s="189">
        <f>Q314*H314</f>
        <v>0.1670275</v>
      </c>
      <c r="S314" s="189">
        <v>0</v>
      </c>
      <c r="T314" s="190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1" t="s">
        <v>121</v>
      </c>
      <c r="AT314" s="191" t="s">
        <v>116</v>
      </c>
      <c r="AU314" s="191" t="s">
        <v>122</v>
      </c>
      <c r="AY314" s="15" t="s">
        <v>110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5" t="s">
        <v>22</v>
      </c>
      <c r="BK314" s="192">
        <f>ROUND(I314*H314,2)</f>
        <v>0</v>
      </c>
      <c r="BL314" s="15" t="s">
        <v>121</v>
      </c>
      <c r="BM314" s="191" t="s">
        <v>616</v>
      </c>
    </row>
    <row r="315" spans="1:65" s="2" customFormat="1" ht="90">
      <c r="A315" s="32"/>
      <c r="B315" s="33"/>
      <c r="C315" s="34"/>
      <c r="D315" s="193" t="s">
        <v>124</v>
      </c>
      <c r="E315" s="34"/>
      <c r="F315" s="194" t="s">
        <v>577</v>
      </c>
      <c r="G315" s="34"/>
      <c r="H315" s="34"/>
      <c r="I315" s="101"/>
      <c r="J315" s="34"/>
      <c r="K315" s="34"/>
      <c r="L315" s="37"/>
      <c r="M315" s="195"/>
      <c r="N315" s="196"/>
      <c r="O315" s="62"/>
      <c r="P315" s="62"/>
      <c r="Q315" s="62"/>
      <c r="R315" s="62"/>
      <c r="S315" s="62"/>
      <c r="T315" s="63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5" t="s">
        <v>124</v>
      </c>
      <c r="AU315" s="15" t="s">
        <v>122</v>
      </c>
    </row>
    <row r="316" spans="1:65" s="2" customFormat="1" ht="44.25" customHeight="1">
      <c r="A316" s="32"/>
      <c r="B316" s="33"/>
      <c r="C316" s="180" t="s">
        <v>617</v>
      </c>
      <c r="D316" s="180" t="s">
        <v>116</v>
      </c>
      <c r="E316" s="181" t="s">
        <v>618</v>
      </c>
      <c r="F316" s="182" t="s">
        <v>619</v>
      </c>
      <c r="G316" s="183" t="s">
        <v>133</v>
      </c>
      <c r="H316" s="184">
        <v>1</v>
      </c>
      <c r="I316" s="185"/>
      <c r="J316" s="186">
        <f>ROUND(I316*H316,2)</f>
        <v>0</v>
      </c>
      <c r="K316" s="182" t="s">
        <v>120</v>
      </c>
      <c r="L316" s="37"/>
      <c r="M316" s="187" t="s">
        <v>20</v>
      </c>
      <c r="N316" s="188" t="s">
        <v>44</v>
      </c>
      <c r="O316" s="62"/>
      <c r="P316" s="189">
        <f>O316*H316</f>
        <v>0</v>
      </c>
      <c r="Q316" s="189">
        <v>0.16849059999999999</v>
      </c>
      <c r="R316" s="189">
        <f>Q316*H316</f>
        <v>0.16849059999999999</v>
      </c>
      <c r="S316" s="189">
        <v>0</v>
      </c>
      <c r="T316" s="190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91" t="s">
        <v>121</v>
      </c>
      <c r="AT316" s="191" t="s">
        <v>116</v>
      </c>
      <c r="AU316" s="191" t="s">
        <v>122</v>
      </c>
      <c r="AY316" s="15" t="s">
        <v>110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5" t="s">
        <v>22</v>
      </c>
      <c r="BK316" s="192">
        <f>ROUND(I316*H316,2)</f>
        <v>0</v>
      </c>
      <c r="BL316" s="15" t="s">
        <v>121</v>
      </c>
      <c r="BM316" s="191" t="s">
        <v>620</v>
      </c>
    </row>
    <row r="317" spans="1:65" s="2" customFormat="1" ht="117">
      <c r="A317" s="32"/>
      <c r="B317" s="33"/>
      <c r="C317" s="34"/>
      <c r="D317" s="193" t="s">
        <v>124</v>
      </c>
      <c r="E317" s="34"/>
      <c r="F317" s="194" t="s">
        <v>621</v>
      </c>
      <c r="G317" s="34"/>
      <c r="H317" s="34"/>
      <c r="I317" s="101"/>
      <c r="J317" s="34"/>
      <c r="K317" s="34"/>
      <c r="L317" s="37"/>
      <c r="M317" s="195"/>
      <c r="N317" s="196"/>
      <c r="O317" s="62"/>
      <c r="P317" s="62"/>
      <c r="Q317" s="62"/>
      <c r="R317" s="62"/>
      <c r="S317" s="62"/>
      <c r="T317" s="63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5" t="s">
        <v>124</v>
      </c>
      <c r="AU317" s="15" t="s">
        <v>122</v>
      </c>
    </row>
    <row r="318" spans="1:65" s="2" customFormat="1" ht="16.5" customHeight="1">
      <c r="A318" s="32"/>
      <c r="B318" s="33"/>
      <c r="C318" s="197" t="s">
        <v>622</v>
      </c>
      <c r="D318" s="197" t="s">
        <v>320</v>
      </c>
      <c r="E318" s="198" t="s">
        <v>321</v>
      </c>
      <c r="F318" s="199" t="s">
        <v>322</v>
      </c>
      <c r="G318" s="200" t="s">
        <v>133</v>
      </c>
      <c r="H318" s="201">
        <v>1</v>
      </c>
      <c r="I318" s="202"/>
      <c r="J318" s="203">
        <f>ROUND(I318*H318,2)</f>
        <v>0</v>
      </c>
      <c r="K318" s="199" t="s">
        <v>120</v>
      </c>
      <c r="L318" s="204"/>
      <c r="M318" s="205" t="s">
        <v>20</v>
      </c>
      <c r="N318" s="206" t="s">
        <v>44</v>
      </c>
      <c r="O318" s="62"/>
      <c r="P318" s="189">
        <f>O318*H318</f>
        <v>0</v>
      </c>
      <c r="Q318" s="189">
        <v>8.1000000000000003E-2</v>
      </c>
      <c r="R318" s="189">
        <f>Q318*H318</f>
        <v>8.1000000000000003E-2</v>
      </c>
      <c r="S318" s="189">
        <v>0</v>
      </c>
      <c r="T318" s="190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91" t="s">
        <v>152</v>
      </c>
      <c r="AT318" s="191" t="s">
        <v>320</v>
      </c>
      <c r="AU318" s="191" t="s">
        <v>122</v>
      </c>
      <c r="AY318" s="15" t="s">
        <v>110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5" t="s">
        <v>22</v>
      </c>
      <c r="BK318" s="192">
        <f>ROUND(I318*H318,2)</f>
        <v>0</v>
      </c>
      <c r="BL318" s="15" t="s">
        <v>121</v>
      </c>
      <c r="BM318" s="191" t="s">
        <v>623</v>
      </c>
    </row>
    <row r="319" spans="1:65" s="2" customFormat="1" ht="44.25" customHeight="1">
      <c r="A319" s="32"/>
      <c r="B319" s="33"/>
      <c r="C319" s="180" t="s">
        <v>624</v>
      </c>
      <c r="D319" s="180" t="s">
        <v>116</v>
      </c>
      <c r="E319" s="181" t="s">
        <v>625</v>
      </c>
      <c r="F319" s="182" t="s">
        <v>626</v>
      </c>
      <c r="G319" s="183" t="s">
        <v>230</v>
      </c>
      <c r="H319" s="184">
        <v>1</v>
      </c>
      <c r="I319" s="185"/>
      <c r="J319" s="186">
        <f>ROUND(I319*H319,2)</f>
        <v>0</v>
      </c>
      <c r="K319" s="182" t="s">
        <v>120</v>
      </c>
      <c r="L319" s="37"/>
      <c r="M319" s="187" t="s">
        <v>20</v>
      </c>
      <c r="N319" s="188" t="s">
        <v>44</v>
      </c>
      <c r="O319" s="62"/>
      <c r="P319" s="189">
        <f>O319*H319</f>
        <v>0</v>
      </c>
      <c r="Q319" s="189">
        <v>0</v>
      </c>
      <c r="R319" s="189">
        <f>Q319*H319</f>
        <v>0</v>
      </c>
      <c r="S319" s="189">
        <v>0</v>
      </c>
      <c r="T319" s="190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91" t="s">
        <v>121</v>
      </c>
      <c r="AT319" s="191" t="s">
        <v>116</v>
      </c>
      <c r="AU319" s="191" t="s">
        <v>122</v>
      </c>
      <c r="AY319" s="15" t="s">
        <v>110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5" t="s">
        <v>22</v>
      </c>
      <c r="BK319" s="192">
        <f>ROUND(I319*H319,2)</f>
        <v>0</v>
      </c>
      <c r="BL319" s="15" t="s">
        <v>121</v>
      </c>
      <c r="BM319" s="191" t="s">
        <v>627</v>
      </c>
    </row>
    <row r="320" spans="1:65" s="2" customFormat="1" ht="108">
      <c r="A320" s="32"/>
      <c r="B320" s="33"/>
      <c r="C320" s="34"/>
      <c r="D320" s="193" t="s">
        <v>124</v>
      </c>
      <c r="E320" s="34"/>
      <c r="F320" s="194" t="s">
        <v>367</v>
      </c>
      <c r="G320" s="34"/>
      <c r="H320" s="34"/>
      <c r="I320" s="101"/>
      <c r="J320" s="34"/>
      <c r="K320" s="34"/>
      <c r="L320" s="37"/>
      <c r="M320" s="195"/>
      <c r="N320" s="196"/>
      <c r="O320" s="62"/>
      <c r="P320" s="62"/>
      <c r="Q320" s="62"/>
      <c r="R320" s="62"/>
      <c r="S320" s="62"/>
      <c r="T320" s="63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5" t="s">
        <v>124</v>
      </c>
      <c r="AU320" s="15" t="s">
        <v>122</v>
      </c>
    </row>
    <row r="321" spans="1:65" s="2" customFormat="1" ht="16.5" customHeight="1">
      <c r="A321" s="32"/>
      <c r="B321" s="33"/>
      <c r="C321" s="197" t="s">
        <v>628</v>
      </c>
      <c r="D321" s="197" t="s">
        <v>320</v>
      </c>
      <c r="E321" s="198" t="s">
        <v>629</v>
      </c>
      <c r="F321" s="199" t="s">
        <v>630</v>
      </c>
      <c r="G321" s="200" t="s">
        <v>133</v>
      </c>
      <c r="H321" s="201">
        <v>1</v>
      </c>
      <c r="I321" s="202"/>
      <c r="J321" s="203">
        <f>ROUND(I321*H321,2)</f>
        <v>0</v>
      </c>
      <c r="K321" s="199" t="s">
        <v>120</v>
      </c>
      <c r="L321" s="204"/>
      <c r="M321" s="205" t="s">
        <v>20</v>
      </c>
      <c r="N321" s="206" t="s">
        <v>44</v>
      </c>
      <c r="O321" s="62"/>
      <c r="P321" s="189">
        <f>O321*H321</f>
        <v>0</v>
      </c>
      <c r="Q321" s="189">
        <v>0.125</v>
      </c>
      <c r="R321" s="189">
        <f>Q321*H321</f>
        <v>0.125</v>
      </c>
      <c r="S321" s="189">
        <v>0</v>
      </c>
      <c r="T321" s="190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91" t="s">
        <v>152</v>
      </c>
      <c r="AT321" s="191" t="s">
        <v>320</v>
      </c>
      <c r="AU321" s="191" t="s">
        <v>122</v>
      </c>
      <c r="AY321" s="15" t="s">
        <v>110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5" t="s">
        <v>22</v>
      </c>
      <c r="BK321" s="192">
        <f>ROUND(I321*H321,2)</f>
        <v>0</v>
      </c>
      <c r="BL321" s="15" t="s">
        <v>121</v>
      </c>
      <c r="BM321" s="191" t="s">
        <v>631</v>
      </c>
    </row>
    <row r="322" spans="1:65" s="2" customFormat="1" ht="18">
      <c r="A322" s="32"/>
      <c r="B322" s="33"/>
      <c r="C322" s="34"/>
      <c r="D322" s="193" t="s">
        <v>632</v>
      </c>
      <c r="E322" s="34"/>
      <c r="F322" s="194" t="s">
        <v>633</v>
      </c>
      <c r="G322" s="34"/>
      <c r="H322" s="34"/>
      <c r="I322" s="101"/>
      <c r="J322" s="34"/>
      <c r="K322" s="34"/>
      <c r="L322" s="37"/>
      <c r="M322" s="195"/>
      <c r="N322" s="196"/>
      <c r="O322" s="62"/>
      <c r="P322" s="62"/>
      <c r="Q322" s="62"/>
      <c r="R322" s="62"/>
      <c r="S322" s="62"/>
      <c r="T322" s="63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5" t="s">
        <v>632</v>
      </c>
      <c r="AU322" s="15" t="s">
        <v>122</v>
      </c>
    </row>
    <row r="323" spans="1:65" s="2" customFormat="1" ht="21.75" customHeight="1">
      <c r="A323" s="32"/>
      <c r="B323" s="33"/>
      <c r="C323" s="197" t="s">
        <v>634</v>
      </c>
      <c r="D323" s="197" t="s">
        <v>320</v>
      </c>
      <c r="E323" s="198" t="s">
        <v>635</v>
      </c>
      <c r="F323" s="199" t="s">
        <v>636</v>
      </c>
      <c r="G323" s="200" t="s">
        <v>133</v>
      </c>
      <c r="H323" s="201">
        <v>1</v>
      </c>
      <c r="I323" s="202"/>
      <c r="J323" s="203">
        <f>ROUND(I323*H323,2)</f>
        <v>0</v>
      </c>
      <c r="K323" s="199" t="s">
        <v>120</v>
      </c>
      <c r="L323" s="204"/>
      <c r="M323" s="205" t="s">
        <v>20</v>
      </c>
      <c r="N323" s="206" t="s">
        <v>44</v>
      </c>
      <c r="O323" s="62"/>
      <c r="P323" s="189">
        <f>O323*H323</f>
        <v>0</v>
      </c>
      <c r="Q323" s="189">
        <v>0.125</v>
      </c>
      <c r="R323" s="189">
        <f>Q323*H323</f>
        <v>0.125</v>
      </c>
      <c r="S323" s="189">
        <v>0</v>
      </c>
      <c r="T323" s="190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91" t="s">
        <v>152</v>
      </c>
      <c r="AT323" s="191" t="s">
        <v>320</v>
      </c>
      <c r="AU323" s="191" t="s">
        <v>122</v>
      </c>
      <c r="AY323" s="15" t="s">
        <v>110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5" t="s">
        <v>22</v>
      </c>
      <c r="BK323" s="192">
        <f>ROUND(I323*H323,2)</f>
        <v>0</v>
      </c>
      <c r="BL323" s="15" t="s">
        <v>121</v>
      </c>
      <c r="BM323" s="191" t="s">
        <v>637</v>
      </c>
    </row>
    <row r="324" spans="1:65" s="2" customFormat="1" ht="44.25" customHeight="1">
      <c r="A324" s="32"/>
      <c r="B324" s="33"/>
      <c r="C324" s="180" t="s">
        <v>638</v>
      </c>
      <c r="D324" s="180" t="s">
        <v>116</v>
      </c>
      <c r="E324" s="181" t="s">
        <v>303</v>
      </c>
      <c r="F324" s="182" t="s">
        <v>304</v>
      </c>
      <c r="G324" s="183" t="s">
        <v>133</v>
      </c>
      <c r="H324" s="184">
        <v>1</v>
      </c>
      <c r="I324" s="185"/>
      <c r="J324" s="186">
        <f>ROUND(I324*H324,2)</f>
        <v>0</v>
      </c>
      <c r="K324" s="182" t="s">
        <v>120</v>
      </c>
      <c r="L324" s="37"/>
      <c r="M324" s="187" t="s">
        <v>20</v>
      </c>
      <c r="N324" s="188" t="s">
        <v>44</v>
      </c>
      <c r="O324" s="62"/>
      <c r="P324" s="189">
        <f>O324*H324</f>
        <v>0</v>
      </c>
      <c r="Q324" s="189">
        <v>0.20218871999999999</v>
      </c>
      <c r="R324" s="189">
        <f>Q324*H324</f>
        <v>0.20218871999999999</v>
      </c>
      <c r="S324" s="189">
        <v>0</v>
      </c>
      <c r="T324" s="190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91" t="s">
        <v>121</v>
      </c>
      <c r="AT324" s="191" t="s">
        <v>116</v>
      </c>
      <c r="AU324" s="191" t="s">
        <v>122</v>
      </c>
      <c r="AY324" s="15" t="s">
        <v>110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5" t="s">
        <v>22</v>
      </c>
      <c r="BK324" s="192">
        <f>ROUND(I324*H324,2)</f>
        <v>0</v>
      </c>
      <c r="BL324" s="15" t="s">
        <v>121</v>
      </c>
      <c r="BM324" s="191" t="s">
        <v>639</v>
      </c>
    </row>
    <row r="325" spans="1:65" s="2" customFormat="1" ht="117">
      <c r="A325" s="32"/>
      <c r="B325" s="33"/>
      <c r="C325" s="34"/>
      <c r="D325" s="193" t="s">
        <v>124</v>
      </c>
      <c r="E325" s="34"/>
      <c r="F325" s="194" t="s">
        <v>306</v>
      </c>
      <c r="G325" s="34"/>
      <c r="H325" s="34"/>
      <c r="I325" s="101"/>
      <c r="J325" s="34"/>
      <c r="K325" s="34"/>
      <c r="L325" s="37"/>
      <c r="M325" s="195"/>
      <c r="N325" s="196"/>
      <c r="O325" s="62"/>
      <c r="P325" s="62"/>
      <c r="Q325" s="62"/>
      <c r="R325" s="62"/>
      <c r="S325" s="62"/>
      <c r="T325" s="63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5" t="s">
        <v>124</v>
      </c>
      <c r="AU325" s="15" t="s">
        <v>122</v>
      </c>
    </row>
    <row r="326" spans="1:65" s="2" customFormat="1" ht="33" customHeight="1">
      <c r="A326" s="32"/>
      <c r="B326" s="33"/>
      <c r="C326" s="180" t="s">
        <v>640</v>
      </c>
      <c r="D326" s="180" t="s">
        <v>116</v>
      </c>
      <c r="E326" s="181" t="s">
        <v>641</v>
      </c>
      <c r="F326" s="182" t="s">
        <v>642</v>
      </c>
      <c r="G326" s="183" t="s">
        <v>133</v>
      </c>
      <c r="H326" s="184">
        <v>1</v>
      </c>
      <c r="I326" s="185"/>
      <c r="J326" s="186">
        <f>ROUND(I326*H326,2)</f>
        <v>0</v>
      </c>
      <c r="K326" s="182" t="s">
        <v>120</v>
      </c>
      <c r="L326" s="37"/>
      <c r="M326" s="187" t="s">
        <v>20</v>
      </c>
      <c r="N326" s="188" t="s">
        <v>44</v>
      </c>
      <c r="O326" s="62"/>
      <c r="P326" s="189">
        <f>O326*H326</f>
        <v>0</v>
      </c>
      <c r="Q326" s="189">
        <v>0.10094599999999999</v>
      </c>
      <c r="R326" s="189">
        <f>Q326*H326</f>
        <v>0.10094599999999999</v>
      </c>
      <c r="S326" s="189">
        <v>0</v>
      </c>
      <c r="T326" s="190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1" t="s">
        <v>121</v>
      </c>
      <c r="AT326" s="191" t="s">
        <v>116</v>
      </c>
      <c r="AU326" s="191" t="s">
        <v>122</v>
      </c>
      <c r="AY326" s="15" t="s">
        <v>110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5" t="s">
        <v>22</v>
      </c>
      <c r="BK326" s="192">
        <f>ROUND(I326*H326,2)</f>
        <v>0</v>
      </c>
      <c r="BL326" s="15" t="s">
        <v>121</v>
      </c>
      <c r="BM326" s="191" t="s">
        <v>643</v>
      </c>
    </row>
    <row r="327" spans="1:65" s="2" customFormat="1" ht="81">
      <c r="A327" s="32"/>
      <c r="B327" s="33"/>
      <c r="C327" s="34"/>
      <c r="D327" s="193" t="s">
        <v>124</v>
      </c>
      <c r="E327" s="34"/>
      <c r="F327" s="194" t="s">
        <v>644</v>
      </c>
      <c r="G327" s="34"/>
      <c r="H327" s="34"/>
      <c r="I327" s="101"/>
      <c r="J327" s="34"/>
      <c r="K327" s="34"/>
      <c r="L327" s="37"/>
      <c r="M327" s="195"/>
      <c r="N327" s="196"/>
      <c r="O327" s="62"/>
      <c r="P327" s="62"/>
      <c r="Q327" s="62"/>
      <c r="R327" s="62"/>
      <c r="S327" s="62"/>
      <c r="T327" s="63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5" t="s">
        <v>124</v>
      </c>
      <c r="AU327" s="15" t="s">
        <v>122</v>
      </c>
    </row>
    <row r="328" spans="1:65" s="2" customFormat="1" ht="16.5" customHeight="1">
      <c r="A328" s="32"/>
      <c r="B328" s="33"/>
      <c r="C328" s="197" t="s">
        <v>645</v>
      </c>
      <c r="D328" s="197" t="s">
        <v>320</v>
      </c>
      <c r="E328" s="198" t="s">
        <v>646</v>
      </c>
      <c r="F328" s="199" t="s">
        <v>647</v>
      </c>
      <c r="G328" s="200" t="s">
        <v>133</v>
      </c>
      <c r="H328" s="201">
        <v>1</v>
      </c>
      <c r="I328" s="202"/>
      <c r="J328" s="203">
        <f>ROUND(I328*H328,2)</f>
        <v>0</v>
      </c>
      <c r="K328" s="199" t="s">
        <v>120</v>
      </c>
      <c r="L328" s="204"/>
      <c r="M328" s="205" t="s">
        <v>20</v>
      </c>
      <c r="N328" s="206" t="s">
        <v>44</v>
      </c>
      <c r="O328" s="62"/>
      <c r="P328" s="189">
        <f>O328*H328</f>
        <v>0</v>
      </c>
      <c r="Q328" s="189">
        <v>5.8000000000000003E-2</v>
      </c>
      <c r="R328" s="189">
        <f>Q328*H328</f>
        <v>5.8000000000000003E-2</v>
      </c>
      <c r="S328" s="189">
        <v>0</v>
      </c>
      <c r="T328" s="190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1" t="s">
        <v>152</v>
      </c>
      <c r="AT328" s="191" t="s">
        <v>320</v>
      </c>
      <c r="AU328" s="191" t="s">
        <v>122</v>
      </c>
      <c r="AY328" s="15" t="s">
        <v>110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5" t="s">
        <v>22</v>
      </c>
      <c r="BK328" s="192">
        <f>ROUND(I328*H328,2)</f>
        <v>0</v>
      </c>
      <c r="BL328" s="15" t="s">
        <v>121</v>
      </c>
      <c r="BM328" s="191" t="s">
        <v>648</v>
      </c>
    </row>
    <row r="329" spans="1:65" s="2" customFormat="1" ht="16.5" customHeight="1">
      <c r="A329" s="32"/>
      <c r="B329" s="33"/>
      <c r="C329" s="197" t="s">
        <v>649</v>
      </c>
      <c r="D329" s="197" t="s">
        <v>320</v>
      </c>
      <c r="E329" s="198" t="s">
        <v>650</v>
      </c>
      <c r="F329" s="199" t="s">
        <v>651</v>
      </c>
      <c r="G329" s="200" t="s">
        <v>133</v>
      </c>
      <c r="H329" s="201">
        <v>1</v>
      </c>
      <c r="I329" s="202"/>
      <c r="J329" s="203">
        <f>ROUND(I329*H329,2)</f>
        <v>0</v>
      </c>
      <c r="K329" s="199" t="s">
        <v>120</v>
      </c>
      <c r="L329" s="204"/>
      <c r="M329" s="205" t="s">
        <v>20</v>
      </c>
      <c r="N329" s="206" t="s">
        <v>44</v>
      </c>
      <c r="O329" s="62"/>
      <c r="P329" s="189">
        <f>O329*H329</f>
        <v>0</v>
      </c>
      <c r="Q329" s="189">
        <v>2.1999999999999999E-2</v>
      </c>
      <c r="R329" s="189">
        <f>Q329*H329</f>
        <v>2.1999999999999999E-2</v>
      </c>
      <c r="S329" s="189">
        <v>0</v>
      </c>
      <c r="T329" s="190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91" t="s">
        <v>152</v>
      </c>
      <c r="AT329" s="191" t="s">
        <v>320</v>
      </c>
      <c r="AU329" s="191" t="s">
        <v>122</v>
      </c>
      <c r="AY329" s="15" t="s">
        <v>110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5" t="s">
        <v>22</v>
      </c>
      <c r="BK329" s="192">
        <f>ROUND(I329*H329,2)</f>
        <v>0</v>
      </c>
      <c r="BL329" s="15" t="s">
        <v>121</v>
      </c>
      <c r="BM329" s="191" t="s">
        <v>652</v>
      </c>
    </row>
    <row r="330" spans="1:65" s="2" customFormat="1" ht="66.75" customHeight="1">
      <c r="A330" s="32"/>
      <c r="B330" s="33"/>
      <c r="C330" s="180" t="s">
        <v>653</v>
      </c>
      <c r="D330" s="180" t="s">
        <v>116</v>
      </c>
      <c r="E330" s="181" t="s">
        <v>654</v>
      </c>
      <c r="F330" s="182" t="s">
        <v>655</v>
      </c>
      <c r="G330" s="183" t="s">
        <v>119</v>
      </c>
      <c r="H330" s="184">
        <v>1</v>
      </c>
      <c r="I330" s="185"/>
      <c r="J330" s="186">
        <f>ROUND(I330*H330,2)</f>
        <v>0</v>
      </c>
      <c r="K330" s="182" t="s">
        <v>120</v>
      </c>
      <c r="L330" s="37"/>
      <c r="M330" s="187" t="s">
        <v>20</v>
      </c>
      <c r="N330" s="188" t="s">
        <v>44</v>
      </c>
      <c r="O330" s="62"/>
      <c r="P330" s="189">
        <f>O330*H330</f>
        <v>0</v>
      </c>
      <c r="Q330" s="189">
        <v>8.4250000000000005E-2</v>
      </c>
      <c r="R330" s="189">
        <f>Q330*H330</f>
        <v>8.4250000000000005E-2</v>
      </c>
      <c r="S330" s="189">
        <v>0</v>
      </c>
      <c r="T330" s="190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1" t="s">
        <v>121</v>
      </c>
      <c r="AT330" s="191" t="s">
        <v>116</v>
      </c>
      <c r="AU330" s="191" t="s">
        <v>122</v>
      </c>
      <c r="AY330" s="15" t="s">
        <v>110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5" t="s">
        <v>22</v>
      </c>
      <c r="BK330" s="192">
        <f>ROUND(I330*H330,2)</f>
        <v>0</v>
      </c>
      <c r="BL330" s="15" t="s">
        <v>121</v>
      </c>
      <c r="BM330" s="191" t="s">
        <v>656</v>
      </c>
    </row>
    <row r="331" spans="1:65" s="2" customFormat="1" ht="144">
      <c r="A331" s="32"/>
      <c r="B331" s="33"/>
      <c r="C331" s="34"/>
      <c r="D331" s="193" t="s">
        <v>124</v>
      </c>
      <c r="E331" s="34"/>
      <c r="F331" s="194" t="s">
        <v>657</v>
      </c>
      <c r="G331" s="34"/>
      <c r="H331" s="34"/>
      <c r="I331" s="101"/>
      <c r="J331" s="34"/>
      <c r="K331" s="34"/>
      <c r="L331" s="37"/>
      <c r="M331" s="195"/>
      <c r="N331" s="196"/>
      <c r="O331" s="62"/>
      <c r="P331" s="62"/>
      <c r="Q331" s="62"/>
      <c r="R331" s="62"/>
      <c r="S331" s="62"/>
      <c r="T331" s="63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5" t="s">
        <v>124</v>
      </c>
      <c r="AU331" s="15" t="s">
        <v>122</v>
      </c>
    </row>
    <row r="332" spans="1:65" s="2" customFormat="1" ht="16.5" customHeight="1">
      <c r="A332" s="32"/>
      <c r="B332" s="33"/>
      <c r="C332" s="197" t="s">
        <v>658</v>
      </c>
      <c r="D332" s="197" t="s">
        <v>320</v>
      </c>
      <c r="E332" s="198" t="s">
        <v>659</v>
      </c>
      <c r="F332" s="199" t="s">
        <v>660</v>
      </c>
      <c r="G332" s="200" t="s">
        <v>119</v>
      </c>
      <c r="H332" s="201">
        <v>1</v>
      </c>
      <c r="I332" s="202"/>
      <c r="J332" s="203">
        <f>ROUND(I332*H332,2)</f>
        <v>0</v>
      </c>
      <c r="K332" s="199" t="s">
        <v>120</v>
      </c>
      <c r="L332" s="204"/>
      <c r="M332" s="205" t="s">
        <v>20</v>
      </c>
      <c r="N332" s="206" t="s">
        <v>44</v>
      </c>
      <c r="O332" s="62"/>
      <c r="P332" s="189">
        <f>O332*H332</f>
        <v>0</v>
      </c>
      <c r="Q332" s="189">
        <v>0.13100000000000001</v>
      </c>
      <c r="R332" s="189">
        <f>Q332*H332</f>
        <v>0.13100000000000001</v>
      </c>
      <c r="S332" s="189">
        <v>0</v>
      </c>
      <c r="T332" s="190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91" t="s">
        <v>152</v>
      </c>
      <c r="AT332" s="191" t="s">
        <v>320</v>
      </c>
      <c r="AU332" s="191" t="s">
        <v>122</v>
      </c>
      <c r="AY332" s="15" t="s">
        <v>110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5" t="s">
        <v>22</v>
      </c>
      <c r="BK332" s="192">
        <f>ROUND(I332*H332,2)</f>
        <v>0</v>
      </c>
      <c r="BL332" s="15" t="s">
        <v>121</v>
      </c>
      <c r="BM332" s="191" t="s">
        <v>661</v>
      </c>
    </row>
    <row r="333" spans="1:65" s="2" customFormat="1" ht="16.5" customHeight="1">
      <c r="A333" s="32"/>
      <c r="B333" s="33"/>
      <c r="C333" s="197" t="s">
        <v>662</v>
      </c>
      <c r="D333" s="197" t="s">
        <v>320</v>
      </c>
      <c r="E333" s="198" t="s">
        <v>663</v>
      </c>
      <c r="F333" s="199" t="s">
        <v>664</v>
      </c>
      <c r="G333" s="200" t="s">
        <v>119</v>
      </c>
      <c r="H333" s="201">
        <v>1</v>
      </c>
      <c r="I333" s="202"/>
      <c r="J333" s="203">
        <f>ROUND(I333*H333,2)</f>
        <v>0</v>
      </c>
      <c r="K333" s="199" t="s">
        <v>120</v>
      </c>
      <c r="L333" s="204"/>
      <c r="M333" s="205" t="s">
        <v>20</v>
      </c>
      <c r="N333" s="206" t="s">
        <v>44</v>
      </c>
      <c r="O333" s="62"/>
      <c r="P333" s="189">
        <f>O333*H333</f>
        <v>0</v>
      </c>
      <c r="Q333" s="189">
        <v>0.17599999999999999</v>
      </c>
      <c r="R333" s="189">
        <f>Q333*H333</f>
        <v>0.17599999999999999</v>
      </c>
      <c r="S333" s="189">
        <v>0</v>
      </c>
      <c r="T333" s="190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91" t="s">
        <v>152</v>
      </c>
      <c r="AT333" s="191" t="s">
        <v>320</v>
      </c>
      <c r="AU333" s="191" t="s">
        <v>122</v>
      </c>
      <c r="AY333" s="15" t="s">
        <v>110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5" t="s">
        <v>22</v>
      </c>
      <c r="BK333" s="192">
        <f>ROUND(I333*H333,2)</f>
        <v>0</v>
      </c>
      <c r="BL333" s="15" t="s">
        <v>121</v>
      </c>
      <c r="BM333" s="191" t="s">
        <v>665</v>
      </c>
    </row>
    <row r="334" spans="1:65" s="2" customFormat="1" ht="16.5" customHeight="1">
      <c r="A334" s="32"/>
      <c r="B334" s="33"/>
      <c r="C334" s="197" t="s">
        <v>666</v>
      </c>
      <c r="D334" s="197" t="s">
        <v>320</v>
      </c>
      <c r="E334" s="198" t="s">
        <v>667</v>
      </c>
      <c r="F334" s="199" t="s">
        <v>668</v>
      </c>
      <c r="G334" s="200" t="s">
        <v>119</v>
      </c>
      <c r="H334" s="201">
        <v>1</v>
      </c>
      <c r="I334" s="202"/>
      <c r="J334" s="203">
        <f>ROUND(I334*H334,2)</f>
        <v>0</v>
      </c>
      <c r="K334" s="199" t="s">
        <v>120</v>
      </c>
      <c r="L334" s="204"/>
      <c r="M334" s="205" t="s">
        <v>20</v>
      </c>
      <c r="N334" s="206" t="s">
        <v>44</v>
      </c>
      <c r="O334" s="62"/>
      <c r="P334" s="189">
        <f>O334*H334</f>
        <v>0</v>
      </c>
      <c r="Q334" s="189">
        <v>0.17599999999999999</v>
      </c>
      <c r="R334" s="189">
        <f>Q334*H334</f>
        <v>0.17599999999999999</v>
      </c>
      <c r="S334" s="189">
        <v>0</v>
      </c>
      <c r="T334" s="190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91" t="s">
        <v>152</v>
      </c>
      <c r="AT334" s="191" t="s">
        <v>320</v>
      </c>
      <c r="AU334" s="191" t="s">
        <v>122</v>
      </c>
      <c r="AY334" s="15" t="s">
        <v>110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5" t="s">
        <v>22</v>
      </c>
      <c r="BK334" s="192">
        <f>ROUND(I334*H334,2)</f>
        <v>0</v>
      </c>
      <c r="BL334" s="15" t="s">
        <v>121</v>
      </c>
      <c r="BM334" s="191" t="s">
        <v>669</v>
      </c>
    </row>
    <row r="335" spans="1:65" s="2" customFormat="1" ht="16.5" customHeight="1">
      <c r="A335" s="32"/>
      <c r="B335" s="33"/>
      <c r="C335" s="197" t="s">
        <v>670</v>
      </c>
      <c r="D335" s="197" t="s">
        <v>320</v>
      </c>
      <c r="E335" s="198" t="s">
        <v>671</v>
      </c>
      <c r="F335" s="199" t="s">
        <v>672</v>
      </c>
      <c r="G335" s="200" t="s">
        <v>119</v>
      </c>
      <c r="H335" s="201">
        <v>1</v>
      </c>
      <c r="I335" s="202"/>
      <c r="J335" s="203">
        <f>ROUND(I335*H335,2)</f>
        <v>0</v>
      </c>
      <c r="K335" s="199" t="s">
        <v>120</v>
      </c>
      <c r="L335" s="204"/>
      <c r="M335" s="205" t="s">
        <v>20</v>
      </c>
      <c r="N335" s="206" t="s">
        <v>44</v>
      </c>
      <c r="O335" s="62"/>
      <c r="P335" s="189">
        <f>O335*H335</f>
        <v>0</v>
      </c>
      <c r="Q335" s="189">
        <v>0.13100000000000001</v>
      </c>
      <c r="R335" s="189">
        <f>Q335*H335</f>
        <v>0.13100000000000001</v>
      </c>
      <c r="S335" s="189">
        <v>0</v>
      </c>
      <c r="T335" s="190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91" t="s">
        <v>152</v>
      </c>
      <c r="AT335" s="191" t="s">
        <v>320</v>
      </c>
      <c r="AU335" s="191" t="s">
        <v>122</v>
      </c>
      <c r="AY335" s="15" t="s">
        <v>110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5" t="s">
        <v>22</v>
      </c>
      <c r="BK335" s="192">
        <f>ROUND(I335*H335,2)</f>
        <v>0</v>
      </c>
      <c r="BL335" s="15" t="s">
        <v>121</v>
      </c>
      <c r="BM335" s="191" t="s">
        <v>673</v>
      </c>
    </row>
    <row r="336" spans="1:65" s="2" customFormat="1" ht="21.75" customHeight="1">
      <c r="A336" s="32"/>
      <c r="B336" s="33"/>
      <c r="C336" s="197" t="s">
        <v>674</v>
      </c>
      <c r="D336" s="197" t="s">
        <v>320</v>
      </c>
      <c r="E336" s="198" t="s">
        <v>675</v>
      </c>
      <c r="F336" s="199" t="s">
        <v>676</v>
      </c>
      <c r="G336" s="200" t="s">
        <v>119</v>
      </c>
      <c r="H336" s="201">
        <v>1</v>
      </c>
      <c r="I336" s="202"/>
      <c r="J336" s="203">
        <f>ROUND(I336*H336,2)</f>
        <v>0</v>
      </c>
      <c r="K336" s="199" t="s">
        <v>120</v>
      </c>
      <c r="L336" s="204"/>
      <c r="M336" s="205" t="s">
        <v>20</v>
      </c>
      <c r="N336" s="206" t="s">
        <v>44</v>
      </c>
      <c r="O336" s="62"/>
      <c r="P336" s="189">
        <f>O336*H336</f>
        <v>0</v>
      </c>
      <c r="Q336" s="189">
        <v>0.13100000000000001</v>
      </c>
      <c r="R336" s="189">
        <f>Q336*H336</f>
        <v>0.13100000000000001</v>
      </c>
      <c r="S336" s="189">
        <v>0</v>
      </c>
      <c r="T336" s="190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91" t="s">
        <v>152</v>
      </c>
      <c r="AT336" s="191" t="s">
        <v>320</v>
      </c>
      <c r="AU336" s="191" t="s">
        <v>122</v>
      </c>
      <c r="AY336" s="15" t="s">
        <v>110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5" t="s">
        <v>22</v>
      </c>
      <c r="BK336" s="192">
        <f>ROUND(I336*H336,2)</f>
        <v>0</v>
      </c>
      <c r="BL336" s="15" t="s">
        <v>121</v>
      </c>
      <c r="BM336" s="191" t="s">
        <v>677</v>
      </c>
    </row>
    <row r="337" spans="1:65" s="12" customFormat="1" ht="20.85" customHeight="1">
      <c r="B337" s="164"/>
      <c r="C337" s="165"/>
      <c r="D337" s="166" t="s">
        <v>72</v>
      </c>
      <c r="E337" s="178" t="s">
        <v>678</v>
      </c>
      <c r="F337" s="178" t="s">
        <v>679</v>
      </c>
      <c r="G337" s="165"/>
      <c r="H337" s="165"/>
      <c r="I337" s="168"/>
      <c r="J337" s="179">
        <f>BK337</f>
        <v>0</v>
      </c>
      <c r="K337" s="165"/>
      <c r="L337" s="170"/>
      <c r="M337" s="171"/>
      <c r="N337" s="172"/>
      <c r="O337" s="172"/>
      <c r="P337" s="173">
        <f>SUM(P338:P394)</f>
        <v>0</v>
      </c>
      <c r="Q337" s="172"/>
      <c r="R337" s="173">
        <f>SUM(R338:R394)</f>
        <v>0.25604453599999999</v>
      </c>
      <c r="S337" s="172"/>
      <c r="T337" s="174">
        <f>SUM(T338:T394)</f>
        <v>4.0000000000000001E-3</v>
      </c>
      <c r="AR337" s="175" t="s">
        <v>22</v>
      </c>
      <c r="AT337" s="176" t="s">
        <v>72</v>
      </c>
      <c r="AU337" s="176" t="s">
        <v>79</v>
      </c>
      <c r="AY337" s="175" t="s">
        <v>110</v>
      </c>
      <c r="BK337" s="177">
        <f>SUM(BK338:BK394)</f>
        <v>0</v>
      </c>
    </row>
    <row r="338" spans="1:65" s="2" customFormat="1" ht="21.75" customHeight="1">
      <c r="A338" s="32"/>
      <c r="B338" s="33"/>
      <c r="C338" s="180" t="s">
        <v>680</v>
      </c>
      <c r="D338" s="180" t="s">
        <v>116</v>
      </c>
      <c r="E338" s="181" t="s">
        <v>681</v>
      </c>
      <c r="F338" s="182" t="s">
        <v>682</v>
      </c>
      <c r="G338" s="183" t="s">
        <v>185</v>
      </c>
      <c r="H338" s="184">
        <v>1</v>
      </c>
      <c r="I338" s="185"/>
      <c r="J338" s="186">
        <f>ROUND(I338*H338,2)</f>
        <v>0</v>
      </c>
      <c r="K338" s="182" t="s">
        <v>120</v>
      </c>
      <c r="L338" s="37"/>
      <c r="M338" s="187" t="s">
        <v>20</v>
      </c>
      <c r="N338" s="188" t="s">
        <v>44</v>
      </c>
      <c r="O338" s="62"/>
      <c r="P338" s="189">
        <f>O338*H338</f>
        <v>0</v>
      </c>
      <c r="Q338" s="189">
        <v>6.9999999999999999E-4</v>
      </c>
      <c r="R338" s="189">
        <f>Q338*H338</f>
        <v>6.9999999999999999E-4</v>
      </c>
      <c r="S338" s="189">
        <v>0</v>
      </c>
      <c r="T338" s="190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91" t="s">
        <v>121</v>
      </c>
      <c r="AT338" s="191" t="s">
        <v>116</v>
      </c>
      <c r="AU338" s="191" t="s">
        <v>122</v>
      </c>
      <c r="AY338" s="15" t="s">
        <v>110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5" t="s">
        <v>22</v>
      </c>
      <c r="BK338" s="192">
        <f>ROUND(I338*H338,2)</f>
        <v>0</v>
      </c>
      <c r="BL338" s="15" t="s">
        <v>121</v>
      </c>
      <c r="BM338" s="191" t="s">
        <v>683</v>
      </c>
    </row>
    <row r="339" spans="1:65" s="2" customFormat="1" ht="180">
      <c r="A339" s="32"/>
      <c r="B339" s="33"/>
      <c r="C339" s="34"/>
      <c r="D339" s="193" t="s">
        <v>124</v>
      </c>
      <c r="E339" s="34"/>
      <c r="F339" s="194" t="s">
        <v>684</v>
      </c>
      <c r="G339" s="34"/>
      <c r="H339" s="34"/>
      <c r="I339" s="101"/>
      <c r="J339" s="34"/>
      <c r="K339" s="34"/>
      <c r="L339" s="37"/>
      <c r="M339" s="195"/>
      <c r="N339" s="196"/>
      <c r="O339" s="62"/>
      <c r="P339" s="62"/>
      <c r="Q339" s="62"/>
      <c r="R339" s="62"/>
      <c r="S339" s="62"/>
      <c r="T339" s="63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5" t="s">
        <v>124</v>
      </c>
      <c r="AU339" s="15" t="s">
        <v>122</v>
      </c>
    </row>
    <row r="340" spans="1:65" s="2" customFormat="1" ht="21.75" customHeight="1">
      <c r="A340" s="32"/>
      <c r="B340" s="33"/>
      <c r="C340" s="180" t="s">
        <v>685</v>
      </c>
      <c r="D340" s="180" t="s">
        <v>116</v>
      </c>
      <c r="E340" s="181" t="s">
        <v>686</v>
      </c>
      <c r="F340" s="182" t="s">
        <v>687</v>
      </c>
      <c r="G340" s="183" t="s">
        <v>185</v>
      </c>
      <c r="H340" s="184">
        <v>1</v>
      </c>
      <c r="I340" s="185"/>
      <c r="J340" s="186">
        <f>ROUND(I340*H340,2)</f>
        <v>0</v>
      </c>
      <c r="K340" s="182" t="s">
        <v>120</v>
      </c>
      <c r="L340" s="37"/>
      <c r="M340" s="187" t="s">
        <v>20</v>
      </c>
      <c r="N340" s="188" t="s">
        <v>44</v>
      </c>
      <c r="O340" s="62"/>
      <c r="P340" s="189">
        <f>O340*H340</f>
        <v>0</v>
      </c>
      <c r="Q340" s="189">
        <v>1.3334400000000001E-5</v>
      </c>
      <c r="R340" s="189">
        <f>Q340*H340</f>
        <v>1.3334400000000001E-5</v>
      </c>
      <c r="S340" s="189">
        <v>0</v>
      </c>
      <c r="T340" s="190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91" t="s">
        <v>121</v>
      </c>
      <c r="AT340" s="191" t="s">
        <v>116</v>
      </c>
      <c r="AU340" s="191" t="s">
        <v>122</v>
      </c>
      <c r="AY340" s="15" t="s">
        <v>110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5" t="s">
        <v>22</v>
      </c>
      <c r="BK340" s="192">
        <f>ROUND(I340*H340,2)</f>
        <v>0</v>
      </c>
      <c r="BL340" s="15" t="s">
        <v>121</v>
      </c>
      <c r="BM340" s="191" t="s">
        <v>688</v>
      </c>
    </row>
    <row r="341" spans="1:65" s="2" customFormat="1" ht="180">
      <c r="A341" s="32"/>
      <c r="B341" s="33"/>
      <c r="C341" s="34"/>
      <c r="D341" s="193" t="s">
        <v>124</v>
      </c>
      <c r="E341" s="34"/>
      <c r="F341" s="194" t="s">
        <v>684</v>
      </c>
      <c r="G341" s="34"/>
      <c r="H341" s="34"/>
      <c r="I341" s="101"/>
      <c r="J341" s="34"/>
      <c r="K341" s="34"/>
      <c r="L341" s="37"/>
      <c r="M341" s="195"/>
      <c r="N341" s="196"/>
      <c r="O341" s="62"/>
      <c r="P341" s="62"/>
      <c r="Q341" s="62"/>
      <c r="R341" s="62"/>
      <c r="S341" s="62"/>
      <c r="T341" s="63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5" t="s">
        <v>124</v>
      </c>
      <c r="AU341" s="15" t="s">
        <v>122</v>
      </c>
    </row>
    <row r="342" spans="1:65" s="2" customFormat="1" ht="21.75" customHeight="1">
      <c r="A342" s="32"/>
      <c r="B342" s="33"/>
      <c r="C342" s="180" t="s">
        <v>689</v>
      </c>
      <c r="D342" s="180" t="s">
        <v>116</v>
      </c>
      <c r="E342" s="181" t="s">
        <v>690</v>
      </c>
      <c r="F342" s="182" t="s">
        <v>691</v>
      </c>
      <c r="G342" s="183" t="s">
        <v>185</v>
      </c>
      <c r="H342" s="184">
        <v>1</v>
      </c>
      <c r="I342" s="185"/>
      <c r="J342" s="186">
        <f>ROUND(I342*H342,2)</f>
        <v>0</v>
      </c>
      <c r="K342" s="182" t="s">
        <v>120</v>
      </c>
      <c r="L342" s="37"/>
      <c r="M342" s="187" t="s">
        <v>20</v>
      </c>
      <c r="N342" s="188" t="s">
        <v>44</v>
      </c>
      <c r="O342" s="62"/>
      <c r="P342" s="189">
        <f>O342*H342</f>
        <v>0</v>
      </c>
      <c r="Q342" s="189">
        <v>1.0499999999999999E-3</v>
      </c>
      <c r="R342" s="189">
        <f>Q342*H342</f>
        <v>1.0499999999999999E-3</v>
      </c>
      <c r="S342" s="189">
        <v>0</v>
      </c>
      <c r="T342" s="190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91" t="s">
        <v>121</v>
      </c>
      <c r="AT342" s="191" t="s">
        <v>116</v>
      </c>
      <c r="AU342" s="191" t="s">
        <v>122</v>
      </c>
      <c r="AY342" s="15" t="s">
        <v>110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5" t="s">
        <v>22</v>
      </c>
      <c r="BK342" s="192">
        <f>ROUND(I342*H342,2)</f>
        <v>0</v>
      </c>
      <c r="BL342" s="15" t="s">
        <v>121</v>
      </c>
      <c r="BM342" s="191" t="s">
        <v>692</v>
      </c>
    </row>
    <row r="343" spans="1:65" s="2" customFormat="1" ht="180">
      <c r="A343" s="32"/>
      <c r="B343" s="33"/>
      <c r="C343" s="34"/>
      <c r="D343" s="193" t="s">
        <v>124</v>
      </c>
      <c r="E343" s="34"/>
      <c r="F343" s="194" t="s">
        <v>684</v>
      </c>
      <c r="G343" s="34"/>
      <c r="H343" s="34"/>
      <c r="I343" s="101"/>
      <c r="J343" s="34"/>
      <c r="K343" s="34"/>
      <c r="L343" s="37"/>
      <c r="M343" s="195"/>
      <c r="N343" s="196"/>
      <c r="O343" s="62"/>
      <c r="P343" s="62"/>
      <c r="Q343" s="62"/>
      <c r="R343" s="62"/>
      <c r="S343" s="62"/>
      <c r="T343" s="63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5" t="s">
        <v>124</v>
      </c>
      <c r="AU343" s="15" t="s">
        <v>122</v>
      </c>
    </row>
    <row r="344" spans="1:65" s="2" customFormat="1" ht="21.75" customHeight="1">
      <c r="A344" s="32"/>
      <c r="B344" s="33"/>
      <c r="C344" s="180" t="s">
        <v>693</v>
      </c>
      <c r="D344" s="180" t="s">
        <v>116</v>
      </c>
      <c r="E344" s="181" t="s">
        <v>694</v>
      </c>
      <c r="F344" s="182" t="s">
        <v>695</v>
      </c>
      <c r="G344" s="183" t="s">
        <v>185</v>
      </c>
      <c r="H344" s="184">
        <v>1</v>
      </c>
      <c r="I344" s="185"/>
      <c r="J344" s="186">
        <f>ROUND(I344*H344,2)</f>
        <v>0</v>
      </c>
      <c r="K344" s="182" t="s">
        <v>120</v>
      </c>
      <c r="L344" s="37"/>
      <c r="M344" s="187" t="s">
        <v>20</v>
      </c>
      <c r="N344" s="188" t="s">
        <v>44</v>
      </c>
      <c r="O344" s="62"/>
      <c r="P344" s="189">
        <f>O344*H344</f>
        <v>0</v>
      </c>
      <c r="Q344" s="189">
        <v>2.0001599999999998E-5</v>
      </c>
      <c r="R344" s="189">
        <f>Q344*H344</f>
        <v>2.0001599999999998E-5</v>
      </c>
      <c r="S344" s="189">
        <v>0</v>
      </c>
      <c r="T344" s="190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91" t="s">
        <v>121</v>
      </c>
      <c r="AT344" s="191" t="s">
        <v>116</v>
      </c>
      <c r="AU344" s="191" t="s">
        <v>122</v>
      </c>
      <c r="AY344" s="15" t="s">
        <v>110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5" t="s">
        <v>22</v>
      </c>
      <c r="BK344" s="192">
        <f>ROUND(I344*H344,2)</f>
        <v>0</v>
      </c>
      <c r="BL344" s="15" t="s">
        <v>121</v>
      </c>
      <c r="BM344" s="191" t="s">
        <v>696</v>
      </c>
    </row>
    <row r="345" spans="1:65" s="2" customFormat="1" ht="180">
      <c r="A345" s="32"/>
      <c r="B345" s="33"/>
      <c r="C345" s="34"/>
      <c r="D345" s="193" t="s">
        <v>124</v>
      </c>
      <c r="E345" s="34"/>
      <c r="F345" s="194" t="s">
        <v>684</v>
      </c>
      <c r="G345" s="34"/>
      <c r="H345" s="34"/>
      <c r="I345" s="101"/>
      <c r="J345" s="34"/>
      <c r="K345" s="34"/>
      <c r="L345" s="37"/>
      <c r="M345" s="195"/>
      <c r="N345" s="196"/>
      <c r="O345" s="62"/>
      <c r="P345" s="62"/>
      <c r="Q345" s="62"/>
      <c r="R345" s="62"/>
      <c r="S345" s="62"/>
      <c r="T345" s="63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5" t="s">
        <v>124</v>
      </c>
      <c r="AU345" s="15" t="s">
        <v>122</v>
      </c>
    </row>
    <row r="346" spans="1:65" s="2" customFormat="1" ht="21.75" customHeight="1">
      <c r="A346" s="32"/>
      <c r="B346" s="33"/>
      <c r="C346" s="180" t="s">
        <v>697</v>
      </c>
      <c r="D346" s="180" t="s">
        <v>116</v>
      </c>
      <c r="E346" s="181" t="s">
        <v>698</v>
      </c>
      <c r="F346" s="182" t="s">
        <v>699</v>
      </c>
      <c r="G346" s="183" t="s">
        <v>185</v>
      </c>
      <c r="H346" s="184">
        <v>1</v>
      </c>
      <c r="I346" s="185"/>
      <c r="J346" s="186">
        <f>ROUND(I346*H346,2)</f>
        <v>0</v>
      </c>
      <c r="K346" s="182" t="s">
        <v>120</v>
      </c>
      <c r="L346" s="37"/>
      <c r="M346" s="187" t="s">
        <v>20</v>
      </c>
      <c r="N346" s="188" t="s">
        <v>44</v>
      </c>
      <c r="O346" s="62"/>
      <c r="P346" s="189">
        <f>O346*H346</f>
        <v>0</v>
      </c>
      <c r="Q346" s="189">
        <v>0.109405</v>
      </c>
      <c r="R346" s="189">
        <f>Q346*H346</f>
        <v>0.109405</v>
      </c>
      <c r="S346" s="189">
        <v>0</v>
      </c>
      <c r="T346" s="190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91" t="s">
        <v>121</v>
      </c>
      <c r="AT346" s="191" t="s">
        <v>116</v>
      </c>
      <c r="AU346" s="191" t="s">
        <v>122</v>
      </c>
      <c r="AY346" s="15" t="s">
        <v>110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5" t="s">
        <v>22</v>
      </c>
      <c r="BK346" s="192">
        <f>ROUND(I346*H346,2)</f>
        <v>0</v>
      </c>
      <c r="BL346" s="15" t="s">
        <v>121</v>
      </c>
      <c r="BM346" s="191" t="s">
        <v>700</v>
      </c>
    </row>
    <row r="347" spans="1:65" s="2" customFormat="1" ht="108">
      <c r="A347" s="32"/>
      <c r="B347" s="33"/>
      <c r="C347" s="34"/>
      <c r="D347" s="193" t="s">
        <v>124</v>
      </c>
      <c r="E347" s="34"/>
      <c r="F347" s="194" t="s">
        <v>701</v>
      </c>
      <c r="G347" s="34"/>
      <c r="H347" s="34"/>
      <c r="I347" s="101"/>
      <c r="J347" s="34"/>
      <c r="K347" s="34"/>
      <c r="L347" s="37"/>
      <c r="M347" s="195"/>
      <c r="N347" s="196"/>
      <c r="O347" s="62"/>
      <c r="P347" s="62"/>
      <c r="Q347" s="62"/>
      <c r="R347" s="62"/>
      <c r="S347" s="62"/>
      <c r="T347" s="63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5" t="s">
        <v>124</v>
      </c>
      <c r="AU347" s="15" t="s">
        <v>122</v>
      </c>
    </row>
    <row r="348" spans="1:65" s="2" customFormat="1" ht="16.5" customHeight="1">
      <c r="A348" s="32"/>
      <c r="B348" s="33"/>
      <c r="C348" s="197" t="s">
        <v>702</v>
      </c>
      <c r="D348" s="197" t="s">
        <v>320</v>
      </c>
      <c r="E348" s="198" t="s">
        <v>703</v>
      </c>
      <c r="F348" s="199" t="s">
        <v>704</v>
      </c>
      <c r="G348" s="200" t="s">
        <v>185</v>
      </c>
      <c r="H348" s="201">
        <v>1</v>
      </c>
      <c r="I348" s="202"/>
      <c r="J348" s="203">
        <f t="shared" ref="J348:J377" si="20">ROUND(I348*H348,2)</f>
        <v>0</v>
      </c>
      <c r="K348" s="199" t="s">
        <v>120</v>
      </c>
      <c r="L348" s="204"/>
      <c r="M348" s="205" t="s">
        <v>20</v>
      </c>
      <c r="N348" s="206" t="s">
        <v>44</v>
      </c>
      <c r="O348" s="62"/>
      <c r="P348" s="189">
        <f t="shared" ref="P348:P377" si="21">O348*H348</f>
        <v>0</v>
      </c>
      <c r="Q348" s="189">
        <v>6.1000000000000004E-3</v>
      </c>
      <c r="R348" s="189">
        <f t="shared" ref="R348:R377" si="22">Q348*H348</f>
        <v>6.1000000000000004E-3</v>
      </c>
      <c r="S348" s="189">
        <v>0</v>
      </c>
      <c r="T348" s="190">
        <f t="shared" ref="T348:T377" si="2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91" t="s">
        <v>152</v>
      </c>
      <c r="AT348" s="191" t="s">
        <v>320</v>
      </c>
      <c r="AU348" s="191" t="s">
        <v>122</v>
      </c>
      <c r="AY348" s="15" t="s">
        <v>110</v>
      </c>
      <c r="BE348" s="192">
        <f t="shared" ref="BE348:BE377" si="24">IF(N348="základní",J348,0)</f>
        <v>0</v>
      </c>
      <c r="BF348" s="192">
        <f t="shared" ref="BF348:BF377" si="25">IF(N348="snížená",J348,0)</f>
        <v>0</v>
      </c>
      <c r="BG348" s="192">
        <f t="shared" ref="BG348:BG377" si="26">IF(N348="zákl. přenesená",J348,0)</f>
        <v>0</v>
      </c>
      <c r="BH348" s="192">
        <f t="shared" ref="BH348:BH377" si="27">IF(N348="sníž. přenesená",J348,0)</f>
        <v>0</v>
      </c>
      <c r="BI348" s="192">
        <f t="shared" ref="BI348:BI377" si="28">IF(N348="nulová",J348,0)</f>
        <v>0</v>
      </c>
      <c r="BJ348" s="15" t="s">
        <v>22</v>
      </c>
      <c r="BK348" s="192">
        <f t="shared" ref="BK348:BK377" si="29">ROUND(I348*H348,2)</f>
        <v>0</v>
      </c>
      <c r="BL348" s="15" t="s">
        <v>121</v>
      </c>
      <c r="BM348" s="191" t="s">
        <v>705</v>
      </c>
    </row>
    <row r="349" spans="1:65" s="2" customFormat="1" ht="16.5" customHeight="1">
      <c r="A349" s="32"/>
      <c r="B349" s="33"/>
      <c r="C349" s="197" t="s">
        <v>706</v>
      </c>
      <c r="D349" s="197" t="s">
        <v>320</v>
      </c>
      <c r="E349" s="198" t="s">
        <v>707</v>
      </c>
      <c r="F349" s="199" t="s">
        <v>708</v>
      </c>
      <c r="G349" s="200" t="s">
        <v>709</v>
      </c>
      <c r="H349" s="201">
        <v>1</v>
      </c>
      <c r="I349" s="202"/>
      <c r="J349" s="203">
        <f t="shared" si="20"/>
        <v>0</v>
      </c>
      <c r="K349" s="199" t="s">
        <v>120</v>
      </c>
      <c r="L349" s="204"/>
      <c r="M349" s="205" t="s">
        <v>20</v>
      </c>
      <c r="N349" s="206" t="s">
        <v>44</v>
      </c>
      <c r="O349" s="62"/>
      <c r="P349" s="189">
        <f t="shared" si="21"/>
        <v>0</v>
      </c>
      <c r="Q349" s="189">
        <v>5.0000000000000001E-4</v>
      </c>
      <c r="R349" s="189">
        <f t="shared" si="22"/>
        <v>5.0000000000000001E-4</v>
      </c>
      <c r="S349" s="189">
        <v>0</v>
      </c>
      <c r="T349" s="190">
        <f t="shared" si="2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91" t="s">
        <v>152</v>
      </c>
      <c r="AT349" s="191" t="s">
        <v>320</v>
      </c>
      <c r="AU349" s="191" t="s">
        <v>122</v>
      </c>
      <c r="AY349" s="15" t="s">
        <v>110</v>
      </c>
      <c r="BE349" s="192">
        <f t="shared" si="24"/>
        <v>0</v>
      </c>
      <c r="BF349" s="192">
        <f t="shared" si="25"/>
        <v>0</v>
      </c>
      <c r="BG349" s="192">
        <f t="shared" si="26"/>
        <v>0</v>
      </c>
      <c r="BH349" s="192">
        <f t="shared" si="27"/>
        <v>0</v>
      </c>
      <c r="BI349" s="192">
        <f t="shared" si="28"/>
        <v>0</v>
      </c>
      <c r="BJ349" s="15" t="s">
        <v>22</v>
      </c>
      <c r="BK349" s="192">
        <f t="shared" si="29"/>
        <v>0</v>
      </c>
      <c r="BL349" s="15" t="s">
        <v>121</v>
      </c>
      <c r="BM349" s="191" t="s">
        <v>710</v>
      </c>
    </row>
    <row r="350" spans="1:65" s="2" customFormat="1" ht="21.75" customHeight="1">
      <c r="A350" s="32"/>
      <c r="B350" s="33"/>
      <c r="C350" s="197" t="s">
        <v>711</v>
      </c>
      <c r="D350" s="197" t="s">
        <v>320</v>
      </c>
      <c r="E350" s="198" t="s">
        <v>712</v>
      </c>
      <c r="F350" s="199" t="s">
        <v>713</v>
      </c>
      <c r="G350" s="200" t="s">
        <v>185</v>
      </c>
      <c r="H350" s="201">
        <v>1</v>
      </c>
      <c r="I350" s="202"/>
      <c r="J350" s="203">
        <f t="shared" si="20"/>
        <v>0</v>
      </c>
      <c r="K350" s="199" t="s">
        <v>120</v>
      </c>
      <c r="L350" s="204"/>
      <c r="M350" s="205" t="s">
        <v>20</v>
      </c>
      <c r="N350" s="206" t="s">
        <v>44</v>
      </c>
      <c r="O350" s="62"/>
      <c r="P350" s="189">
        <f t="shared" si="21"/>
        <v>0</v>
      </c>
      <c r="Q350" s="189">
        <v>4.0000000000000001E-3</v>
      </c>
      <c r="R350" s="189">
        <f t="shared" si="22"/>
        <v>4.0000000000000001E-3</v>
      </c>
      <c r="S350" s="189">
        <v>0</v>
      </c>
      <c r="T350" s="190">
        <f t="shared" si="2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91" t="s">
        <v>152</v>
      </c>
      <c r="AT350" s="191" t="s">
        <v>320</v>
      </c>
      <c r="AU350" s="191" t="s">
        <v>122</v>
      </c>
      <c r="AY350" s="15" t="s">
        <v>110</v>
      </c>
      <c r="BE350" s="192">
        <f t="shared" si="24"/>
        <v>0</v>
      </c>
      <c r="BF350" s="192">
        <f t="shared" si="25"/>
        <v>0</v>
      </c>
      <c r="BG350" s="192">
        <f t="shared" si="26"/>
        <v>0</v>
      </c>
      <c r="BH350" s="192">
        <f t="shared" si="27"/>
        <v>0</v>
      </c>
      <c r="BI350" s="192">
        <f t="shared" si="28"/>
        <v>0</v>
      </c>
      <c r="BJ350" s="15" t="s">
        <v>22</v>
      </c>
      <c r="BK350" s="192">
        <f t="shared" si="29"/>
        <v>0</v>
      </c>
      <c r="BL350" s="15" t="s">
        <v>121</v>
      </c>
      <c r="BM350" s="191" t="s">
        <v>714</v>
      </c>
    </row>
    <row r="351" spans="1:65" s="2" customFormat="1" ht="16.5" customHeight="1">
      <c r="A351" s="32"/>
      <c r="B351" s="33"/>
      <c r="C351" s="197" t="s">
        <v>715</v>
      </c>
      <c r="D351" s="197" t="s">
        <v>320</v>
      </c>
      <c r="E351" s="198" t="s">
        <v>716</v>
      </c>
      <c r="F351" s="199" t="s">
        <v>717</v>
      </c>
      <c r="G351" s="200" t="s">
        <v>185</v>
      </c>
      <c r="H351" s="201">
        <v>1</v>
      </c>
      <c r="I351" s="202"/>
      <c r="J351" s="203">
        <f t="shared" si="20"/>
        <v>0</v>
      </c>
      <c r="K351" s="199" t="s">
        <v>120</v>
      </c>
      <c r="L351" s="204"/>
      <c r="M351" s="205" t="s">
        <v>20</v>
      </c>
      <c r="N351" s="206" t="s">
        <v>44</v>
      </c>
      <c r="O351" s="62"/>
      <c r="P351" s="189">
        <f t="shared" si="21"/>
        <v>0</v>
      </c>
      <c r="Q351" s="189">
        <v>5.0000000000000001E-3</v>
      </c>
      <c r="R351" s="189">
        <f t="shared" si="22"/>
        <v>5.0000000000000001E-3</v>
      </c>
      <c r="S351" s="189">
        <v>0</v>
      </c>
      <c r="T351" s="190">
        <f t="shared" si="2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91" t="s">
        <v>152</v>
      </c>
      <c r="AT351" s="191" t="s">
        <v>320</v>
      </c>
      <c r="AU351" s="191" t="s">
        <v>122</v>
      </c>
      <c r="AY351" s="15" t="s">
        <v>110</v>
      </c>
      <c r="BE351" s="192">
        <f t="shared" si="24"/>
        <v>0</v>
      </c>
      <c r="BF351" s="192">
        <f t="shared" si="25"/>
        <v>0</v>
      </c>
      <c r="BG351" s="192">
        <f t="shared" si="26"/>
        <v>0</v>
      </c>
      <c r="BH351" s="192">
        <f t="shared" si="27"/>
        <v>0</v>
      </c>
      <c r="BI351" s="192">
        <f t="shared" si="28"/>
        <v>0</v>
      </c>
      <c r="BJ351" s="15" t="s">
        <v>22</v>
      </c>
      <c r="BK351" s="192">
        <f t="shared" si="29"/>
        <v>0</v>
      </c>
      <c r="BL351" s="15" t="s">
        <v>121</v>
      </c>
      <c r="BM351" s="191" t="s">
        <v>718</v>
      </c>
    </row>
    <row r="352" spans="1:65" s="2" customFormat="1" ht="16.5" customHeight="1">
      <c r="A352" s="32"/>
      <c r="B352" s="33"/>
      <c r="C352" s="197" t="s">
        <v>719</v>
      </c>
      <c r="D352" s="197" t="s">
        <v>320</v>
      </c>
      <c r="E352" s="198" t="s">
        <v>720</v>
      </c>
      <c r="F352" s="199" t="s">
        <v>721</v>
      </c>
      <c r="G352" s="200" t="s">
        <v>185</v>
      </c>
      <c r="H352" s="201">
        <v>1</v>
      </c>
      <c r="I352" s="202"/>
      <c r="J352" s="203">
        <f t="shared" si="20"/>
        <v>0</v>
      </c>
      <c r="K352" s="199" t="s">
        <v>120</v>
      </c>
      <c r="L352" s="204"/>
      <c r="M352" s="205" t="s">
        <v>20</v>
      </c>
      <c r="N352" s="206" t="s">
        <v>44</v>
      </c>
      <c r="O352" s="62"/>
      <c r="P352" s="189">
        <f t="shared" si="21"/>
        <v>0</v>
      </c>
      <c r="Q352" s="189">
        <v>5.0000000000000001E-3</v>
      </c>
      <c r="R352" s="189">
        <f t="shared" si="22"/>
        <v>5.0000000000000001E-3</v>
      </c>
      <c r="S352" s="189">
        <v>0</v>
      </c>
      <c r="T352" s="190">
        <f t="shared" si="2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91" t="s">
        <v>152</v>
      </c>
      <c r="AT352" s="191" t="s">
        <v>320</v>
      </c>
      <c r="AU352" s="191" t="s">
        <v>122</v>
      </c>
      <c r="AY352" s="15" t="s">
        <v>110</v>
      </c>
      <c r="BE352" s="192">
        <f t="shared" si="24"/>
        <v>0</v>
      </c>
      <c r="BF352" s="192">
        <f t="shared" si="25"/>
        <v>0</v>
      </c>
      <c r="BG352" s="192">
        <f t="shared" si="26"/>
        <v>0</v>
      </c>
      <c r="BH352" s="192">
        <f t="shared" si="27"/>
        <v>0</v>
      </c>
      <c r="BI352" s="192">
        <f t="shared" si="28"/>
        <v>0</v>
      </c>
      <c r="BJ352" s="15" t="s">
        <v>22</v>
      </c>
      <c r="BK352" s="192">
        <f t="shared" si="29"/>
        <v>0</v>
      </c>
      <c r="BL352" s="15" t="s">
        <v>121</v>
      </c>
      <c r="BM352" s="191" t="s">
        <v>722</v>
      </c>
    </row>
    <row r="353" spans="1:65" s="2" customFormat="1" ht="21.75" customHeight="1">
      <c r="A353" s="32"/>
      <c r="B353" s="33"/>
      <c r="C353" s="197" t="s">
        <v>723</v>
      </c>
      <c r="D353" s="197" t="s">
        <v>320</v>
      </c>
      <c r="E353" s="198" t="s">
        <v>724</v>
      </c>
      <c r="F353" s="199" t="s">
        <v>725</v>
      </c>
      <c r="G353" s="200" t="s">
        <v>185</v>
      </c>
      <c r="H353" s="201">
        <v>1</v>
      </c>
      <c r="I353" s="202"/>
      <c r="J353" s="203">
        <f t="shared" si="20"/>
        <v>0</v>
      </c>
      <c r="K353" s="199" t="s">
        <v>120</v>
      </c>
      <c r="L353" s="204"/>
      <c r="M353" s="205" t="s">
        <v>20</v>
      </c>
      <c r="N353" s="206" t="s">
        <v>44</v>
      </c>
      <c r="O353" s="62"/>
      <c r="P353" s="189">
        <f t="shared" si="21"/>
        <v>0</v>
      </c>
      <c r="Q353" s="189">
        <v>5.0000000000000001E-3</v>
      </c>
      <c r="R353" s="189">
        <f t="shared" si="22"/>
        <v>5.0000000000000001E-3</v>
      </c>
      <c r="S353" s="189">
        <v>0</v>
      </c>
      <c r="T353" s="190">
        <f t="shared" si="2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91" t="s">
        <v>152</v>
      </c>
      <c r="AT353" s="191" t="s">
        <v>320</v>
      </c>
      <c r="AU353" s="191" t="s">
        <v>122</v>
      </c>
      <c r="AY353" s="15" t="s">
        <v>110</v>
      </c>
      <c r="BE353" s="192">
        <f t="shared" si="24"/>
        <v>0</v>
      </c>
      <c r="BF353" s="192">
        <f t="shared" si="25"/>
        <v>0</v>
      </c>
      <c r="BG353" s="192">
        <f t="shared" si="26"/>
        <v>0</v>
      </c>
      <c r="BH353" s="192">
        <f t="shared" si="27"/>
        <v>0</v>
      </c>
      <c r="BI353" s="192">
        <f t="shared" si="28"/>
        <v>0</v>
      </c>
      <c r="BJ353" s="15" t="s">
        <v>22</v>
      </c>
      <c r="BK353" s="192">
        <f t="shared" si="29"/>
        <v>0</v>
      </c>
      <c r="BL353" s="15" t="s">
        <v>121</v>
      </c>
      <c r="BM353" s="191" t="s">
        <v>726</v>
      </c>
    </row>
    <row r="354" spans="1:65" s="2" customFormat="1" ht="21.75" customHeight="1">
      <c r="A354" s="32"/>
      <c r="B354" s="33"/>
      <c r="C354" s="197" t="s">
        <v>727</v>
      </c>
      <c r="D354" s="197" t="s">
        <v>320</v>
      </c>
      <c r="E354" s="198" t="s">
        <v>728</v>
      </c>
      <c r="F354" s="199" t="s">
        <v>729</v>
      </c>
      <c r="G354" s="200" t="s">
        <v>185</v>
      </c>
      <c r="H354" s="201">
        <v>1</v>
      </c>
      <c r="I354" s="202"/>
      <c r="J354" s="203">
        <f t="shared" si="20"/>
        <v>0</v>
      </c>
      <c r="K354" s="199" t="s">
        <v>120</v>
      </c>
      <c r="L354" s="204"/>
      <c r="M354" s="205" t="s">
        <v>20</v>
      </c>
      <c r="N354" s="206" t="s">
        <v>44</v>
      </c>
      <c r="O354" s="62"/>
      <c r="P354" s="189">
        <f t="shared" si="21"/>
        <v>0</v>
      </c>
      <c r="Q354" s="189">
        <v>6.0000000000000001E-3</v>
      </c>
      <c r="R354" s="189">
        <f t="shared" si="22"/>
        <v>6.0000000000000001E-3</v>
      </c>
      <c r="S354" s="189">
        <v>0</v>
      </c>
      <c r="T354" s="190">
        <f t="shared" si="2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91" t="s">
        <v>152</v>
      </c>
      <c r="AT354" s="191" t="s">
        <v>320</v>
      </c>
      <c r="AU354" s="191" t="s">
        <v>122</v>
      </c>
      <c r="AY354" s="15" t="s">
        <v>110</v>
      </c>
      <c r="BE354" s="192">
        <f t="shared" si="24"/>
        <v>0</v>
      </c>
      <c r="BF354" s="192">
        <f t="shared" si="25"/>
        <v>0</v>
      </c>
      <c r="BG354" s="192">
        <f t="shared" si="26"/>
        <v>0</v>
      </c>
      <c r="BH354" s="192">
        <f t="shared" si="27"/>
        <v>0</v>
      </c>
      <c r="BI354" s="192">
        <f t="shared" si="28"/>
        <v>0</v>
      </c>
      <c r="BJ354" s="15" t="s">
        <v>22</v>
      </c>
      <c r="BK354" s="192">
        <f t="shared" si="29"/>
        <v>0</v>
      </c>
      <c r="BL354" s="15" t="s">
        <v>121</v>
      </c>
      <c r="BM354" s="191" t="s">
        <v>730</v>
      </c>
    </row>
    <row r="355" spans="1:65" s="2" customFormat="1" ht="16.5" customHeight="1">
      <c r="A355" s="32"/>
      <c r="B355" s="33"/>
      <c r="C355" s="197" t="s">
        <v>731</v>
      </c>
      <c r="D355" s="197" t="s">
        <v>320</v>
      </c>
      <c r="E355" s="198" t="s">
        <v>732</v>
      </c>
      <c r="F355" s="199" t="s">
        <v>733</v>
      </c>
      <c r="G355" s="200" t="s">
        <v>185</v>
      </c>
      <c r="H355" s="201">
        <v>1</v>
      </c>
      <c r="I355" s="202"/>
      <c r="J355" s="203">
        <f t="shared" si="20"/>
        <v>0</v>
      </c>
      <c r="K355" s="199" t="s">
        <v>120</v>
      </c>
      <c r="L355" s="204"/>
      <c r="M355" s="205" t="s">
        <v>20</v>
      </c>
      <c r="N355" s="206" t="s">
        <v>44</v>
      </c>
      <c r="O355" s="62"/>
      <c r="P355" s="189">
        <f t="shared" si="21"/>
        <v>0</v>
      </c>
      <c r="Q355" s="189">
        <v>5.0000000000000001E-3</v>
      </c>
      <c r="R355" s="189">
        <f t="shared" si="22"/>
        <v>5.0000000000000001E-3</v>
      </c>
      <c r="S355" s="189">
        <v>0</v>
      </c>
      <c r="T355" s="190">
        <f t="shared" si="2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91" t="s">
        <v>152</v>
      </c>
      <c r="AT355" s="191" t="s">
        <v>320</v>
      </c>
      <c r="AU355" s="191" t="s">
        <v>122</v>
      </c>
      <c r="AY355" s="15" t="s">
        <v>110</v>
      </c>
      <c r="BE355" s="192">
        <f t="shared" si="24"/>
        <v>0</v>
      </c>
      <c r="BF355" s="192">
        <f t="shared" si="25"/>
        <v>0</v>
      </c>
      <c r="BG355" s="192">
        <f t="shared" si="26"/>
        <v>0</v>
      </c>
      <c r="BH355" s="192">
        <f t="shared" si="27"/>
        <v>0</v>
      </c>
      <c r="BI355" s="192">
        <f t="shared" si="28"/>
        <v>0</v>
      </c>
      <c r="BJ355" s="15" t="s">
        <v>22</v>
      </c>
      <c r="BK355" s="192">
        <f t="shared" si="29"/>
        <v>0</v>
      </c>
      <c r="BL355" s="15" t="s">
        <v>121</v>
      </c>
      <c r="BM355" s="191" t="s">
        <v>734</v>
      </c>
    </row>
    <row r="356" spans="1:65" s="2" customFormat="1" ht="16.5" customHeight="1">
      <c r="A356" s="32"/>
      <c r="B356" s="33"/>
      <c r="C356" s="197" t="s">
        <v>735</v>
      </c>
      <c r="D356" s="197" t="s">
        <v>320</v>
      </c>
      <c r="E356" s="198" t="s">
        <v>736</v>
      </c>
      <c r="F356" s="199" t="s">
        <v>737</v>
      </c>
      <c r="G356" s="200" t="s">
        <v>185</v>
      </c>
      <c r="H356" s="201">
        <v>1</v>
      </c>
      <c r="I356" s="202"/>
      <c r="J356" s="203">
        <f t="shared" si="20"/>
        <v>0</v>
      </c>
      <c r="K356" s="199" t="s">
        <v>120</v>
      </c>
      <c r="L356" s="204"/>
      <c r="M356" s="205" t="s">
        <v>20</v>
      </c>
      <c r="N356" s="206" t="s">
        <v>44</v>
      </c>
      <c r="O356" s="62"/>
      <c r="P356" s="189">
        <f t="shared" si="21"/>
        <v>0</v>
      </c>
      <c r="Q356" s="189">
        <v>3.0000000000000001E-3</v>
      </c>
      <c r="R356" s="189">
        <f t="shared" si="22"/>
        <v>3.0000000000000001E-3</v>
      </c>
      <c r="S356" s="189">
        <v>0</v>
      </c>
      <c r="T356" s="190">
        <f t="shared" si="2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91" t="s">
        <v>152</v>
      </c>
      <c r="AT356" s="191" t="s">
        <v>320</v>
      </c>
      <c r="AU356" s="191" t="s">
        <v>122</v>
      </c>
      <c r="AY356" s="15" t="s">
        <v>110</v>
      </c>
      <c r="BE356" s="192">
        <f t="shared" si="24"/>
        <v>0</v>
      </c>
      <c r="BF356" s="192">
        <f t="shared" si="25"/>
        <v>0</v>
      </c>
      <c r="BG356" s="192">
        <f t="shared" si="26"/>
        <v>0</v>
      </c>
      <c r="BH356" s="192">
        <f t="shared" si="27"/>
        <v>0</v>
      </c>
      <c r="BI356" s="192">
        <f t="shared" si="28"/>
        <v>0</v>
      </c>
      <c r="BJ356" s="15" t="s">
        <v>22</v>
      </c>
      <c r="BK356" s="192">
        <f t="shared" si="29"/>
        <v>0</v>
      </c>
      <c r="BL356" s="15" t="s">
        <v>121</v>
      </c>
      <c r="BM356" s="191" t="s">
        <v>738</v>
      </c>
    </row>
    <row r="357" spans="1:65" s="2" customFormat="1" ht="16.5" customHeight="1">
      <c r="A357" s="32"/>
      <c r="B357" s="33"/>
      <c r="C357" s="197" t="s">
        <v>739</v>
      </c>
      <c r="D357" s="197" t="s">
        <v>320</v>
      </c>
      <c r="E357" s="198" t="s">
        <v>740</v>
      </c>
      <c r="F357" s="199" t="s">
        <v>741</v>
      </c>
      <c r="G357" s="200" t="s">
        <v>185</v>
      </c>
      <c r="H357" s="201">
        <v>1</v>
      </c>
      <c r="I357" s="202"/>
      <c r="J357" s="203">
        <f t="shared" si="20"/>
        <v>0</v>
      </c>
      <c r="K357" s="199" t="s">
        <v>120</v>
      </c>
      <c r="L357" s="204"/>
      <c r="M357" s="205" t="s">
        <v>20</v>
      </c>
      <c r="N357" s="206" t="s">
        <v>44</v>
      </c>
      <c r="O357" s="62"/>
      <c r="P357" s="189">
        <f t="shared" si="21"/>
        <v>0</v>
      </c>
      <c r="Q357" s="189">
        <v>4.0000000000000001E-3</v>
      </c>
      <c r="R357" s="189">
        <f t="shared" si="22"/>
        <v>4.0000000000000001E-3</v>
      </c>
      <c r="S357" s="189">
        <v>0</v>
      </c>
      <c r="T357" s="190">
        <f t="shared" si="2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91" t="s">
        <v>152</v>
      </c>
      <c r="AT357" s="191" t="s">
        <v>320</v>
      </c>
      <c r="AU357" s="191" t="s">
        <v>122</v>
      </c>
      <c r="AY357" s="15" t="s">
        <v>110</v>
      </c>
      <c r="BE357" s="192">
        <f t="shared" si="24"/>
        <v>0</v>
      </c>
      <c r="BF357" s="192">
        <f t="shared" si="25"/>
        <v>0</v>
      </c>
      <c r="BG357" s="192">
        <f t="shared" si="26"/>
        <v>0</v>
      </c>
      <c r="BH357" s="192">
        <f t="shared" si="27"/>
        <v>0</v>
      </c>
      <c r="BI357" s="192">
        <f t="shared" si="28"/>
        <v>0</v>
      </c>
      <c r="BJ357" s="15" t="s">
        <v>22</v>
      </c>
      <c r="BK357" s="192">
        <f t="shared" si="29"/>
        <v>0</v>
      </c>
      <c r="BL357" s="15" t="s">
        <v>121</v>
      </c>
      <c r="BM357" s="191" t="s">
        <v>742</v>
      </c>
    </row>
    <row r="358" spans="1:65" s="2" customFormat="1" ht="16.5" customHeight="1">
      <c r="A358" s="32"/>
      <c r="B358" s="33"/>
      <c r="C358" s="197" t="s">
        <v>743</v>
      </c>
      <c r="D358" s="197" t="s">
        <v>320</v>
      </c>
      <c r="E358" s="198" t="s">
        <v>744</v>
      </c>
      <c r="F358" s="199" t="s">
        <v>745</v>
      </c>
      <c r="G358" s="200" t="s">
        <v>185</v>
      </c>
      <c r="H358" s="201">
        <v>1</v>
      </c>
      <c r="I358" s="202"/>
      <c r="J358" s="203">
        <f t="shared" si="20"/>
        <v>0</v>
      </c>
      <c r="K358" s="199" t="s">
        <v>120</v>
      </c>
      <c r="L358" s="204"/>
      <c r="M358" s="205" t="s">
        <v>20</v>
      </c>
      <c r="N358" s="206" t="s">
        <v>44</v>
      </c>
      <c r="O358" s="62"/>
      <c r="P358" s="189">
        <f t="shared" si="21"/>
        <v>0</v>
      </c>
      <c r="Q358" s="189">
        <v>4.0000000000000001E-3</v>
      </c>
      <c r="R358" s="189">
        <f t="shared" si="22"/>
        <v>4.0000000000000001E-3</v>
      </c>
      <c r="S358" s="189">
        <v>0</v>
      </c>
      <c r="T358" s="190">
        <f t="shared" si="2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91" t="s">
        <v>152</v>
      </c>
      <c r="AT358" s="191" t="s">
        <v>320</v>
      </c>
      <c r="AU358" s="191" t="s">
        <v>122</v>
      </c>
      <c r="AY358" s="15" t="s">
        <v>110</v>
      </c>
      <c r="BE358" s="192">
        <f t="shared" si="24"/>
        <v>0</v>
      </c>
      <c r="BF358" s="192">
        <f t="shared" si="25"/>
        <v>0</v>
      </c>
      <c r="BG358" s="192">
        <f t="shared" si="26"/>
        <v>0</v>
      </c>
      <c r="BH358" s="192">
        <f t="shared" si="27"/>
        <v>0</v>
      </c>
      <c r="BI358" s="192">
        <f t="shared" si="28"/>
        <v>0</v>
      </c>
      <c r="BJ358" s="15" t="s">
        <v>22</v>
      </c>
      <c r="BK358" s="192">
        <f t="shared" si="29"/>
        <v>0</v>
      </c>
      <c r="BL358" s="15" t="s">
        <v>121</v>
      </c>
      <c r="BM358" s="191" t="s">
        <v>746</v>
      </c>
    </row>
    <row r="359" spans="1:65" s="2" customFormat="1" ht="16.5" customHeight="1">
      <c r="A359" s="32"/>
      <c r="B359" s="33"/>
      <c r="C359" s="197" t="s">
        <v>747</v>
      </c>
      <c r="D359" s="197" t="s">
        <v>320</v>
      </c>
      <c r="E359" s="198" t="s">
        <v>748</v>
      </c>
      <c r="F359" s="199" t="s">
        <v>749</v>
      </c>
      <c r="G359" s="200" t="s">
        <v>185</v>
      </c>
      <c r="H359" s="201">
        <v>1</v>
      </c>
      <c r="I359" s="202"/>
      <c r="J359" s="203">
        <f t="shared" si="20"/>
        <v>0</v>
      </c>
      <c r="K359" s="199" t="s">
        <v>120</v>
      </c>
      <c r="L359" s="204"/>
      <c r="M359" s="205" t="s">
        <v>20</v>
      </c>
      <c r="N359" s="206" t="s">
        <v>44</v>
      </c>
      <c r="O359" s="62"/>
      <c r="P359" s="189">
        <f t="shared" si="21"/>
        <v>0</v>
      </c>
      <c r="Q359" s="189">
        <v>4.0000000000000001E-3</v>
      </c>
      <c r="R359" s="189">
        <f t="shared" si="22"/>
        <v>4.0000000000000001E-3</v>
      </c>
      <c r="S359" s="189">
        <v>0</v>
      </c>
      <c r="T359" s="190">
        <f t="shared" si="2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91" t="s">
        <v>152</v>
      </c>
      <c r="AT359" s="191" t="s">
        <v>320</v>
      </c>
      <c r="AU359" s="191" t="s">
        <v>122</v>
      </c>
      <c r="AY359" s="15" t="s">
        <v>110</v>
      </c>
      <c r="BE359" s="192">
        <f t="shared" si="24"/>
        <v>0</v>
      </c>
      <c r="BF359" s="192">
        <f t="shared" si="25"/>
        <v>0</v>
      </c>
      <c r="BG359" s="192">
        <f t="shared" si="26"/>
        <v>0</v>
      </c>
      <c r="BH359" s="192">
        <f t="shared" si="27"/>
        <v>0</v>
      </c>
      <c r="BI359" s="192">
        <f t="shared" si="28"/>
        <v>0</v>
      </c>
      <c r="BJ359" s="15" t="s">
        <v>22</v>
      </c>
      <c r="BK359" s="192">
        <f t="shared" si="29"/>
        <v>0</v>
      </c>
      <c r="BL359" s="15" t="s">
        <v>121</v>
      </c>
      <c r="BM359" s="191" t="s">
        <v>750</v>
      </c>
    </row>
    <row r="360" spans="1:65" s="2" customFormat="1" ht="16.5" customHeight="1">
      <c r="A360" s="32"/>
      <c r="B360" s="33"/>
      <c r="C360" s="197" t="s">
        <v>751</v>
      </c>
      <c r="D360" s="197" t="s">
        <v>320</v>
      </c>
      <c r="E360" s="198" t="s">
        <v>752</v>
      </c>
      <c r="F360" s="199" t="s">
        <v>753</v>
      </c>
      <c r="G360" s="200" t="s">
        <v>185</v>
      </c>
      <c r="H360" s="201">
        <v>1</v>
      </c>
      <c r="I360" s="202"/>
      <c r="J360" s="203">
        <f t="shared" si="20"/>
        <v>0</v>
      </c>
      <c r="K360" s="199" t="s">
        <v>120</v>
      </c>
      <c r="L360" s="204"/>
      <c r="M360" s="205" t="s">
        <v>20</v>
      </c>
      <c r="N360" s="206" t="s">
        <v>44</v>
      </c>
      <c r="O360" s="62"/>
      <c r="P360" s="189">
        <f t="shared" si="21"/>
        <v>0</v>
      </c>
      <c r="Q360" s="189">
        <v>4.0000000000000001E-3</v>
      </c>
      <c r="R360" s="189">
        <f t="shared" si="22"/>
        <v>4.0000000000000001E-3</v>
      </c>
      <c r="S360" s="189">
        <v>0</v>
      </c>
      <c r="T360" s="190">
        <f t="shared" si="2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91" t="s">
        <v>152</v>
      </c>
      <c r="AT360" s="191" t="s">
        <v>320</v>
      </c>
      <c r="AU360" s="191" t="s">
        <v>122</v>
      </c>
      <c r="AY360" s="15" t="s">
        <v>110</v>
      </c>
      <c r="BE360" s="192">
        <f t="shared" si="24"/>
        <v>0</v>
      </c>
      <c r="BF360" s="192">
        <f t="shared" si="25"/>
        <v>0</v>
      </c>
      <c r="BG360" s="192">
        <f t="shared" si="26"/>
        <v>0</v>
      </c>
      <c r="BH360" s="192">
        <f t="shared" si="27"/>
        <v>0</v>
      </c>
      <c r="BI360" s="192">
        <f t="shared" si="28"/>
        <v>0</v>
      </c>
      <c r="BJ360" s="15" t="s">
        <v>22</v>
      </c>
      <c r="BK360" s="192">
        <f t="shared" si="29"/>
        <v>0</v>
      </c>
      <c r="BL360" s="15" t="s">
        <v>121</v>
      </c>
      <c r="BM360" s="191" t="s">
        <v>754</v>
      </c>
    </row>
    <row r="361" spans="1:65" s="2" customFormat="1" ht="16.5" customHeight="1">
      <c r="A361" s="32"/>
      <c r="B361" s="33"/>
      <c r="C361" s="197" t="s">
        <v>755</v>
      </c>
      <c r="D361" s="197" t="s">
        <v>320</v>
      </c>
      <c r="E361" s="198" t="s">
        <v>756</v>
      </c>
      <c r="F361" s="199" t="s">
        <v>757</v>
      </c>
      <c r="G361" s="200" t="s">
        <v>185</v>
      </c>
      <c r="H361" s="201">
        <v>1</v>
      </c>
      <c r="I361" s="202"/>
      <c r="J361" s="203">
        <f t="shared" si="20"/>
        <v>0</v>
      </c>
      <c r="K361" s="199" t="s">
        <v>120</v>
      </c>
      <c r="L361" s="204"/>
      <c r="M361" s="205" t="s">
        <v>20</v>
      </c>
      <c r="N361" s="206" t="s">
        <v>44</v>
      </c>
      <c r="O361" s="62"/>
      <c r="P361" s="189">
        <f t="shared" si="21"/>
        <v>0</v>
      </c>
      <c r="Q361" s="189">
        <v>4.0000000000000001E-3</v>
      </c>
      <c r="R361" s="189">
        <f t="shared" si="22"/>
        <v>4.0000000000000001E-3</v>
      </c>
      <c r="S361" s="189">
        <v>0</v>
      </c>
      <c r="T361" s="190">
        <f t="shared" si="2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91" t="s">
        <v>152</v>
      </c>
      <c r="AT361" s="191" t="s">
        <v>320</v>
      </c>
      <c r="AU361" s="191" t="s">
        <v>122</v>
      </c>
      <c r="AY361" s="15" t="s">
        <v>110</v>
      </c>
      <c r="BE361" s="192">
        <f t="shared" si="24"/>
        <v>0</v>
      </c>
      <c r="BF361" s="192">
        <f t="shared" si="25"/>
        <v>0</v>
      </c>
      <c r="BG361" s="192">
        <f t="shared" si="26"/>
        <v>0</v>
      </c>
      <c r="BH361" s="192">
        <f t="shared" si="27"/>
        <v>0</v>
      </c>
      <c r="BI361" s="192">
        <f t="shared" si="28"/>
        <v>0</v>
      </c>
      <c r="BJ361" s="15" t="s">
        <v>22</v>
      </c>
      <c r="BK361" s="192">
        <f t="shared" si="29"/>
        <v>0</v>
      </c>
      <c r="BL361" s="15" t="s">
        <v>121</v>
      </c>
      <c r="BM361" s="191" t="s">
        <v>758</v>
      </c>
    </row>
    <row r="362" spans="1:65" s="2" customFormat="1" ht="16.5" customHeight="1">
      <c r="A362" s="32"/>
      <c r="B362" s="33"/>
      <c r="C362" s="197" t="s">
        <v>759</v>
      </c>
      <c r="D362" s="197" t="s">
        <v>320</v>
      </c>
      <c r="E362" s="198" t="s">
        <v>760</v>
      </c>
      <c r="F362" s="199" t="s">
        <v>761</v>
      </c>
      <c r="G362" s="200" t="s">
        <v>185</v>
      </c>
      <c r="H362" s="201">
        <v>1</v>
      </c>
      <c r="I362" s="202"/>
      <c r="J362" s="203">
        <f t="shared" si="20"/>
        <v>0</v>
      </c>
      <c r="K362" s="199" t="s">
        <v>120</v>
      </c>
      <c r="L362" s="204"/>
      <c r="M362" s="205" t="s">
        <v>20</v>
      </c>
      <c r="N362" s="206" t="s">
        <v>44</v>
      </c>
      <c r="O362" s="62"/>
      <c r="P362" s="189">
        <f t="shared" si="21"/>
        <v>0</v>
      </c>
      <c r="Q362" s="189">
        <v>8.0000000000000002E-3</v>
      </c>
      <c r="R362" s="189">
        <f t="shared" si="22"/>
        <v>8.0000000000000002E-3</v>
      </c>
      <c r="S362" s="189">
        <v>0</v>
      </c>
      <c r="T362" s="190">
        <f t="shared" si="2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91" t="s">
        <v>152</v>
      </c>
      <c r="AT362" s="191" t="s">
        <v>320</v>
      </c>
      <c r="AU362" s="191" t="s">
        <v>122</v>
      </c>
      <c r="AY362" s="15" t="s">
        <v>110</v>
      </c>
      <c r="BE362" s="192">
        <f t="shared" si="24"/>
        <v>0</v>
      </c>
      <c r="BF362" s="192">
        <f t="shared" si="25"/>
        <v>0</v>
      </c>
      <c r="BG362" s="192">
        <f t="shared" si="26"/>
        <v>0</v>
      </c>
      <c r="BH362" s="192">
        <f t="shared" si="27"/>
        <v>0</v>
      </c>
      <c r="BI362" s="192">
        <f t="shared" si="28"/>
        <v>0</v>
      </c>
      <c r="BJ362" s="15" t="s">
        <v>22</v>
      </c>
      <c r="BK362" s="192">
        <f t="shared" si="29"/>
        <v>0</v>
      </c>
      <c r="BL362" s="15" t="s">
        <v>121</v>
      </c>
      <c r="BM362" s="191" t="s">
        <v>762</v>
      </c>
    </row>
    <row r="363" spans="1:65" s="2" customFormat="1" ht="16.5" customHeight="1">
      <c r="A363" s="32"/>
      <c r="B363" s="33"/>
      <c r="C363" s="197" t="s">
        <v>763</v>
      </c>
      <c r="D363" s="197" t="s">
        <v>320</v>
      </c>
      <c r="E363" s="198" t="s">
        <v>764</v>
      </c>
      <c r="F363" s="199" t="s">
        <v>765</v>
      </c>
      <c r="G363" s="200" t="s">
        <v>185</v>
      </c>
      <c r="H363" s="201">
        <v>1</v>
      </c>
      <c r="I363" s="202"/>
      <c r="J363" s="203">
        <f t="shared" si="20"/>
        <v>0</v>
      </c>
      <c r="K363" s="199" t="s">
        <v>120</v>
      </c>
      <c r="L363" s="204"/>
      <c r="M363" s="205" t="s">
        <v>20</v>
      </c>
      <c r="N363" s="206" t="s">
        <v>44</v>
      </c>
      <c r="O363" s="62"/>
      <c r="P363" s="189">
        <f t="shared" si="21"/>
        <v>0</v>
      </c>
      <c r="Q363" s="189">
        <v>6.0000000000000001E-3</v>
      </c>
      <c r="R363" s="189">
        <f t="shared" si="22"/>
        <v>6.0000000000000001E-3</v>
      </c>
      <c r="S363" s="189">
        <v>0</v>
      </c>
      <c r="T363" s="190">
        <f t="shared" si="2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91" t="s">
        <v>152</v>
      </c>
      <c r="AT363" s="191" t="s">
        <v>320</v>
      </c>
      <c r="AU363" s="191" t="s">
        <v>122</v>
      </c>
      <c r="AY363" s="15" t="s">
        <v>110</v>
      </c>
      <c r="BE363" s="192">
        <f t="shared" si="24"/>
        <v>0</v>
      </c>
      <c r="BF363" s="192">
        <f t="shared" si="25"/>
        <v>0</v>
      </c>
      <c r="BG363" s="192">
        <f t="shared" si="26"/>
        <v>0</v>
      </c>
      <c r="BH363" s="192">
        <f t="shared" si="27"/>
        <v>0</v>
      </c>
      <c r="BI363" s="192">
        <f t="shared" si="28"/>
        <v>0</v>
      </c>
      <c r="BJ363" s="15" t="s">
        <v>22</v>
      </c>
      <c r="BK363" s="192">
        <f t="shared" si="29"/>
        <v>0</v>
      </c>
      <c r="BL363" s="15" t="s">
        <v>121</v>
      </c>
      <c r="BM363" s="191" t="s">
        <v>766</v>
      </c>
    </row>
    <row r="364" spans="1:65" s="2" customFormat="1" ht="16.5" customHeight="1">
      <c r="A364" s="32"/>
      <c r="B364" s="33"/>
      <c r="C364" s="197" t="s">
        <v>767</v>
      </c>
      <c r="D364" s="197" t="s">
        <v>320</v>
      </c>
      <c r="E364" s="198" t="s">
        <v>768</v>
      </c>
      <c r="F364" s="199" t="s">
        <v>769</v>
      </c>
      <c r="G364" s="200" t="s">
        <v>185</v>
      </c>
      <c r="H364" s="201">
        <v>1</v>
      </c>
      <c r="I364" s="202"/>
      <c r="J364" s="203">
        <f t="shared" si="20"/>
        <v>0</v>
      </c>
      <c r="K364" s="199" t="s">
        <v>120</v>
      </c>
      <c r="L364" s="204"/>
      <c r="M364" s="205" t="s">
        <v>20</v>
      </c>
      <c r="N364" s="206" t="s">
        <v>44</v>
      </c>
      <c r="O364" s="62"/>
      <c r="P364" s="189">
        <f t="shared" si="21"/>
        <v>0</v>
      </c>
      <c r="Q364" s="189">
        <v>6.0000000000000001E-3</v>
      </c>
      <c r="R364" s="189">
        <f t="shared" si="22"/>
        <v>6.0000000000000001E-3</v>
      </c>
      <c r="S364" s="189">
        <v>0</v>
      </c>
      <c r="T364" s="190">
        <f t="shared" si="2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91" t="s">
        <v>152</v>
      </c>
      <c r="AT364" s="191" t="s">
        <v>320</v>
      </c>
      <c r="AU364" s="191" t="s">
        <v>122</v>
      </c>
      <c r="AY364" s="15" t="s">
        <v>110</v>
      </c>
      <c r="BE364" s="192">
        <f t="shared" si="24"/>
        <v>0</v>
      </c>
      <c r="BF364" s="192">
        <f t="shared" si="25"/>
        <v>0</v>
      </c>
      <c r="BG364" s="192">
        <f t="shared" si="26"/>
        <v>0</v>
      </c>
      <c r="BH364" s="192">
        <f t="shared" si="27"/>
        <v>0</v>
      </c>
      <c r="BI364" s="192">
        <f t="shared" si="28"/>
        <v>0</v>
      </c>
      <c r="BJ364" s="15" t="s">
        <v>22</v>
      </c>
      <c r="BK364" s="192">
        <f t="shared" si="29"/>
        <v>0</v>
      </c>
      <c r="BL364" s="15" t="s">
        <v>121</v>
      </c>
      <c r="BM364" s="191" t="s">
        <v>770</v>
      </c>
    </row>
    <row r="365" spans="1:65" s="2" customFormat="1" ht="16.5" customHeight="1">
      <c r="A365" s="32"/>
      <c r="B365" s="33"/>
      <c r="C365" s="197" t="s">
        <v>771</v>
      </c>
      <c r="D365" s="197" t="s">
        <v>320</v>
      </c>
      <c r="E365" s="198" t="s">
        <v>772</v>
      </c>
      <c r="F365" s="199" t="s">
        <v>773</v>
      </c>
      <c r="G365" s="200" t="s">
        <v>185</v>
      </c>
      <c r="H365" s="201">
        <v>1</v>
      </c>
      <c r="I365" s="202"/>
      <c r="J365" s="203">
        <f t="shared" si="20"/>
        <v>0</v>
      </c>
      <c r="K365" s="199" t="s">
        <v>120</v>
      </c>
      <c r="L365" s="204"/>
      <c r="M365" s="205" t="s">
        <v>20</v>
      </c>
      <c r="N365" s="206" t="s">
        <v>44</v>
      </c>
      <c r="O365" s="62"/>
      <c r="P365" s="189">
        <f t="shared" si="21"/>
        <v>0</v>
      </c>
      <c r="Q365" s="189">
        <v>6.0000000000000001E-3</v>
      </c>
      <c r="R365" s="189">
        <f t="shared" si="22"/>
        <v>6.0000000000000001E-3</v>
      </c>
      <c r="S365" s="189">
        <v>0</v>
      </c>
      <c r="T365" s="190">
        <f t="shared" si="2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91" t="s">
        <v>152</v>
      </c>
      <c r="AT365" s="191" t="s">
        <v>320</v>
      </c>
      <c r="AU365" s="191" t="s">
        <v>122</v>
      </c>
      <c r="AY365" s="15" t="s">
        <v>110</v>
      </c>
      <c r="BE365" s="192">
        <f t="shared" si="24"/>
        <v>0</v>
      </c>
      <c r="BF365" s="192">
        <f t="shared" si="25"/>
        <v>0</v>
      </c>
      <c r="BG365" s="192">
        <f t="shared" si="26"/>
        <v>0</v>
      </c>
      <c r="BH365" s="192">
        <f t="shared" si="27"/>
        <v>0</v>
      </c>
      <c r="BI365" s="192">
        <f t="shared" si="28"/>
        <v>0</v>
      </c>
      <c r="BJ365" s="15" t="s">
        <v>22</v>
      </c>
      <c r="BK365" s="192">
        <f t="shared" si="29"/>
        <v>0</v>
      </c>
      <c r="BL365" s="15" t="s">
        <v>121</v>
      </c>
      <c r="BM365" s="191" t="s">
        <v>774</v>
      </c>
    </row>
    <row r="366" spans="1:65" s="2" customFormat="1" ht="16.5" customHeight="1">
      <c r="A366" s="32"/>
      <c r="B366" s="33"/>
      <c r="C366" s="197" t="s">
        <v>775</v>
      </c>
      <c r="D366" s="197" t="s">
        <v>320</v>
      </c>
      <c r="E366" s="198" t="s">
        <v>776</v>
      </c>
      <c r="F366" s="199" t="s">
        <v>777</v>
      </c>
      <c r="G366" s="200" t="s">
        <v>185</v>
      </c>
      <c r="H366" s="201">
        <v>1</v>
      </c>
      <c r="I366" s="202"/>
      <c r="J366" s="203">
        <f t="shared" si="20"/>
        <v>0</v>
      </c>
      <c r="K366" s="199" t="s">
        <v>120</v>
      </c>
      <c r="L366" s="204"/>
      <c r="M366" s="205" t="s">
        <v>20</v>
      </c>
      <c r="N366" s="206" t="s">
        <v>44</v>
      </c>
      <c r="O366" s="62"/>
      <c r="P366" s="189">
        <f t="shared" si="21"/>
        <v>0</v>
      </c>
      <c r="Q366" s="189">
        <v>4.0000000000000001E-3</v>
      </c>
      <c r="R366" s="189">
        <f t="shared" si="22"/>
        <v>4.0000000000000001E-3</v>
      </c>
      <c r="S366" s="189">
        <v>0</v>
      </c>
      <c r="T366" s="190">
        <f t="shared" si="2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91" t="s">
        <v>152</v>
      </c>
      <c r="AT366" s="191" t="s">
        <v>320</v>
      </c>
      <c r="AU366" s="191" t="s">
        <v>122</v>
      </c>
      <c r="AY366" s="15" t="s">
        <v>110</v>
      </c>
      <c r="BE366" s="192">
        <f t="shared" si="24"/>
        <v>0</v>
      </c>
      <c r="BF366" s="192">
        <f t="shared" si="25"/>
        <v>0</v>
      </c>
      <c r="BG366" s="192">
        <f t="shared" si="26"/>
        <v>0</v>
      </c>
      <c r="BH366" s="192">
        <f t="shared" si="27"/>
        <v>0</v>
      </c>
      <c r="BI366" s="192">
        <f t="shared" si="28"/>
        <v>0</v>
      </c>
      <c r="BJ366" s="15" t="s">
        <v>22</v>
      </c>
      <c r="BK366" s="192">
        <f t="shared" si="29"/>
        <v>0</v>
      </c>
      <c r="BL366" s="15" t="s">
        <v>121</v>
      </c>
      <c r="BM366" s="191" t="s">
        <v>778</v>
      </c>
    </row>
    <row r="367" spans="1:65" s="2" customFormat="1" ht="16.5" customHeight="1">
      <c r="A367" s="32"/>
      <c r="B367" s="33"/>
      <c r="C367" s="197" t="s">
        <v>779</v>
      </c>
      <c r="D367" s="197" t="s">
        <v>320</v>
      </c>
      <c r="E367" s="198" t="s">
        <v>780</v>
      </c>
      <c r="F367" s="199" t="s">
        <v>781</v>
      </c>
      <c r="G367" s="200" t="s">
        <v>185</v>
      </c>
      <c r="H367" s="201">
        <v>1</v>
      </c>
      <c r="I367" s="202"/>
      <c r="J367" s="203">
        <f t="shared" si="20"/>
        <v>0</v>
      </c>
      <c r="K367" s="199" t="s">
        <v>120</v>
      </c>
      <c r="L367" s="204"/>
      <c r="M367" s="205" t="s">
        <v>20</v>
      </c>
      <c r="N367" s="206" t="s">
        <v>44</v>
      </c>
      <c r="O367" s="62"/>
      <c r="P367" s="189">
        <f t="shared" si="21"/>
        <v>0</v>
      </c>
      <c r="Q367" s="189">
        <v>6.0000000000000001E-3</v>
      </c>
      <c r="R367" s="189">
        <f t="shared" si="22"/>
        <v>6.0000000000000001E-3</v>
      </c>
      <c r="S367" s="189">
        <v>0</v>
      </c>
      <c r="T367" s="190">
        <f t="shared" si="2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91" t="s">
        <v>152</v>
      </c>
      <c r="AT367" s="191" t="s">
        <v>320</v>
      </c>
      <c r="AU367" s="191" t="s">
        <v>122</v>
      </c>
      <c r="AY367" s="15" t="s">
        <v>110</v>
      </c>
      <c r="BE367" s="192">
        <f t="shared" si="24"/>
        <v>0</v>
      </c>
      <c r="BF367" s="192">
        <f t="shared" si="25"/>
        <v>0</v>
      </c>
      <c r="BG367" s="192">
        <f t="shared" si="26"/>
        <v>0</v>
      </c>
      <c r="BH367" s="192">
        <f t="shared" si="27"/>
        <v>0</v>
      </c>
      <c r="BI367" s="192">
        <f t="shared" si="28"/>
        <v>0</v>
      </c>
      <c r="BJ367" s="15" t="s">
        <v>22</v>
      </c>
      <c r="BK367" s="192">
        <f t="shared" si="29"/>
        <v>0</v>
      </c>
      <c r="BL367" s="15" t="s">
        <v>121</v>
      </c>
      <c r="BM367" s="191" t="s">
        <v>782</v>
      </c>
    </row>
    <row r="368" spans="1:65" s="2" customFormat="1" ht="16.5" customHeight="1">
      <c r="A368" s="32"/>
      <c r="B368" s="33"/>
      <c r="C368" s="197" t="s">
        <v>783</v>
      </c>
      <c r="D368" s="197" t="s">
        <v>320</v>
      </c>
      <c r="E368" s="198" t="s">
        <v>784</v>
      </c>
      <c r="F368" s="199" t="s">
        <v>785</v>
      </c>
      <c r="G368" s="200" t="s">
        <v>185</v>
      </c>
      <c r="H368" s="201">
        <v>1</v>
      </c>
      <c r="I368" s="202"/>
      <c r="J368" s="203">
        <f t="shared" si="20"/>
        <v>0</v>
      </c>
      <c r="K368" s="199" t="s">
        <v>120</v>
      </c>
      <c r="L368" s="204"/>
      <c r="M368" s="205" t="s">
        <v>20</v>
      </c>
      <c r="N368" s="206" t="s">
        <v>44</v>
      </c>
      <c r="O368" s="62"/>
      <c r="P368" s="189">
        <f t="shared" si="21"/>
        <v>0</v>
      </c>
      <c r="Q368" s="189">
        <v>6.0000000000000001E-3</v>
      </c>
      <c r="R368" s="189">
        <f t="shared" si="22"/>
        <v>6.0000000000000001E-3</v>
      </c>
      <c r="S368" s="189">
        <v>0</v>
      </c>
      <c r="T368" s="190">
        <f t="shared" si="2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91" t="s">
        <v>152</v>
      </c>
      <c r="AT368" s="191" t="s">
        <v>320</v>
      </c>
      <c r="AU368" s="191" t="s">
        <v>122</v>
      </c>
      <c r="AY368" s="15" t="s">
        <v>110</v>
      </c>
      <c r="BE368" s="192">
        <f t="shared" si="24"/>
        <v>0</v>
      </c>
      <c r="BF368" s="192">
        <f t="shared" si="25"/>
        <v>0</v>
      </c>
      <c r="BG368" s="192">
        <f t="shared" si="26"/>
        <v>0</v>
      </c>
      <c r="BH368" s="192">
        <f t="shared" si="27"/>
        <v>0</v>
      </c>
      <c r="BI368" s="192">
        <f t="shared" si="28"/>
        <v>0</v>
      </c>
      <c r="BJ368" s="15" t="s">
        <v>22</v>
      </c>
      <c r="BK368" s="192">
        <f t="shared" si="29"/>
        <v>0</v>
      </c>
      <c r="BL368" s="15" t="s">
        <v>121</v>
      </c>
      <c r="BM368" s="191" t="s">
        <v>786</v>
      </c>
    </row>
    <row r="369" spans="1:65" s="2" customFormat="1" ht="16.5" customHeight="1">
      <c r="A369" s="32"/>
      <c r="B369" s="33"/>
      <c r="C369" s="197" t="s">
        <v>787</v>
      </c>
      <c r="D369" s="197" t="s">
        <v>320</v>
      </c>
      <c r="E369" s="198" t="s">
        <v>788</v>
      </c>
      <c r="F369" s="199" t="s">
        <v>789</v>
      </c>
      <c r="G369" s="200" t="s">
        <v>185</v>
      </c>
      <c r="H369" s="201">
        <v>1</v>
      </c>
      <c r="I369" s="202"/>
      <c r="J369" s="203">
        <f t="shared" si="20"/>
        <v>0</v>
      </c>
      <c r="K369" s="199" t="s">
        <v>120</v>
      </c>
      <c r="L369" s="204"/>
      <c r="M369" s="205" t="s">
        <v>20</v>
      </c>
      <c r="N369" s="206" t="s">
        <v>44</v>
      </c>
      <c r="O369" s="62"/>
      <c r="P369" s="189">
        <f t="shared" si="21"/>
        <v>0</v>
      </c>
      <c r="Q369" s="189">
        <v>5.4000000000000003E-3</v>
      </c>
      <c r="R369" s="189">
        <f t="shared" si="22"/>
        <v>5.4000000000000003E-3</v>
      </c>
      <c r="S369" s="189">
        <v>0</v>
      </c>
      <c r="T369" s="190">
        <f t="shared" si="2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91" t="s">
        <v>152</v>
      </c>
      <c r="AT369" s="191" t="s">
        <v>320</v>
      </c>
      <c r="AU369" s="191" t="s">
        <v>122</v>
      </c>
      <c r="AY369" s="15" t="s">
        <v>110</v>
      </c>
      <c r="BE369" s="192">
        <f t="shared" si="24"/>
        <v>0</v>
      </c>
      <c r="BF369" s="192">
        <f t="shared" si="25"/>
        <v>0</v>
      </c>
      <c r="BG369" s="192">
        <f t="shared" si="26"/>
        <v>0</v>
      </c>
      <c r="BH369" s="192">
        <f t="shared" si="27"/>
        <v>0</v>
      </c>
      <c r="BI369" s="192">
        <f t="shared" si="28"/>
        <v>0</v>
      </c>
      <c r="BJ369" s="15" t="s">
        <v>22</v>
      </c>
      <c r="BK369" s="192">
        <f t="shared" si="29"/>
        <v>0</v>
      </c>
      <c r="BL369" s="15" t="s">
        <v>121</v>
      </c>
      <c r="BM369" s="191" t="s">
        <v>790</v>
      </c>
    </row>
    <row r="370" spans="1:65" s="2" customFormat="1" ht="16.5" customHeight="1">
      <c r="A370" s="32"/>
      <c r="B370" s="33"/>
      <c r="C370" s="197" t="s">
        <v>791</v>
      </c>
      <c r="D370" s="197" t="s">
        <v>320</v>
      </c>
      <c r="E370" s="198" t="s">
        <v>792</v>
      </c>
      <c r="F370" s="199" t="s">
        <v>793</v>
      </c>
      <c r="G370" s="200" t="s">
        <v>185</v>
      </c>
      <c r="H370" s="201">
        <v>1</v>
      </c>
      <c r="I370" s="202"/>
      <c r="J370" s="203">
        <f t="shared" si="20"/>
        <v>0</v>
      </c>
      <c r="K370" s="199" t="s">
        <v>120</v>
      </c>
      <c r="L370" s="204"/>
      <c r="M370" s="205" t="s">
        <v>20</v>
      </c>
      <c r="N370" s="206" t="s">
        <v>44</v>
      </c>
      <c r="O370" s="62"/>
      <c r="P370" s="189">
        <f t="shared" si="21"/>
        <v>0</v>
      </c>
      <c r="Q370" s="189">
        <v>8.9999999999999993E-3</v>
      </c>
      <c r="R370" s="189">
        <f t="shared" si="22"/>
        <v>8.9999999999999993E-3</v>
      </c>
      <c r="S370" s="189">
        <v>0</v>
      </c>
      <c r="T370" s="190">
        <f t="shared" si="2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91" t="s">
        <v>152</v>
      </c>
      <c r="AT370" s="191" t="s">
        <v>320</v>
      </c>
      <c r="AU370" s="191" t="s">
        <v>122</v>
      </c>
      <c r="AY370" s="15" t="s">
        <v>110</v>
      </c>
      <c r="BE370" s="192">
        <f t="shared" si="24"/>
        <v>0</v>
      </c>
      <c r="BF370" s="192">
        <f t="shared" si="25"/>
        <v>0</v>
      </c>
      <c r="BG370" s="192">
        <f t="shared" si="26"/>
        <v>0</v>
      </c>
      <c r="BH370" s="192">
        <f t="shared" si="27"/>
        <v>0</v>
      </c>
      <c r="BI370" s="192">
        <f t="shared" si="28"/>
        <v>0</v>
      </c>
      <c r="BJ370" s="15" t="s">
        <v>22</v>
      </c>
      <c r="BK370" s="192">
        <f t="shared" si="29"/>
        <v>0</v>
      </c>
      <c r="BL370" s="15" t="s">
        <v>121</v>
      </c>
      <c r="BM370" s="191" t="s">
        <v>794</v>
      </c>
    </row>
    <row r="371" spans="1:65" s="2" customFormat="1" ht="16.5" customHeight="1">
      <c r="A371" s="32"/>
      <c r="B371" s="33"/>
      <c r="C371" s="197" t="s">
        <v>795</v>
      </c>
      <c r="D371" s="197" t="s">
        <v>320</v>
      </c>
      <c r="E371" s="198" t="s">
        <v>796</v>
      </c>
      <c r="F371" s="199" t="s">
        <v>797</v>
      </c>
      <c r="G371" s="200" t="s">
        <v>185</v>
      </c>
      <c r="H371" s="201">
        <v>1</v>
      </c>
      <c r="I371" s="202"/>
      <c r="J371" s="203">
        <f t="shared" si="20"/>
        <v>0</v>
      </c>
      <c r="K371" s="199" t="s">
        <v>120</v>
      </c>
      <c r="L371" s="204"/>
      <c r="M371" s="205" t="s">
        <v>20</v>
      </c>
      <c r="N371" s="206" t="s">
        <v>44</v>
      </c>
      <c r="O371" s="62"/>
      <c r="P371" s="189">
        <f t="shared" si="21"/>
        <v>0</v>
      </c>
      <c r="Q371" s="189">
        <v>1.5699999999999999E-2</v>
      </c>
      <c r="R371" s="189">
        <f t="shared" si="22"/>
        <v>1.5699999999999999E-2</v>
      </c>
      <c r="S371" s="189">
        <v>0</v>
      </c>
      <c r="T371" s="190">
        <f t="shared" si="2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91" t="s">
        <v>152</v>
      </c>
      <c r="AT371" s="191" t="s">
        <v>320</v>
      </c>
      <c r="AU371" s="191" t="s">
        <v>122</v>
      </c>
      <c r="AY371" s="15" t="s">
        <v>110</v>
      </c>
      <c r="BE371" s="192">
        <f t="shared" si="24"/>
        <v>0</v>
      </c>
      <c r="BF371" s="192">
        <f t="shared" si="25"/>
        <v>0</v>
      </c>
      <c r="BG371" s="192">
        <f t="shared" si="26"/>
        <v>0</v>
      </c>
      <c r="BH371" s="192">
        <f t="shared" si="27"/>
        <v>0</v>
      </c>
      <c r="BI371" s="192">
        <f t="shared" si="28"/>
        <v>0</v>
      </c>
      <c r="BJ371" s="15" t="s">
        <v>22</v>
      </c>
      <c r="BK371" s="192">
        <f t="shared" si="29"/>
        <v>0</v>
      </c>
      <c r="BL371" s="15" t="s">
        <v>121</v>
      </c>
      <c r="BM371" s="191" t="s">
        <v>798</v>
      </c>
    </row>
    <row r="372" spans="1:65" s="2" customFormat="1" ht="16.5" customHeight="1">
      <c r="A372" s="32"/>
      <c r="B372" s="33"/>
      <c r="C372" s="197" t="s">
        <v>799</v>
      </c>
      <c r="D372" s="197" t="s">
        <v>320</v>
      </c>
      <c r="E372" s="198" t="s">
        <v>800</v>
      </c>
      <c r="F372" s="199" t="s">
        <v>801</v>
      </c>
      <c r="G372" s="200" t="s">
        <v>185</v>
      </c>
      <c r="H372" s="201">
        <v>1</v>
      </c>
      <c r="I372" s="202"/>
      <c r="J372" s="203">
        <f t="shared" si="20"/>
        <v>0</v>
      </c>
      <c r="K372" s="199" t="s">
        <v>120</v>
      </c>
      <c r="L372" s="204"/>
      <c r="M372" s="205" t="s">
        <v>20</v>
      </c>
      <c r="N372" s="206" t="s">
        <v>44</v>
      </c>
      <c r="O372" s="62"/>
      <c r="P372" s="189">
        <f t="shared" si="21"/>
        <v>0</v>
      </c>
      <c r="Q372" s="189">
        <v>5.0000000000000001E-3</v>
      </c>
      <c r="R372" s="189">
        <f t="shared" si="22"/>
        <v>5.0000000000000001E-3</v>
      </c>
      <c r="S372" s="189">
        <v>0</v>
      </c>
      <c r="T372" s="190">
        <f t="shared" si="2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91" t="s">
        <v>152</v>
      </c>
      <c r="AT372" s="191" t="s">
        <v>320</v>
      </c>
      <c r="AU372" s="191" t="s">
        <v>122</v>
      </c>
      <c r="AY372" s="15" t="s">
        <v>110</v>
      </c>
      <c r="BE372" s="192">
        <f t="shared" si="24"/>
        <v>0</v>
      </c>
      <c r="BF372" s="192">
        <f t="shared" si="25"/>
        <v>0</v>
      </c>
      <c r="BG372" s="192">
        <f t="shared" si="26"/>
        <v>0</v>
      </c>
      <c r="BH372" s="192">
        <f t="shared" si="27"/>
        <v>0</v>
      </c>
      <c r="BI372" s="192">
        <f t="shared" si="28"/>
        <v>0</v>
      </c>
      <c r="BJ372" s="15" t="s">
        <v>22</v>
      </c>
      <c r="BK372" s="192">
        <f t="shared" si="29"/>
        <v>0</v>
      </c>
      <c r="BL372" s="15" t="s">
        <v>121</v>
      </c>
      <c r="BM372" s="191" t="s">
        <v>802</v>
      </c>
    </row>
    <row r="373" spans="1:65" s="2" customFormat="1" ht="16.5" customHeight="1">
      <c r="A373" s="32"/>
      <c r="B373" s="33"/>
      <c r="C373" s="197" t="s">
        <v>803</v>
      </c>
      <c r="D373" s="197" t="s">
        <v>320</v>
      </c>
      <c r="E373" s="198" t="s">
        <v>804</v>
      </c>
      <c r="F373" s="199" t="s">
        <v>805</v>
      </c>
      <c r="G373" s="200" t="s">
        <v>185</v>
      </c>
      <c r="H373" s="201">
        <v>1</v>
      </c>
      <c r="I373" s="202"/>
      <c r="J373" s="203">
        <f t="shared" si="20"/>
        <v>0</v>
      </c>
      <c r="K373" s="199" t="s">
        <v>120</v>
      </c>
      <c r="L373" s="204"/>
      <c r="M373" s="205" t="s">
        <v>20</v>
      </c>
      <c r="N373" s="206" t="s">
        <v>44</v>
      </c>
      <c r="O373" s="62"/>
      <c r="P373" s="189">
        <f t="shared" si="21"/>
        <v>0</v>
      </c>
      <c r="Q373" s="189">
        <v>2.5000000000000001E-3</v>
      </c>
      <c r="R373" s="189">
        <f t="shared" si="22"/>
        <v>2.5000000000000001E-3</v>
      </c>
      <c r="S373" s="189">
        <v>0</v>
      </c>
      <c r="T373" s="190">
        <f t="shared" si="2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91" t="s">
        <v>152</v>
      </c>
      <c r="AT373" s="191" t="s">
        <v>320</v>
      </c>
      <c r="AU373" s="191" t="s">
        <v>122</v>
      </c>
      <c r="AY373" s="15" t="s">
        <v>110</v>
      </c>
      <c r="BE373" s="192">
        <f t="shared" si="24"/>
        <v>0</v>
      </c>
      <c r="BF373" s="192">
        <f t="shared" si="25"/>
        <v>0</v>
      </c>
      <c r="BG373" s="192">
        <f t="shared" si="26"/>
        <v>0</v>
      </c>
      <c r="BH373" s="192">
        <f t="shared" si="27"/>
        <v>0</v>
      </c>
      <c r="BI373" s="192">
        <f t="shared" si="28"/>
        <v>0</v>
      </c>
      <c r="BJ373" s="15" t="s">
        <v>22</v>
      </c>
      <c r="BK373" s="192">
        <f t="shared" si="29"/>
        <v>0</v>
      </c>
      <c r="BL373" s="15" t="s">
        <v>121</v>
      </c>
      <c r="BM373" s="191" t="s">
        <v>806</v>
      </c>
    </row>
    <row r="374" spans="1:65" s="2" customFormat="1" ht="16.5" customHeight="1">
      <c r="A374" s="32"/>
      <c r="B374" s="33"/>
      <c r="C374" s="197" t="s">
        <v>807</v>
      </c>
      <c r="D374" s="197" t="s">
        <v>320</v>
      </c>
      <c r="E374" s="198" t="s">
        <v>808</v>
      </c>
      <c r="F374" s="199" t="s">
        <v>809</v>
      </c>
      <c r="G374" s="200" t="s">
        <v>185</v>
      </c>
      <c r="H374" s="201">
        <v>1</v>
      </c>
      <c r="I374" s="202"/>
      <c r="J374" s="203">
        <f t="shared" si="20"/>
        <v>0</v>
      </c>
      <c r="K374" s="199" t="s">
        <v>120</v>
      </c>
      <c r="L374" s="204"/>
      <c r="M374" s="205" t="s">
        <v>20</v>
      </c>
      <c r="N374" s="206" t="s">
        <v>44</v>
      </c>
      <c r="O374" s="62"/>
      <c r="P374" s="189">
        <f t="shared" si="21"/>
        <v>0</v>
      </c>
      <c r="Q374" s="189">
        <v>3.0000000000000001E-3</v>
      </c>
      <c r="R374" s="189">
        <f t="shared" si="22"/>
        <v>3.0000000000000001E-3</v>
      </c>
      <c r="S374" s="189">
        <v>0</v>
      </c>
      <c r="T374" s="190">
        <f t="shared" si="23"/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91" t="s">
        <v>152</v>
      </c>
      <c r="AT374" s="191" t="s">
        <v>320</v>
      </c>
      <c r="AU374" s="191" t="s">
        <v>122</v>
      </c>
      <c r="AY374" s="15" t="s">
        <v>110</v>
      </c>
      <c r="BE374" s="192">
        <f t="shared" si="24"/>
        <v>0</v>
      </c>
      <c r="BF374" s="192">
        <f t="shared" si="25"/>
        <v>0</v>
      </c>
      <c r="BG374" s="192">
        <f t="shared" si="26"/>
        <v>0</v>
      </c>
      <c r="BH374" s="192">
        <f t="shared" si="27"/>
        <v>0</v>
      </c>
      <c r="BI374" s="192">
        <f t="shared" si="28"/>
        <v>0</v>
      </c>
      <c r="BJ374" s="15" t="s">
        <v>22</v>
      </c>
      <c r="BK374" s="192">
        <f t="shared" si="29"/>
        <v>0</v>
      </c>
      <c r="BL374" s="15" t="s">
        <v>121</v>
      </c>
      <c r="BM374" s="191" t="s">
        <v>810</v>
      </c>
    </row>
    <row r="375" spans="1:65" s="2" customFormat="1" ht="16.5" customHeight="1">
      <c r="A375" s="32"/>
      <c r="B375" s="33"/>
      <c r="C375" s="197" t="s">
        <v>811</v>
      </c>
      <c r="D375" s="197" t="s">
        <v>320</v>
      </c>
      <c r="E375" s="198" t="s">
        <v>812</v>
      </c>
      <c r="F375" s="199" t="s">
        <v>813</v>
      </c>
      <c r="G375" s="200" t="s">
        <v>185</v>
      </c>
      <c r="H375" s="201">
        <v>1</v>
      </c>
      <c r="I375" s="202"/>
      <c r="J375" s="203">
        <f t="shared" si="20"/>
        <v>0</v>
      </c>
      <c r="K375" s="199" t="s">
        <v>120</v>
      </c>
      <c r="L375" s="204"/>
      <c r="M375" s="205" t="s">
        <v>20</v>
      </c>
      <c r="N375" s="206" t="s">
        <v>44</v>
      </c>
      <c r="O375" s="62"/>
      <c r="P375" s="189">
        <f t="shared" si="21"/>
        <v>0</v>
      </c>
      <c r="Q375" s="189">
        <v>1E-4</v>
      </c>
      <c r="R375" s="189">
        <f t="shared" si="22"/>
        <v>1E-4</v>
      </c>
      <c r="S375" s="189">
        <v>0</v>
      </c>
      <c r="T375" s="190">
        <f t="shared" si="23"/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91" t="s">
        <v>152</v>
      </c>
      <c r="AT375" s="191" t="s">
        <v>320</v>
      </c>
      <c r="AU375" s="191" t="s">
        <v>122</v>
      </c>
      <c r="AY375" s="15" t="s">
        <v>110</v>
      </c>
      <c r="BE375" s="192">
        <f t="shared" si="24"/>
        <v>0</v>
      </c>
      <c r="BF375" s="192">
        <f t="shared" si="25"/>
        <v>0</v>
      </c>
      <c r="BG375" s="192">
        <f t="shared" si="26"/>
        <v>0</v>
      </c>
      <c r="BH375" s="192">
        <f t="shared" si="27"/>
        <v>0</v>
      </c>
      <c r="BI375" s="192">
        <f t="shared" si="28"/>
        <v>0</v>
      </c>
      <c r="BJ375" s="15" t="s">
        <v>22</v>
      </c>
      <c r="BK375" s="192">
        <f t="shared" si="29"/>
        <v>0</v>
      </c>
      <c r="BL375" s="15" t="s">
        <v>121</v>
      </c>
      <c r="BM375" s="191" t="s">
        <v>814</v>
      </c>
    </row>
    <row r="376" spans="1:65" s="2" customFormat="1" ht="16.5" customHeight="1">
      <c r="A376" s="32"/>
      <c r="B376" s="33"/>
      <c r="C376" s="197" t="s">
        <v>815</v>
      </c>
      <c r="D376" s="197" t="s">
        <v>320</v>
      </c>
      <c r="E376" s="198" t="s">
        <v>816</v>
      </c>
      <c r="F376" s="199" t="s">
        <v>817</v>
      </c>
      <c r="G376" s="200" t="s">
        <v>185</v>
      </c>
      <c r="H376" s="201">
        <v>1</v>
      </c>
      <c r="I376" s="202"/>
      <c r="J376" s="203">
        <f t="shared" si="20"/>
        <v>0</v>
      </c>
      <c r="K376" s="199" t="s">
        <v>120</v>
      </c>
      <c r="L376" s="204"/>
      <c r="M376" s="205" t="s">
        <v>20</v>
      </c>
      <c r="N376" s="206" t="s">
        <v>44</v>
      </c>
      <c r="O376" s="62"/>
      <c r="P376" s="189">
        <f t="shared" si="21"/>
        <v>0</v>
      </c>
      <c r="Q376" s="189">
        <v>3.5E-4</v>
      </c>
      <c r="R376" s="189">
        <f t="shared" si="22"/>
        <v>3.5E-4</v>
      </c>
      <c r="S376" s="189">
        <v>0</v>
      </c>
      <c r="T376" s="190">
        <f t="shared" si="23"/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91" t="s">
        <v>152</v>
      </c>
      <c r="AT376" s="191" t="s">
        <v>320</v>
      </c>
      <c r="AU376" s="191" t="s">
        <v>122</v>
      </c>
      <c r="AY376" s="15" t="s">
        <v>110</v>
      </c>
      <c r="BE376" s="192">
        <f t="shared" si="24"/>
        <v>0</v>
      </c>
      <c r="BF376" s="192">
        <f t="shared" si="25"/>
        <v>0</v>
      </c>
      <c r="BG376" s="192">
        <f t="shared" si="26"/>
        <v>0</v>
      </c>
      <c r="BH376" s="192">
        <f t="shared" si="27"/>
        <v>0</v>
      </c>
      <c r="BI376" s="192">
        <f t="shared" si="28"/>
        <v>0</v>
      </c>
      <c r="BJ376" s="15" t="s">
        <v>22</v>
      </c>
      <c r="BK376" s="192">
        <f t="shared" si="29"/>
        <v>0</v>
      </c>
      <c r="BL376" s="15" t="s">
        <v>121</v>
      </c>
      <c r="BM376" s="191" t="s">
        <v>818</v>
      </c>
    </row>
    <row r="377" spans="1:65" s="2" customFormat="1" ht="21.75" customHeight="1">
      <c r="A377" s="32"/>
      <c r="B377" s="33"/>
      <c r="C377" s="180" t="s">
        <v>819</v>
      </c>
      <c r="D377" s="180" t="s">
        <v>116</v>
      </c>
      <c r="E377" s="181" t="s">
        <v>820</v>
      </c>
      <c r="F377" s="182" t="s">
        <v>821</v>
      </c>
      <c r="G377" s="183" t="s">
        <v>133</v>
      </c>
      <c r="H377" s="184">
        <v>1</v>
      </c>
      <c r="I377" s="185"/>
      <c r="J377" s="186">
        <f t="shared" si="20"/>
        <v>0</v>
      </c>
      <c r="K377" s="182" t="s">
        <v>120</v>
      </c>
      <c r="L377" s="37"/>
      <c r="M377" s="187" t="s">
        <v>20</v>
      </c>
      <c r="N377" s="188" t="s">
        <v>44</v>
      </c>
      <c r="O377" s="62"/>
      <c r="P377" s="189">
        <f t="shared" si="21"/>
        <v>0</v>
      </c>
      <c r="Q377" s="189">
        <v>1.4999999999999999E-4</v>
      </c>
      <c r="R377" s="189">
        <f t="shared" si="22"/>
        <v>1.4999999999999999E-4</v>
      </c>
      <c r="S377" s="189">
        <v>0</v>
      </c>
      <c r="T377" s="190">
        <f t="shared" si="2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91" t="s">
        <v>121</v>
      </c>
      <c r="AT377" s="191" t="s">
        <v>116</v>
      </c>
      <c r="AU377" s="191" t="s">
        <v>122</v>
      </c>
      <c r="AY377" s="15" t="s">
        <v>110</v>
      </c>
      <c r="BE377" s="192">
        <f t="shared" si="24"/>
        <v>0</v>
      </c>
      <c r="BF377" s="192">
        <f t="shared" si="25"/>
        <v>0</v>
      </c>
      <c r="BG377" s="192">
        <f t="shared" si="26"/>
        <v>0</v>
      </c>
      <c r="BH377" s="192">
        <f t="shared" si="27"/>
        <v>0</v>
      </c>
      <c r="BI377" s="192">
        <f t="shared" si="28"/>
        <v>0</v>
      </c>
      <c r="BJ377" s="15" t="s">
        <v>22</v>
      </c>
      <c r="BK377" s="192">
        <f t="shared" si="29"/>
        <v>0</v>
      </c>
      <c r="BL377" s="15" t="s">
        <v>121</v>
      </c>
      <c r="BM377" s="191" t="s">
        <v>822</v>
      </c>
    </row>
    <row r="378" spans="1:65" s="2" customFormat="1" ht="135">
      <c r="A378" s="32"/>
      <c r="B378" s="33"/>
      <c r="C378" s="34"/>
      <c r="D378" s="193" t="s">
        <v>124</v>
      </c>
      <c r="E378" s="34"/>
      <c r="F378" s="194" t="s">
        <v>823</v>
      </c>
      <c r="G378" s="34"/>
      <c r="H378" s="34"/>
      <c r="I378" s="101"/>
      <c r="J378" s="34"/>
      <c r="K378" s="34"/>
      <c r="L378" s="37"/>
      <c r="M378" s="195"/>
      <c r="N378" s="196"/>
      <c r="O378" s="62"/>
      <c r="P378" s="62"/>
      <c r="Q378" s="62"/>
      <c r="R378" s="62"/>
      <c r="S378" s="62"/>
      <c r="T378" s="63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5" t="s">
        <v>124</v>
      </c>
      <c r="AU378" s="15" t="s">
        <v>122</v>
      </c>
    </row>
    <row r="379" spans="1:65" s="2" customFormat="1" ht="21.75" customHeight="1">
      <c r="A379" s="32"/>
      <c r="B379" s="33"/>
      <c r="C379" s="180" t="s">
        <v>824</v>
      </c>
      <c r="D379" s="180" t="s">
        <v>116</v>
      </c>
      <c r="E379" s="181" t="s">
        <v>825</v>
      </c>
      <c r="F379" s="182" t="s">
        <v>826</v>
      </c>
      <c r="G379" s="183" t="s">
        <v>133</v>
      </c>
      <c r="H379" s="184">
        <v>1</v>
      </c>
      <c r="I379" s="185"/>
      <c r="J379" s="186">
        <f>ROUND(I379*H379,2)</f>
        <v>0</v>
      </c>
      <c r="K379" s="182" t="s">
        <v>120</v>
      </c>
      <c r="L379" s="37"/>
      <c r="M379" s="187" t="s">
        <v>20</v>
      </c>
      <c r="N379" s="188" t="s">
        <v>44</v>
      </c>
      <c r="O379" s="62"/>
      <c r="P379" s="189">
        <f>O379*H379</f>
        <v>0</v>
      </c>
      <c r="Q379" s="189">
        <v>2.14E-4</v>
      </c>
      <c r="R379" s="189">
        <f>Q379*H379</f>
        <v>2.14E-4</v>
      </c>
      <c r="S379" s="189">
        <v>0</v>
      </c>
      <c r="T379" s="190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91" t="s">
        <v>121</v>
      </c>
      <c r="AT379" s="191" t="s">
        <v>116</v>
      </c>
      <c r="AU379" s="191" t="s">
        <v>122</v>
      </c>
      <c r="AY379" s="15" t="s">
        <v>110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5" t="s">
        <v>22</v>
      </c>
      <c r="BK379" s="192">
        <f>ROUND(I379*H379,2)</f>
        <v>0</v>
      </c>
      <c r="BL379" s="15" t="s">
        <v>121</v>
      </c>
      <c r="BM379" s="191" t="s">
        <v>827</v>
      </c>
    </row>
    <row r="380" spans="1:65" s="2" customFormat="1" ht="135">
      <c r="A380" s="32"/>
      <c r="B380" s="33"/>
      <c r="C380" s="34"/>
      <c r="D380" s="193" t="s">
        <v>124</v>
      </c>
      <c r="E380" s="34"/>
      <c r="F380" s="194" t="s">
        <v>823</v>
      </c>
      <c r="G380" s="34"/>
      <c r="H380" s="34"/>
      <c r="I380" s="101"/>
      <c r="J380" s="34"/>
      <c r="K380" s="34"/>
      <c r="L380" s="37"/>
      <c r="M380" s="195"/>
      <c r="N380" s="196"/>
      <c r="O380" s="62"/>
      <c r="P380" s="62"/>
      <c r="Q380" s="62"/>
      <c r="R380" s="62"/>
      <c r="S380" s="62"/>
      <c r="T380" s="63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5" t="s">
        <v>124</v>
      </c>
      <c r="AU380" s="15" t="s">
        <v>122</v>
      </c>
    </row>
    <row r="381" spans="1:65" s="2" customFormat="1" ht="21.75" customHeight="1">
      <c r="A381" s="32"/>
      <c r="B381" s="33"/>
      <c r="C381" s="180" t="s">
        <v>828</v>
      </c>
      <c r="D381" s="180" t="s">
        <v>116</v>
      </c>
      <c r="E381" s="181" t="s">
        <v>829</v>
      </c>
      <c r="F381" s="182" t="s">
        <v>830</v>
      </c>
      <c r="G381" s="183" t="s">
        <v>133</v>
      </c>
      <c r="H381" s="184">
        <v>1</v>
      </c>
      <c r="I381" s="185"/>
      <c r="J381" s="186">
        <f>ROUND(I381*H381,2)</f>
        <v>0</v>
      </c>
      <c r="K381" s="182" t="s">
        <v>120</v>
      </c>
      <c r="L381" s="37"/>
      <c r="M381" s="187" t="s">
        <v>20</v>
      </c>
      <c r="N381" s="188" t="s">
        <v>44</v>
      </c>
      <c r="O381" s="62"/>
      <c r="P381" s="189">
        <f>O381*H381</f>
        <v>0</v>
      </c>
      <c r="Q381" s="189">
        <v>2.0000000000000001E-4</v>
      </c>
      <c r="R381" s="189">
        <f>Q381*H381</f>
        <v>2.0000000000000001E-4</v>
      </c>
      <c r="S381" s="189">
        <v>0</v>
      </c>
      <c r="T381" s="190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91" t="s">
        <v>121</v>
      </c>
      <c r="AT381" s="191" t="s">
        <v>116</v>
      </c>
      <c r="AU381" s="191" t="s">
        <v>122</v>
      </c>
      <c r="AY381" s="15" t="s">
        <v>110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5" t="s">
        <v>22</v>
      </c>
      <c r="BK381" s="192">
        <f>ROUND(I381*H381,2)</f>
        <v>0</v>
      </c>
      <c r="BL381" s="15" t="s">
        <v>121</v>
      </c>
      <c r="BM381" s="191" t="s">
        <v>831</v>
      </c>
    </row>
    <row r="382" spans="1:65" s="2" customFormat="1" ht="135">
      <c r="A382" s="32"/>
      <c r="B382" s="33"/>
      <c r="C382" s="34"/>
      <c r="D382" s="193" t="s">
        <v>124</v>
      </c>
      <c r="E382" s="34"/>
      <c r="F382" s="194" t="s">
        <v>832</v>
      </c>
      <c r="G382" s="34"/>
      <c r="H382" s="34"/>
      <c r="I382" s="101"/>
      <c r="J382" s="34"/>
      <c r="K382" s="34"/>
      <c r="L382" s="37"/>
      <c r="M382" s="195"/>
      <c r="N382" s="196"/>
      <c r="O382" s="62"/>
      <c r="P382" s="62"/>
      <c r="Q382" s="62"/>
      <c r="R382" s="62"/>
      <c r="S382" s="62"/>
      <c r="T382" s="63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5" t="s">
        <v>124</v>
      </c>
      <c r="AU382" s="15" t="s">
        <v>122</v>
      </c>
    </row>
    <row r="383" spans="1:65" s="2" customFormat="1" ht="21.75" customHeight="1">
      <c r="A383" s="32"/>
      <c r="B383" s="33"/>
      <c r="C383" s="180" t="s">
        <v>833</v>
      </c>
      <c r="D383" s="180" t="s">
        <v>116</v>
      </c>
      <c r="E383" s="181" t="s">
        <v>834</v>
      </c>
      <c r="F383" s="182" t="s">
        <v>835</v>
      </c>
      <c r="G383" s="183" t="s">
        <v>133</v>
      </c>
      <c r="H383" s="184">
        <v>1</v>
      </c>
      <c r="I383" s="185"/>
      <c r="J383" s="186">
        <f>ROUND(I383*H383,2)</f>
        <v>0</v>
      </c>
      <c r="K383" s="182" t="s">
        <v>120</v>
      </c>
      <c r="L383" s="37"/>
      <c r="M383" s="187" t="s">
        <v>20</v>
      </c>
      <c r="N383" s="188" t="s">
        <v>44</v>
      </c>
      <c r="O383" s="62"/>
      <c r="P383" s="189">
        <f>O383*H383</f>
        <v>0</v>
      </c>
      <c r="Q383" s="189">
        <v>3.2499999999999999E-4</v>
      </c>
      <c r="R383" s="189">
        <f>Q383*H383</f>
        <v>3.2499999999999999E-4</v>
      </c>
      <c r="S383" s="189">
        <v>0</v>
      </c>
      <c r="T383" s="190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91" t="s">
        <v>121</v>
      </c>
      <c r="AT383" s="191" t="s">
        <v>116</v>
      </c>
      <c r="AU383" s="191" t="s">
        <v>122</v>
      </c>
      <c r="AY383" s="15" t="s">
        <v>110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5" t="s">
        <v>22</v>
      </c>
      <c r="BK383" s="192">
        <f>ROUND(I383*H383,2)</f>
        <v>0</v>
      </c>
      <c r="BL383" s="15" t="s">
        <v>121</v>
      </c>
      <c r="BM383" s="191" t="s">
        <v>836</v>
      </c>
    </row>
    <row r="384" spans="1:65" s="2" customFormat="1" ht="135">
      <c r="A384" s="32"/>
      <c r="B384" s="33"/>
      <c r="C384" s="34"/>
      <c r="D384" s="193" t="s">
        <v>124</v>
      </c>
      <c r="E384" s="34"/>
      <c r="F384" s="194" t="s">
        <v>832</v>
      </c>
      <c r="G384" s="34"/>
      <c r="H384" s="34"/>
      <c r="I384" s="101"/>
      <c r="J384" s="34"/>
      <c r="K384" s="34"/>
      <c r="L384" s="37"/>
      <c r="M384" s="195"/>
      <c r="N384" s="196"/>
      <c r="O384" s="62"/>
      <c r="P384" s="62"/>
      <c r="Q384" s="62"/>
      <c r="R384" s="62"/>
      <c r="S384" s="62"/>
      <c r="T384" s="63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5" t="s">
        <v>124</v>
      </c>
      <c r="AU384" s="15" t="s">
        <v>122</v>
      </c>
    </row>
    <row r="385" spans="1:65" s="2" customFormat="1" ht="21.75" customHeight="1">
      <c r="A385" s="32"/>
      <c r="B385" s="33"/>
      <c r="C385" s="180" t="s">
        <v>837</v>
      </c>
      <c r="D385" s="180" t="s">
        <v>116</v>
      </c>
      <c r="E385" s="181" t="s">
        <v>838</v>
      </c>
      <c r="F385" s="182" t="s">
        <v>839</v>
      </c>
      <c r="G385" s="183" t="s">
        <v>133</v>
      </c>
      <c r="H385" s="184">
        <v>1</v>
      </c>
      <c r="I385" s="185"/>
      <c r="J385" s="186">
        <f>ROUND(I385*H385,2)</f>
        <v>0</v>
      </c>
      <c r="K385" s="182" t="s">
        <v>120</v>
      </c>
      <c r="L385" s="37"/>
      <c r="M385" s="187" t="s">
        <v>20</v>
      </c>
      <c r="N385" s="188" t="s">
        <v>44</v>
      </c>
      <c r="O385" s="62"/>
      <c r="P385" s="189">
        <f>O385*H385</f>
        <v>0</v>
      </c>
      <c r="Q385" s="189">
        <v>2.0000000000000001E-4</v>
      </c>
      <c r="R385" s="189">
        <f>Q385*H385</f>
        <v>2.0000000000000001E-4</v>
      </c>
      <c r="S385" s="189">
        <v>0</v>
      </c>
      <c r="T385" s="190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91" t="s">
        <v>121</v>
      </c>
      <c r="AT385" s="191" t="s">
        <v>116</v>
      </c>
      <c r="AU385" s="191" t="s">
        <v>122</v>
      </c>
      <c r="AY385" s="15" t="s">
        <v>110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5" t="s">
        <v>22</v>
      </c>
      <c r="BK385" s="192">
        <f>ROUND(I385*H385,2)</f>
        <v>0</v>
      </c>
      <c r="BL385" s="15" t="s">
        <v>121</v>
      </c>
      <c r="BM385" s="191" t="s">
        <v>840</v>
      </c>
    </row>
    <row r="386" spans="1:65" s="2" customFormat="1" ht="135">
      <c r="A386" s="32"/>
      <c r="B386" s="33"/>
      <c r="C386" s="34"/>
      <c r="D386" s="193" t="s">
        <v>124</v>
      </c>
      <c r="E386" s="34"/>
      <c r="F386" s="194" t="s">
        <v>832</v>
      </c>
      <c r="G386" s="34"/>
      <c r="H386" s="34"/>
      <c r="I386" s="101"/>
      <c r="J386" s="34"/>
      <c r="K386" s="34"/>
      <c r="L386" s="37"/>
      <c r="M386" s="195"/>
      <c r="N386" s="196"/>
      <c r="O386" s="62"/>
      <c r="P386" s="62"/>
      <c r="Q386" s="62"/>
      <c r="R386" s="62"/>
      <c r="S386" s="62"/>
      <c r="T386" s="63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5" t="s">
        <v>124</v>
      </c>
      <c r="AU386" s="15" t="s">
        <v>122</v>
      </c>
    </row>
    <row r="387" spans="1:65" s="2" customFormat="1" ht="21.75" customHeight="1">
      <c r="A387" s="32"/>
      <c r="B387" s="33"/>
      <c r="C387" s="180" t="s">
        <v>841</v>
      </c>
      <c r="D387" s="180" t="s">
        <v>116</v>
      </c>
      <c r="E387" s="181" t="s">
        <v>842</v>
      </c>
      <c r="F387" s="182" t="s">
        <v>843</v>
      </c>
      <c r="G387" s="183" t="s">
        <v>133</v>
      </c>
      <c r="H387" s="184">
        <v>1</v>
      </c>
      <c r="I387" s="185"/>
      <c r="J387" s="186">
        <f>ROUND(I387*H387,2)</f>
        <v>0</v>
      </c>
      <c r="K387" s="182" t="s">
        <v>120</v>
      </c>
      <c r="L387" s="37"/>
      <c r="M387" s="187" t="s">
        <v>20</v>
      </c>
      <c r="N387" s="188" t="s">
        <v>44</v>
      </c>
      <c r="O387" s="62"/>
      <c r="P387" s="189">
        <f>O387*H387</f>
        <v>0</v>
      </c>
      <c r="Q387" s="189">
        <v>6.7199999999999994E-5</v>
      </c>
      <c r="R387" s="189">
        <f>Q387*H387</f>
        <v>6.7199999999999994E-5</v>
      </c>
      <c r="S387" s="189">
        <v>0</v>
      </c>
      <c r="T387" s="190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91" t="s">
        <v>121</v>
      </c>
      <c r="AT387" s="191" t="s">
        <v>116</v>
      </c>
      <c r="AU387" s="191" t="s">
        <v>122</v>
      </c>
      <c r="AY387" s="15" t="s">
        <v>110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5" t="s">
        <v>22</v>
      </c>
      <c r="BK387" s="192">
        <f>ROUND(I387*H387,2)</f>
        <v>0</v>
      </c>
      <c r="BL387" s="15" t="s">
        <v>121</v>
      </c>
      <c r="BM387" s="191" t="s">
        <v>844</v>
      </c>
    </row>
    <row r="388" spans="1:65" s="2" customFormat="1" ht="135">
      <c r="A388" s="32"/>
      <c r="B388" s="33"/>
      <c r="C388" s="34"/>
      <c r="D388" s="193" t="s">
        <v>124</v>
      </c>
      <c r="E388" s="34"/>
      <c r="F388" s="194" t="s">
        <v>832</v>
      </c>
      <c r="G388" s="34"/>
      <c r="H388" s="34"/>
      <c r="I388" s="101"/>
      <c r="J388" s="34"/>
      <c r="K388" s="34"/>
      <c r="L388" s="37"/>
      <c r="M388" s="195"/>
      <c r="N388" s="196"/>
      <c r="O388" s="62"/>
      <c r="P388" s="62"/>
      <c r="Q388" s="62"/>
      <c r="R388" s="62"/>
      <c r="S388" s="62"/>
      <c r="T388" s="63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5" t="s">
        <v>124</v>
      </c>
      <c r="AU388" s="15" t="s">
        <v>122</v>
      </c>
    </row>
    <row r="389" spans="1:65" s="2" customFormat="1" ht="21.75" customHeight="1">
      <c r="A389" s="32"/>
      <c r="B389" s="33"/>
      <c r="C389" s="180" t="s">
        <v>845</v>
      </c>
      <c r="D389" s="180" t="s">
        <v>116</v>
      </c>
      <c r="E389" s="181" t="s">
        <v>846</v>
      </c>
      <c r="F389" s="182" t="s">
        <v>847</v>
      </c>
      <c r="G389" s="183" t="s">
        <v>133</v>
      </c>
      <c r="H389" s="184">
        <v>1</v>
      </c>
      <c r="I389" s="185"/>
      <c r="J389" s="186">
        <f>ROUND(I389*H389,2)</f>
        <v>0</v>
      </c>
      <c r="K389" s="182" t="s">
        <v>120</v>
      </c>
      <c r="L389" s="37"/>
      <c r="M389" s="187" t="s">
        <v>20</v>
      </c>
      <c r="N389" s="188" t="s">
        <v>44</v>
      </c>
      <c r="O389" s="62"/>
      <c r="P389" s="189">
        <f>O389*H389</f>
        <v>0</v>
      </c>
      <c r="Q389" s="189">
        <v>4.0000000000000002E-4</v>
      </c>
      <c r="R389" s="189">
        <f>Q389*H389</f>
        <v>4.0000000000000002E-4</v>
      </c>
      <c r="S389" s="189">
        <v>0</v>
      </c>
      <c r="T389" s="190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91" t="s">
        <v>121</v>
      </c>
      <c r="AT389" s="191" t="s">
        <v>116</v>
      </c>
      <c r="AU389" s="191" t="s">
        <v>122</v>
      </c>
      <c r="AY389" s="15" t="s">
        <v>110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5" t="s">
        <v>22</v>
      </c>
      <c r="BK389" s="192">
        <f>ROUND(I389*H389,2)</f>
        <v>0</v>
      </c>
      <c r="BL389" s="15" t="s">
        <v>121</v>
      </c>
      <c r="BM389" s="191" t="s">
        <v>848</v>
      </c>
    </row>
    <row r="390" spans="1:65" s="2" customFormat="1" ht="135">
      <c r="A390" s="32"/>
      <c r="B390" s="33"/>
      <c r="C390" s="34"/>
      <c r="D390" s="193" t="s">
        <v>124</v>
      </c>
      <c r="E390" s="34"/>
      <c r="F390" s="194" t="s">
        <v>832</v>
      </c>
      <c r="G390" s="34"/>
      <c r="H390" s="34"/>
      <c r="I390" s="101"/>
      <c r="J390" s="34"/>
      <c r="K390" s="34"/>
      <c r="L390" s="37"/>
      <c r="M390" s="195"/>
      <c r="N390" s="196"/>
      <c r="O390" s="62"/>
      <c r="P390" s="62"/>
      <c r="Q390" s="62"/>
      <c r="R390" s="62"/>
      <c r="S390" s="62"/>
      <c r="T390" s="63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5" t="s">
        <v>124</v>
      </c>
      <c r="AU390" s="15" t="s">
        <v>122</v>
      </c>
    </row>
    <row r="391" spans="1:65" s="2" customFormat="1" ht="21.75" customHeight="1">
      <c r="A391" s="32"/>
      <c r="B391" s="33"/>
      <c r="C391" s="180" t="s">
        <v>849</v>
      </c>
      <c r="D391" s="180" t="s">
        <v>116</v>
      </c>
      <c r="E391" s="181" t="s">
        <v>850</v>
      </c>
      <c r="F391" s="182" t="s">
        <v>851</v>
      </c>
      <c r="G391" s="183" t="s">
        <v>133</v>
      </c>
      <c r="H391" s="184">
        <v>1</v>
      </c>
      <c r="I391" s="185"/>
      <c r="J391" s="186">
        <f>ROUND(I391*H391,2)</f>
        <v>0</v>
      </c>
      <c r="K391" s="182" t="s">
        <v>120</v>
      </c>
      <c r="L391" s="37"/>
      <c r="M391" s="187" t="s">
        <v>20</v>
      </c>
      <c r="N391" s="188" t="s">
        <v>44</v>
      </c>
      <c r="O391" s="62"/>
      <c r="P391" s="189">
        <f>O391*H391</f>
        <v>0</v>
      </c>
      <c r="Q391" s="189">
        <v>6.4999999999999997E-4</v>
      </c>
      <c r="R391" s="189">
        <f>Q391*H391</f>
        <v>6.4999999999999997E-4</v>
      </c>
      <c r="S391" s="189">
        <v>0</v>
      </c>
      <c r="T391" s="190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91" t="s">
        <v>121</v>
      </c>
      <c r="AT391" s="191" t="s">
        <v>116</v>
      </c>
      <c r="AU391" s="191" t="s">
        <v>122</v>
      </c>
      <c r="AY391" s="15" t="s">
        <v>110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5" t="s">
        <v>22</v>
      </c>
      <c r="BK391" s="192">
        <f>ROUND(I391*H391,2)</f>
        <v>0</v>
      </c>
      <c r="BL391" s="15" t="s">
        <v>121</v>
      </c>
      <c r="BM391" s="191" t="s">
        <v>852</v>
      </c>
    </row>
    <row r="392" spans="1:65" s="2" customFormat="1" ht="135">
      <c r="A392" s="32"/>
      <c r="B392" s="33"/>
      <c r="C392" s="34"/>
      <c r="D392" s="193" t="s">
        <v>124</v>
      </c>
      <c r="E392" s="34"/>
      <c r="F392" s="194" t="s">
        <v>832</v>
      </c>
      <c r="G392" s="34"/>
      <c r="H392" s="34"/>
      <c r="I392" s="101"/>
      <c r="J392" s="34"/>
      <c r="K392" s="34"/>
      <c r="L392" s="37"/>
      <c r="M392" s="195"/>
      <c r="N392" s="196"/>
      <c r="O392" s="62"/>
      <c r="P392" s="62"/>
      <c r="Q392" s="62"/>
      <c r="R392" s="62"/>
      <c r="S392" s="62"/>
      <c r="T392" s="63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T392" s="15" t="s">
        <v>124</v>
      </c>
      <c r="AU392" s="15" t="s">
        <v>122</v>
      </c>
    </row>
    <row r="393" spans="1:65" s="2" customFormat="1" ht="44.25" customHeight="1">
      <c r="A393" s="32"/>
      <c r="B393" s="33"/>
      <c r="C393" s="180" t="s">
        <v>853</v>
      </c>
      <c r="D393" s="180" t="s">
        <v>116</v>
      </c>
      <c r="E393" s="181" t="s">
        <v>854</v>
      </c>
      <c r="F393" s="182" t="s">
        <v>855</v>
      </c>
      <c r="G393" s="183" t="s">
        <v>185</v>
      </c>
      <c r="H393" s="184">
        <v>1</v>
      </c>
      <c r="I393" s="185"/>
      <c r="J393" s="186">
        <f>ROUND(I393*H393,2)</f>
        <v>0</v>
      </c>
      <c r="K393" s="182" t="s">
        <v>120</v>
      </c>
      <c r="L393" s="37"/>
      <c r="M393" s="187" t="s">
        <v>20</v>
      </c>
      <c r="N393" s="188" t="s">
        <v>44</v>
      </c>
      <c r="O393" s="62"/>
      <c r="P393" s="189">
        <f>O393*H393</f>
        <v>0</v>
      </c>
      <c r="Q393" s="189">
        <v>0</v>
      </c>
      <c r="R393" s="189">
        <f>Q393*H393</f>
        <v>0</v>
      </c>
      <c r="S393" s="189">
        <v>4.0000000000000001E-3</v>
      </c>
      <c r="T393" s="190">
        <f>S393*H393</f>
        <v>4.0000000000000001E-3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91" t="s">
        <v>121</v>
      </c>
      <c r="AT393" s="191" t="s">
        <v>116</v>
      </c>
      <c r="AU393" s="191" t="s">
        <v>122</v>
      </c>
      <c r="AY393" s="15" t="s">
        <v>110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5" t="s">
        <v>22</v>
      </c>
      <c r="BK393" s="192">
        <f>ROUND(I393*H393,2)</f>
        <v>0</v>
      </c>
      <c r="BL393" s="15" t="s">
        <v>121</v>
      </c>
      <c r="BM393" s="191" t="s">
        <v>856</v>
      </c>
    </row>
    <row r="394" spans="1:65" s="2" customFormat="1" ht="45">
      <c r="A394" s="32"/>
      <c r="B394" s="33"/>
      <c r="C394" s="34"/>
      <c r="D394" s="193" t="s">
        <v>124</v>
      </c>
      <c r="E394" s="34"/>
      <c r="F394" s="194" t="s">
        <v>857</v>
      </c>
      <c r="G394" s="34"/>
      <c r="H394" s="34"/>
      <c r="I394" s="101"/>
      <c r="J394" s="34"/>
      <c r="K394" s="34"/>
      <c r="L394" s="37"/>
      <c r="M394" s="195"/>
      <c r="N394" s="196"/>
      <c r="O394" s="62"/>
      <c r="P394" s="62"/>
      <c r="Q394" s="62"/>
      <c r="R394" s="62"/>
      <c r="S394" s="62"/>
      <c r="T394" s="63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5" t="s">
        <v>124</v>
      </c>
      <c r="AU394" s="15" t="s">
        <v>122</v>
      </c>
    </row>
    <row r="395" spans="1:65" s="12" customFormat="1" ht="25.9" customHeight="1">
      <c r="B395" s="164"/>
      <c r="C395" s="165"/>
      <c r="D395" s="166" t="s">
        <v>72</v>
      </c>
      <c r="E395" s="167" t="s">
        <v>858</v>
      </c>
      <c r="F395" s="167" t="s">
        <v>859</v>
      </c>
      <c r="G395" s="165"/>
      <c r="H395" s="165"/>
      <c r="I395" s="168"/>
      <c r="J395" s="169">
        <f>BK395</f>
        <v>0</v>
      </c>
      <c r="K395" s="165"/>
      <c r="L395" s="170"/>
      <c r="M395" s="171"/>
      <c r="N395" s="172"/>
      <c r="O395" s="172"/>
      <c r="P395" s="173">
        <f>SUM(P396:P405)</f>
        <v>0</v>
      </c>
      <c r="Q395" s="172"/>
      <c r="R395" s="173">
        <f>SUM(R396:R405)</f>
        <v>9.9000000000000008E-3</v>
      </c>
      <c r="S395" s="172"/>
      <c r="T395" s="174">
        <f>SUM(T396:T405)</f>
        <v>0</v>
      </c>
      <c r="AR395" s="175" t="s">
        <v>112</v>
      </c>
      <c r="AT395" s="176" t="s">
        <v>72</v>
      </c>
      <c r="AU395" s="176" t="s">
        <v>73</v>
      </c>
      <c r="AY395" s="175" t="s">
        <v>110</v>
      </c>
      <c r="BK395" s="177">
        <f>SUM(BK396:BK405)</f>
        <v>0</v>
      </c>
    </row>
    <row r="396" spans="1:65" s="2" customFormat="1" ht="16.5" customHeight="1">
      <c r="A396" s="32"/>
      <c r="B396" s="33"/>
      <c r="C396" s="180" t="s">
        <v>860</v>
      </c>
      <c r="D396" s="180" t="s">
        <v>116</v>
      </c>
      <c r="E396" s="181" t="s">
        <v>861</v>
      </c>
      <c r="F396" s="182" t="s">
        <v>862</v>
      </c>
      <c r="G396" s="183" t="s">
        <v>863</v>
      </c>
      <c r="H396" s="184">
        <v>1</v>
      </c>
      <c r="I396" s="185"/>
      <c r="J396" s="186">
        <f>ROUND(I396*H396,2)</f>
        <v>0</v>
      </c>
      <c r="K396" s="182" t="s">
        <v>120</v>
      </c>
      <c r="L396" s="37"/>
      <c r="M396" s="187" t="s">
        <v>20</v>
      </c>
      <c r="N396" s="188" t="s">
        <v>44</v>
      </c>
      <c r="O396" s="62"/>
      <c r="P396" s="189">
        <f>O396*H396</f>
        <v>0</v>
      </c>
      <c r="Q396" s="189">
        <v>9.9000000000000008E-3</v>
      </c>
      <c r="R396" s="189">
        <f>Q396*H396</f>
        <v>9.9000000000000008E-3</v>
      </c>
      <c r="S396" s="189">
        <v>0</v>
      </c>
      <c r="T396" s="190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91" t="s">
        <v>121</v>
      </c>
      <c r="AT396" s="191" t="s">
        <v>116</v>
      </c>
      <c r="AU396" s="191" t="s">
        <v>22</v>
      </c>
      <c r="AY396" s="15" t="s">
        <v>110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5" t="s">
        <v>22</v>
      </c>
      <c r="BK396" s="192">
        <f>ROUND(I396*H396,2)</f>
        <v>0</v>
      </c>
      <c r="BL396" s="15" t="s">
        <v>121</v>
      </c>
      <c r="BM396" s="191" t="s">
        <v>864</v>
      </c>
    </row>
    <row r="397" spans="1:65" s="2" customFormat="1" ht="72">
      <c r="A397" s="32"/>
      <c r="B397" s="33"/>
      <c r="C397" s="34"/>
      <c r="D397" s="193" t="s">
        <v>124</v>
      </c>
      <c r="E397" s="34"/>
      <c r="F397" s="194" t="s">
        <v>865</v>
      </c>
      <c r="G397" s="34"/>
      <c r="H397" s="34"/>
      <c r="I397" s="101"/>
      <c r="J397" s="34"/>
      <c r="K397" s="34"/>
      <c r="L397" s="37"/>
      <c r="M397" s="195"/>
      <c r="N397" s="196"/>
      <c r="O397" s="62"/>
      <c r="P397" s="62"/>
      <c r="Q397" s="62"/>
      <c r="R397" s="62"/>
      <c r="S397" s="62"/>
      <c r="T397" s="63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5" t="s">
        <v>124</v>
      </c>
      <c r="AU397" s="15" t="s">
        <v>22</v>
      </c>
    </row>
    <row r="398" spans="1:65" s="2" customFormat="1" ht="16.5" customHeight="1">
      <c r="A398" s="32"/>
      <c r="B398" s="33"/>
      <c r="C398" s="180" t="s">
        <v>866</v>
      </c>
      <c r="D398" s="180" t="s">
        <v>116</v>
      </c>
      <c r="E398" s="181" t="s">
        <v>867</v>
      </c>
      <c r="F398" s="182" t="s">
        <v>868</v>
      </c>
      <c r="G398" s="183" t="s">
        <v>869</v>
      </c>
      <c r="H398" s="184">
        <v>1</v>
      </c>
      <c r="I398" s="185"/>
      <c r="J398" s="186">
        <f>ROUND(I398*H398,2)</f>
        <v>0</v>
      </c>
      <c r="K398" s="182" t="s">
        <v>20</v>
      </c>
      <c r="L398" s="37"/>
      <c r="M398" s="187" t="s">
        <v>20</v>
      </c>
      <c r="N398" s="188" t="s">
        <v>44</v>
      </c>
      <c r="O398" s="62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91" t="s">
        <v>121</v>
      </c>
      <c r="AT398" s="191" t="s">
        <v>116</v>
      </c>
      <c r="AU398" s="191" t="s">
        <v>22</v>
      </c>
      <c r="AY398" s="15" t="s">
        <v>110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5" t="s">
        <v>22</v>
      </c>
      <c r="BK398" s="192">
        <f>ROUND(I398*H398,2)</f>
        <v>0</v>
      </c>
      <c r="BL398" s="15" t="s">
        <v>121</v>
      </c>
      <c r="BM398" s="191" t="s">
        <v>870</v>
      </c>
    </row>
    <row r="399" spans="1:65" s="2" customFormat="1" ht="36">
      <c r="A399" s="32"/>
      <c r="B399" s="33"/>
      <c r="C399" s="34"/>
      <c r="D399" s="193" t="s">
        <v>632</v>
      </c>
      <c r="E399" s="34"/>
      <c r="F399" s="194" t="s">
        <v>871</v>
      </c>
      <c r="G399" s="34"/>
      <c r="H399" s="34"/>
      <c r="I399" s="101"/>
      <c r="J399" s="34"/>
      <c r="K399" s="34"/>
      <c r="L399" s="37"/>
      <c r="M399" s="195"/>
      <c r="N399" s="196"/>
      <c r="O399" s="62"/>
      <c r="P399" s="62"/>
      <c r="Q399" s="62"/>
      <c r="R399" s="62"/>
      <c r="S399" s="62"/>
      <c r="T399" s="63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5" t="s">
        <v>632</v>
      </c>
      <c r="AU399" s="15" t="s">
        <v>22</v>
      </c>
    </row>
    <row r="400" spans="1:65" s="2" customFormat="1" ht="16.5" customHeight="1">
      <c r="A400" s="32"/>
      <c r="B400" s="33"/>
      <c r="C400" s="180" t="s">
        <v>872</v>
      </c>
      <c r="D400" s="180" t="s">
        <v>116</v>
      </c>
      <c r="E400" s="181" t="s">
        <v>873</v>
      </c>
      <c r="F400" s="182" t="s">
        <v>874</v>
      </c>
      <c r="G400" s="183" t="s">
        <v>869</v>
      </c>
      <c r="H400" s="184">
        <v>1</v>
      </c>
      <c r="I400" s="185"/>
      <c r="J400" s="186">
        <f>ROUND(I400*H400,2)</f>
        <v>0</v>
      </c>
      <c r="K400" s="182" t="s">
        <v>20</v>
      </c>
      <c r="L400" s="37"/>
      <c r="M400" s="187" t="s">
        <v>20</v>
      </c>
      <c r="N400" s="188" t="s">
        <v>44</v>
      </c>
      <c r="O400" s="62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91" t="s">
        <v>121</v>
      </c>
      <c r="AT400" s="191" t="s">
        <v>116</v>
      </c>
      <c r="AU400" s="191" t="s">
        <v>22</v>
      </c>
      <c r="AY400" s="15" t="s">
        <v>110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5" t="s">
        <v>22</v>
      </c>
      <c r="BK400" s="192">
        <f>ROUND(I400*H400,2)</f>
        <v>0</v>
      </c>
      <c r="BL400" s="15" t="s">
        <v>121</v>
      </c>
      <c r="BM400" s="191" t="s">
        <v>875</v>
      </c>
    </row>
    <row r="401" spans="1:65" s="2" customFormat="1" ht="18">
      <c r="A401" s="32"/>
      <c r="B401" s="33"/>
      <c r="C401" s="34"/>
      <c r="D401" s="193" t="s">
        <v>632</v>
      </c>
      <c r="E401" s="34"/>
      <c r="F401" s="194" t="s">
        <v>876</v>
      </c>
      <c r="G401" s="34"/>
      <c r="H401" s="34"/>
      <c r="I401" s="101"/>
      <c r="J401" s="34"/>
      <c r="K401" s="34"/>
      <c r="L401" s="37"/>
      <c r="M401" s="195"/>
      <c r="N401" s="196"/>
      <c r="O401" s="62"/>
      <c r="P401" s="62"/>
      <c r="Q401" s="62"/>
      <c r="R401" s="62"/>
      <c r="S401" s="62"/>
      <c r="T401" s="63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T401" s="15" t="s">
        <v>632</v>
      </c>
      <c r="AU401" s="15" t="s">
        <v>22</v>
      </c>
    </row>
    <row r="402" spans="1:65" s="2" customFormat="1" ht="16.5" customHeight="1">
      <c r="A402" s="32"/>
      <c r="B402" s="33"/>
      <c r="C402" s="180" t="s">
        <v>877</v>
      </c>
      <c r="D402" s="180" t="s">
        <v>116</v>
      </c>
      <c r="E402" s="181" t="s">
        <v>878</v>
      </c>
      <c r="F402" s="182" t="s">
        <v>879</v>
      </c>
      <c r="G402" s="183" t="s">
        <v>869</v>
      </c>
      <c r="H402" s="184">
        <v>1</v>
      </c>
      <c r="I402" s="185"/>
      <c r="J402" s="186">
        <f>ROUND(I402*H402,2)</f>
        <v>0</v>
      </c>
      <c r="K402" s="182" t="s">
        <v>20</v>
      </c>
      <c r="L402" s="37"/>
      <c r="M402" s="187" t="s">
        <v>20</v>
      </c>
      <c r="N402" s="188" t="s">
        <v>44</v>
      </c>
      <c r="O402" s="62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91" t="s">
        <v>121</v>
      </c>
      <c r="AT402" s="191" t="s">
        <v>116</v>
      </c>
      <c r="AU402" s="191" t="s">
        <v>22</v>
      </c>
      <c r="AY402" s="15" t="s">
        <v>110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5" t="s">
        <v>22</v>
      </c>
      <c r="BK402" s="192">
        <f>ROUND(I402*H402,2)</f>
        <v>0</v>
      </c>
      <c r="BL402" s="15" t="s">
        <v>121</v>
      </c>
      <c r="BM402" s="191" t="s">
        <v>880</v>
      </c>
    </row>
    <row r="403" spans="1:65" s="2" customFormat="1" ht="27">
      <c r="A403" s="32"/>
      <c r="B403" s="33"/>
      <c r="C403" s="34"/>
      <c r="D403" s="193" t="s">
        <v>632</v>
      </c>
      <c r="E403" s="34"/>
      <c r="F403" s="194" t="s">
        <v>881</v>
      </c>
      <c r="G403" s="34"/>
      <c r="H403" s="34"/>
      <c r="I403" s="101"/>
      <c r="J403" s="34"/>
      <c r="K403" s="34"/>
      <c r="L403" s="37"/>
      <c r="M403" s="195"/>
      <c r="N403" s="196"/>
      <c r="O403" s="62"/>
      <c r="P403" s="62"/>
      <c r="Q403" s="62"/>
      <c r="R403" s="62"/>
      <c r="S403" s="62"/>
      <c r="T403" s="63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5" t="s">
        <v>632</v>
      </c>
      <c r="AU403" s="15" t="s">
        <v>22</v>
      </c>
    </row>
    <row r="404" spans="1:65" s="2" customFormat="1" ht="16.5" customHeight="1">
      <c r="A404" s="32"/>
      <c r="B404" s="33"/>
      <c r="C404" s="180" t="s">
        <v>882</v>
      </c>
      <c r="D404" s="180" t="s">
        <v>116</v>
      </c>
      <c r="E404" s="181" t="s">
        <v>883</v>
      </c>
      <c r="F404" s="182" t="s">
        <v>884</v>
      </c>
      <c r="G404" s="183" t="s">
        <v>869</v>
      </c>
      <c r="H404" s="184">
        <v>1</v>
      </c>
      <c r="I404" s="185"/>
      <c r="J404" s="186">
        <f>ROUND(I404*H404,2)</f>
        <v>0</v>
      </c>
      <c r="K404" s="182" t="s">
        <v>20</v>
      </c>
      <c r="L404" s="37"/>
      <c r="M404" s="187" t="s">
        <v>20</v>
      </c>
      <c r="N404" s="188" t="s">
        <v>44</v>
      </c>
      <c r="O404" s="62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91" t="s">
        <v>121</v>
      </c>
      <c r="AT404" s="191" t="s">
        <v>116</v>
      </c>
      <c r="AU404" s="191" t="s">
        <v>22</v>
      </c>
      <c r="AY404" s="15" t="s">
        <v>110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5" t="s">
        <v>22</v>
      </c>
      <c r="BK404" s="192">
        <f>ROUND(I404*H404,2)</f>
        <v>0</v>
      </c>
      <c r="BL404" s="15" t="s">
        <v>121</v>
      </c>
      <c r="BM404" s="191" t="s">
        <v>885</v>
      </c>
    </row>
    <row r="405" spans="1:65" s="2" customFormat="1" ht="27">
      <c r="A405" s="32"/>
      <c r="B405" s="33"/>
      <c r="C405" s="34"/>
      <c r="D405" s="193" t="s">
        <v>632</v>
      </c>
      <c r="E405" s="34"/>
      <c r="F405" s="194" t="s">
        <v>886</v>
      </c>
      <c r="G405" s="34"/>
      <c r="H405" s="34"/>
      <c r="I405" s="101"/>
      <c r="J405" s="34"/>
      <c r="K405" s="34"/>
      <c r="L405" s="37"/>
      <c r="M405" s="208"/>
      <c r="N405" s="209"/>
      <c r="O405" s="210"/>
      <c r="P405" s="210"/>
      <c r="Q405" s="210"/>
      <c r="R405" s="210"/>
      <c r="S405" s="210"/>
      <c r="T405" s="211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T405" s="15" t="s">
        <v>632</v>
      </c>
      <c r="AU405" s="15" t="s">
        <v>22</v>
      </c>
    </row>
    <row r="406" spans="1:65" s="2" customFormat="1" ht="6.95" customHeight="1">
      <c r="A406" s="32"/>
      <c r="B406" s="45"/>
      <c r="C406" s="46"/>
      <c r="D406" s="46"/>
      <c r="E406" s="46"/>
      <c r="F406" s="46"/>
      <c r="G406" s="46"/>
      <c r="H406" s="46"/>
      <c r="I406" s="129"/>
      <c r="J406" s="46"/>
      <c r="K406" s="46"/>
      <c r="L406" s="37"/>
      <c r="M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</row>
  </sheetData>
  <sheetProtection algorithmName="SHA-512" hashValue="GrWgkh8hfLFFqxN64xU3kALuPFNd7+tBkX4qNfBy8W18FMN1RK1FZVN4La+daz+eK9NsQmWfvjNJgkQYbAroBg==" saltValue="NNZ8WMZ6JFAqtPXBAjgnywUfKJb/C77Svs25SPSmyLO+wg3RRhRVoVUXYMgG7LrtvR/Vc1VioTmPVX37okfKvg==" spinCount="100000" sheet="1" objects="1" scenarios="1" formatColumns="0" formatRows="0" autoFilter="0"/>
  <autoFilter ref="C82:K405" xr:uid="{00000000-0009-0000-0000-000001000000}"/>
  <mergeCells count="6">
    <mergeCell ref="L2:V2"/>
    <mergeCell ref="E7:H7"/>
    <mergeCell ref="E16:H16"/>
    <mergeCell ref="E25:H25"/>
    <mergeCell ref="E46:H46"/>
    <mergeCell ref="E75:H7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3" customFormat="1" ht="45" customHeight="1">
      <c r="B3" s="216"/>
      <c r="C3" s="337" t="s">
        <v>887</v>
      </c>
      <c r="D3" s="337"/>
      <c r="E3" s="337"/>
      <c r="F3" s="337"/>
      <c r="G3" s="337"/>
      <c r="H3" s="337"/>
      <c r="I3" s="337"/>
      <c r="J3" s="337"/>
      <c r="K3" s="217"/>
    </row>
    <row r="4" spans="2:11" s="1" customFormat="1" ht="25.5" customHeight="1">
      <c r="B4" s="218"/>
      <c r="C4" s="342" t="s">
        <v>888</v>
      </c>
      <c r="D4" s="342"/>
      <c r="E4" s="342"/>
      <c r="F4" s="342"/>
      <c r="G4" s="342"/>
      <c r="H4" s="342"/>
      <c r="I4" s="342"/>
      <c r="J4" s="342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1" t="s">
        <v>889</v>
      </c>
      <c r="D6" s="341"/>
      <c r="E6" s="341"/>
      <c r="F6" s="341"/>
      <c r="G6" s="341"/>
      <c r="H6" s="341"/>
      <c r="I6" s="341"/>
      <c r="J6" s="341"/>
      <c r="K6" s="219"/>
    </row>
    <row r="7" spans="2:11" s="1" customFormat="1" ht="15" customHeight="1">
      <c r="B7" s="222"/>
      <c r="C7" s="341" t="s">
        <v>890</v>
      </c>
      <c r="D7" s="341"/>
      <c r="E7" s="341"/>
      <c r="F7" s="341"/>
      <c r="G7" s="341"/>
      <c r="H7" s="341"/>
      <c r="I7" s="341"/>
      <c r="J7" s="341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1" t="s">
        <v>891</v>
      </c>
      <c r="D9" s="341"/>
      <c r="E9" s="341"/>
      <c r="F9" s="341"/>
      <c r="G9" s="341"/>
      <c r="H9" s="341"/>
      <c r="I9" s="341"/>
      <c r="J9" s="341"/>
      <c r="K9" s="219"/>
    </row>
    <row r="10" spans="2:11" s="1" customFormat="1" ht="15" customHeight="1">
      <c r="B10" s="222"/>
      <c r="C10" s="221"/>
      <c r="D10" s="341" t="s">
        <v>892</v>
      </c>
      <c r="E10" s="341"/>
      <c r="F10" s="341"/>
      <c r="G10" s="341"/>
      <c r="H10" s="341"/>
      <c r="I10" s="341"/>
      <c r="J10" s="341"/>
      <c r="K10" s="219"/>
    </row>
    <row r="11" spans="2:11" s="1" customFormat="1" ht="15" customHeight="1">
      <c r="B11" s="222"/>
      <c r="C11" s="223"/>
      <c r="D11" s="341" t="s">
        <v>893</v>
      </c>
      <c r="E11" s="341"/>
      <c r="F11" s="341"/>
      <c r="G11" s="341"/>
      <c r="H11" s="341"/>
      <c r="I11" s="341"/>
      <c r="J11" s="341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894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1" t="s">
        <v>895</v>
      </c>
      <c r="E15" s="341"/>
      <c r="F15" s="341"/>
      <c r="G15" s="341"/>
      <c r="H15" s="341"/>
      <c r="I15" s="341"/>
      <c r="J15" s="341"/>
      <c r="K15" s="219"/>
    </row>
    <row r="16" spans="2:11" s="1" customFormat="1" ht="15" customHeight="1">
      <c r="B16" s="222"/>
      <c r="C16" s="223"/>
      <c r="D16" s="341" t="s">
        <v>896</v>
      </c>
      <c r="E16" s="341"/>
      <c r="F16" s="341"/>
      <c r="G16" s="341"/>
      <c r="H16" s="341"/>
      <c r="I16" s="341"/>
      <c r="J16" s="341"/>
      <c r="K16" s="219"/>
    </row>
    <row r="17" spans="2:11" s="1" customFormat="1" ht="15" customHeight="1">
      <c r="B17" s="222"/>
      <c r="C17" s="223"/>
      <c r="D17" s="341" t="s">
        <v>897</v>
      </c>
      <c r="E17" s="341"/>
      <c r="F17" s="341"/>
      <c r="G17" s="341"/>
      <c r="H17" s="341"/>
      <c r="I17" s="341"/>
      <c r="J17" s="341"/>
      <c r="K17" s="219"/>
    </row>
    <row r="18" spans="2:11" s="1" customFormat="1" ht="15" customHeight="1">
      <c r="B18" s="222"/>
      <c r="C18" s="223"/>
      <c r="D18" s="223"/>
      <c r="E18" s="225" t="s">
        <v>77</v>
      </c>
      <c r="F18" s="341" t="s">
        <v>898</v>
      </c>
      <c r="G18" s="341"/>
      <c r="H18" s="341"/>
      <c r="I18" s="341"/>
      <c r="J18" s="341"/>
      <c r="K18" s="219"/>
    </row>
    <row r="19" spans="2:11" s="1" customFormat="1" ht="15" customHeight="1">
      <c r="B19" s="222"/>
      <c r="C19" s="223"/>
      <c r="D19" s="223"/>
      <c r="E19" s="225" t="s">
        <v>899</v>
      </c>
      <c r="F19" s="341" t="s">
        <v>900</v>
      </c>
      <c r="G19" s="341"/>
      <c r="H19" s="341"/>
      <c r="I19" s="341"/>
      <c r="J19" s="341"/>
      <c r="K19" s="219"/>
    </row>
    <row r="20" spans="2:11" s="1" customFormat="1" ht="15" customHeight="1">
      <c r="B20" s="222"/>
      <c r="C20" s="223"/>
      <c r="D20" s="223"/>
      <c r="E20" s="225" t="s">
        <v>901</v>
      </c>
      <c r="F20" s="341" t="s">
        <v>902</v>
      </c>
      <c r="G20" s="341"/>
      <c r="H20" s="341"/>
      <c r="I20" s="341"/>
      <c r="J20" s="341"/>
      <c r="K20" s="219"/>
    </row>
    <row r="21" spans="2:11" s="1" customFormat="1" ht="15" customHeight="1">
      <c r="B21" s="222"/>
      <c r="C21" s="223"/>
      <c r="D21" s="223"/>
      <c r="E21" s="225" t="s">
        <v>903</v>
      </c>
      <c r="F21" s="341" t="s">
        <v>904</v>
      </c>
      <c r="G21" s="341"/>
      <c r="H21" s="341"/>
      <c r="I21" s="341"/>
      <c r="J21" s="341"/>
      <c r="K21" s="219"/>
    </row>
    <row r="22" spans="2:11" s="1" customFormat="1" ht="15" customHeight="1">
      <c r="B22" s="222"/>
      <c r="C22" s="223"/>
      <c r="D22" s="223"/>
      <c r="E22" s="225" t="s">
        <v>905</v>
      </c>
      <c r="F22" s="341" t="s">
        <v>906</v>
      </c>
      <c r="G22" s="341"/>
      <c r="H22" s="341"/>
      <c r="I22" s="341"/>
      <c r="J22" s="341"/>
      <c r="K22" s="219"/>
    </row>
    <row r="23" spans="2:11" s="1" customFormat="1" ht="15" customHeight="1">
      <c r="B23" s="222"/>
      <c r="C23" s="223"/>
      <c r="D23" s="223"/>
      <c r="E23" s="225" t="s">
        <v>907</v>
      </c>
      <c r="F23" s="341" t="s">
        <v>908</v>
      </c>
      <c r="G23" s="341"/>
      <c r="H23" s="341"/>
      <c r="I23" s="341"/>
      <c r="J23" s="341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1" t="s">
        <v>909</v>
      </c>
      <c r="D25" s="341"/>
      <c r="E25" s="341"/>
      <c r="F25" s="341"/>
      <c r="G25" s="341"/>
      <c r="H25" s="341"/>
      <c r="I25" s="341"/>
      <c r="J25" s="341"/>
      <c r="K25" s="219"/>
    </row>
    <row r="26" spans="2:11" s="1" customFormat="1" ht="15" customHeight="1">
      <c r="B26" s="222"/>
      <c r="C26" s="341" t="s">
        <v>910</v>
      </c>
      <c r="D26" s="341"/>
      <c r="E26" s="341"/>
      <c r="F26" s="341"/>
      <c r="G26" s="341"/>
      <c r="H26" s="341"/>
      <c r="I26" s="341"/>
      <c r="J26" s="341"/>
      <c r="K26" s="219"/>
    </row>
    <row r="27" spans="2:11" s="1" customFormat="1" ht="15" customHeight="1">
      <c r="B27" s="222"/>
      <c r="C27" s="221"/>
      <c r="D27" s="341" t="s">
        <v>911</v>
      </c>
      <c r="E27" s="341"/>
      <c r="F27" s="341"/>
      <c r="G27" s="341"/>
      <c r="H27" s="341"/>
      <c r="I27" s="341"/>
      <c r="J27" s="341"/>
      <c r="K27" s="219"/>
    </row>
    <row r="28" spans="2:11" s="1" customFormat="1" ht="15" customHeight="1">
      <c r="B28" s="222"/>
      <c r="C28" s="223"/>
      <c r="D28" s="341" t="s">
        <v>912</v>
      </c>
      <c r="E28" s="341"/>
      <c r="F28" s="341"/>
      <c r="G28" s="341"/>
      <c r="H28" s="341"/>
      <c r="I28" s="341"/>
      <c r="J28" s="341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1" t="s">
        <v>913</v>
      </c>
      <c r="E30" s="341"/>
      <c r="F30" s="341"/>
      <c r="G30" s="341"/>
      <c r="H30" s="341"/>
      <c r="I30" s="341"/>
      <c r="J30" s="341"/>
      <c r="K30" s="219"/>
    </row>
    <row r="31" spans="2:11" s="1" customFormat="1" ht="15" customHeight="1">
      <c r="B31" s="222"/>
      <c r="C31" s="223"/>
      <c r="D31" s="341" t="s">
        <v>914</v>
      </c>
      <c r="E31" s="341"/>
      <c r="F31" s="341"/>
      <c r="G31" s="341"/>
      <c r="H31" s="341"/>
      <c r="I31" s="341"/>
      <c r="J31" s="341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1" t="s">
        <v>915</v>
      </c>
      <c r="E33" s="341"/>
      <c r="F33" s="341"/>
      <c r="G33" s="341"/>
      <c r="H33" s="341"/>
      <c r="I33" s="341"/>
      <c r="J33" s="341"/>
      <c r="K33" s="219"/>
    </row>
    <row r="34" spans="2:11" s="1" customFormat="1" ht="15" customHeight="1">
      <c r="B34" s="222"/>
      <c r="C34" s="223"/>
      <c r="D34" s="341" t="s">
        <v>916</v>
      </c>
      <c r="E34" s="341"/>
      <c r="F34" s="341"/>
      <c r="G34" s="341"/>
      <c r="H34" s="341"/>
      <c r="I34" s="341"/>
      <c r="J34" s="341"/>
      <c r="K34" s="219"/>
    </row>
    <row r="35" spans="2:11" s="1" customFormat="1" ht="15" customHeight="1">
      <c r="B35" s="222"/>
      <c r="C35" s="223"/>
      <c r="D35" s="341" t="s">
        <v>917</v>
      </c>
      <c r="E35" s="341"/>
      <c r="F35" s="341"/>
      <c r="G35" s="341"/>
      <c r="H35" s="341"/>
      <c r="I35" s="341"/>
      <c r="J35" s="341"/>
      <c r="K35" s="219"/>
    </row>
    <row r="36" spans="2:11" s="1" customFormat="1" ht="15" customHeight="1">
      <c r="B36" s="222"/>
      <c r="C36" s="223"/>
      <c r="D36" s="221"/>
      <c r="E36" s="224" t="s">
        <v>96</v>
      </c>
      <c r="F36" s="221"/>
      <c r="G36" s="341" t="s">
        <v>918</v>
      </c>
      <c r="H36" s="341"/>
      <c r="I36" s="341"/>
      <c r="J36" s="341"/>
      <c r="K36" s="219"/>
    </row>
    <row r="37" spans="2:11" s="1" customFormat="1" ht="30.75" customHeight="1">
      <c r="B37" s="222"/>
      <c r="C37" s="223"/>
      <c r="D37" s="221"/>
      <c r="E37" s="224" t="s">
        <v>919</v>
      </c>
      <c r="F37" s="221"/>
      <c r="G37" s="341" t="s">
        <v>920</v>
      </c>
      <c r="H37" s="341"/>
      <c r="I37" s="341"/>
      <c r="J37" s="341"/>
      <c r="K37" s="219"/>
    </row>
    <row r="38" spans="2:11" s="1" customFormat="1" ht="15" customHeight="1">
      <c r="B38" s="222"/>
      <c r="C38" s="223"/>
      <c r="D38" s="221"/>
      <c r="E38" s="224" t="s">
        <v>54</v>
      </c>
      <c r="F38" s="221"/>
      <c r="G38" s="341" t="s">
        <v>921</v>
      </c>
      <c r="H38" s="341"/>
      <c r="I38" s="341"/>
      <c r="J38" s="341"/>
      <c r="K38" s="219"/>
    </row>
    <row r="39" spans="2:11" s="1" customFormat="1" ht="15" customHeight="1">
      <c r="B39" s="222"/>
      <c r="C39" s="223"/>
      <c r="D39" s="221"/>
      <c r="E39" s="224" t="s">
        <v>55</v>
      </c>
      <c r="F39" s="221"/>
      <c r="G39" s="341" t="s">
        <v>922</v>
      </c>
      <c r="H39" s="341"/>
      <c r="I39" s="341"/>
      <c r="J39" s="341"/>
      <c r="K39" s="219"/>
    </row>
    <row r="40" spans="2:11" s="1" customFormat="1" ht="15" customHeight="1">
      <c r="B40" s="222"/>
      <c r="C40" s="223"/>
      <c r="D40" s="221"/>
      <c r="E40" s="224" t="s">
        <v>97</v>
      </c>
      <c r="F40" s="221"/>
      <c r="G40" s="341" t="s">
        <v>923</v>
      </c>
      <c r="H40" s="341"/>
      <c r="I40" s="341"/>
      <c r="J40" s="341"/>
      <c r="K40" s="219"/>
    </row>
    <row r="41" spans="2:11" s="1" customFormat="1" ht="15" customHeight="1">
      <c r="B41" s="222"/>
      <c r="C41" s="223"/>
      <c r="D41" s="221"/>
      <c r="E41" s="224" t="s">
        <v>98</v>
      </c>
      <c r="F41" s="221"/>
      <c r="G41" s="341" t="s">
        <v>924</v>
      </c>
      <c r="H41" s="341"/>
      <c r="I41" s="341"/>
      <c r="J41" s="341"/>
      <c r="K41" s="219"/>
    </row>
    <row r="42" spans="2:11" s="1" customFormat="1" ht="15" customHeight="1">
      <c r="B42" s="222"/>
      <c r="C42" s="223"/>
      <c r="D42" s="221"/>
      <c r="E42" s="224" t="s">
        <v>925</v>
      </c>
      <c r="F42" s="221"/>
      <c r="G42" s="341" t="s">
        <v>926</v>
      </c>
      <c r="H42" s="341"/>
      <c r="I42" s="341"/>
      <c r="J42" s="341"/>
      <c r="K42" s="219"/>
    </row>
    <row r="43" spans="2:11" s="1" customFormat="1" ht="15" customHeight="1">
      <c r="B43" s="222"/>
      <c r="C43" s="223"/>
      <c r="D43" s="221"/>
      <c r="E43" s="224"/>
      <c r="F43" s="221"/>
      <c r="G43" s="341" t="s">
        <v>927</v>
      </c>
      <c r="H43" s="341"/>
      <c r="I43" s="341"/>
      <c r="J43" s="341"/>
      <c r="K43" s="219"/>
    </row>
    <row r="44" spans="2:11" s="1" customFormat="1" ht="15" customHeight="1">
      <c r="B44" s="222"/>
      <c r="C44" s="223"/>
      <c r="D44" s="221"/>
      <c r="E44" s="224" t="s">
        <v>928</v>
      </c>
      <c r="F44" s="221"/>
      <c r="G44" s="341" t="s">
        <v>929</v>
      </c>
      <c r="H44" s="341"/>
      <c r="I44" s="341"/>
      <c r="J44" s="341"/>
      <c r="K44" s="219"/>
    </row>
    <row r="45" spans="2:11" s="1" customFormat="1" ht="15" customHeight="1">
      <c r="B45" s="222"/>
      <c r="C45" s="223"/>
      <c r="D45" s="221"/>
      <c r="E45" s="224" t="s">
        <v>100</v>
      </c>
      <c r="F45" s="221"/>
      <c r="G45" s="341" t="s">
        <v>930</v>
      </c>
      <c r="H45" s="341"/>
      <c r="I45" s="341"/>
      <c r="J45" s="341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1" t="s">
        <v>931</v>
      </c>
      <c r="E47" s="341"/>
      <c r="F47" s="341"/>
      <c r="G47" s="341"/>
      <c r="H47" s="341"/>
      <c r="I47" s="341"/>
      <c r="J47" s="341"/>
      <c r="K47" s="219"/>
    </row>
    <row r="48" spans="2:11" s="1" customFormat="1" ht="15" customHeight="1">
      <c r="B48" s="222"/>
      <c r="C48" s="223"/>
      <c r="D48" s="223"/>
      <c r="E48" s="341" t="s">
        <v>932</v>
      </c>
      <c r="F48" s="341"/>
      <c r="G48" s="341"/>
      <c r="H48" s="341"/>
      <c r="I48" s="341"/>
      <c r="J48" s="341"/>
      <c r="K48" s="219"/>
    </row>
    <row r="49" spans="2:11" s="1" customFormat="1" ht="15" customHeight="1">
      <c r="B49" s="222"/>
      <c r="C49" s="223"/>
      <c r="D49" s="223"/>
      <c r="E49" s="341" t="s">
        <v>933</v>
      </c>
      <c r="F49" s="341"/>
      <c r="G49" s="341"/>
      <c r="H49" s="341"/>
      <c r="I49" s="341"/>
      <c r="J49" s="341"/>
      <c r="K49" s="219"/>
    </row>
    <row r="50" spans="2:11" s="1" customFormat="1" ht="15" customHeight="1">
      <c r="B50" s="222"/>
      <c r="C50" s="223"/>
      <c r="D50" s="223"/>
      <c r="E50" s="341" t="s">
        <v>934</v>
      </c>
      <c r="F50" s="341"/>
      <c r="G50" s="341"/>
      <c r="H50" s="341"/>
      <c r="I50" s="341"/>
      <c r="J50" s="341"/>
      <c r="K50" s="219"/>
    </row>
    <row r="51" spans="2:11" s="1" customFormat="1" ht="15" customHeight="1">
      <c r="B51" s="222"/>
      <c r="C51" s="223"/>
      <c r="D51" s="341" t="s">
        <v>935</v>
      </c>
      <c r="E51" s="341"/>
      <c r="F51" s="341"/>
      <c r="G51" s="341"/>
      <c r="H51" s="341"/>
      <c r="I51" s="341"/>
      <c r="J51" s="341"/>
      <c r="K51" s="219"/>
    </row>
    <row r="52" spans="2:11" s="1" customFormat="1" ht="25.5" customHeight="1">
      <c r="B52" s="218"/>
      <c r="C52" s="342" t="s">
        <v>936</v>
      </c>
      <c r="D52" s="342"/>
      <c r="E52" s="342"/>
      <c r="F52" s="342"/>
      <c r="G52" s="342"/>
      <c r="H52" s="342"/>
      <c r="I52" s="342"/>
      <c r="J52" s="342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1" t="s">
        <v>937</v>
      </c>
      <c r="D54" s="341"/>
      <c r="E54" s="341"/>
      <c r="F54" s="341"/>
      <c r="G54" s="341"/>
      <c r="H54" s="341"/>
      <c r="I54" s="341"/>
      <c r="J54" s="341"/>
      <c r="K54" s="219"/>
    </row>
    <row r="55" spans="2:11" s="1" customFormat="1" ht="15" customHeight="1">
      <c r="B55" s="218"/>
      <c r="C55" s="341" t="s">
        <v>938</v>
      </c>
      <c r="D55" s="341"/>
      <c r="E55" s="341"/>
      <c r="F55" s="341"/>
      <c r="G55" s="341"/>
      <c r="H55" s="341"/>
      <c r="I55" s="341"/>
      <c r="J55" s="341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1" t="s">
        <v>939</v>
      </c>
      <c r="D57" s="341"/>
      <c r="E57" s="341"/>
      <c r="F57" s="341"/>
      <c r="G57" s="341"/>
      <c r="H57" s="341"/>
      <c r="I57" s="341"/>
      <c r="J57" s="341"/>
      <c r="K57" s="219"/>
    </row>
    <row r="58" spans="2:11" s="1" customFormat="1" ht="15" customHeight="1">
      <c r="B58" s="218"/>
      <c r="C58" s="223"/>
      <c r="D58" s="341" t="s">
        <v>940</v>
      </c>
      <c r="E58" s="341"/>
      <c r="F58" s="341"/>
      <c r="G58" s="341"/>
      <c r="H58" s="341"/>
      <c r="I58" s="341"/>
      <c r="J58" s="341"/>
      <c r="K58" s="219"/>
    </row>
    <row r="59" spans="2:11" s="1" customFormat="1" ht="15" customHeight="1">
      <c r="B59" s="218"/>
      <c r="C59" s="223"/>
      <c r="D59" s="341" t="s">
        <v>941</v>
      </c>
      <c r="E59" s="341"/>
      <c r="F59" s="341"/>
      <c r="G59" s="341"/>
      <c r="H59" s="341"/>
      <c r="I59" s="341"/>
      <c r="J59" s="341"/>
      <c r="K59" s="219"/>
    </row>
    <row r="60" spans="2:11" s="1" customFormat="1" ht="15" customHeight="1">
      <c r="B60" s="218"/>
      <c r="C60" s="223"/>
      <c r="D60" s="341" t="s">
        <v>942</v>
      </c>
      <c r="E60" s="341"/>
      <c r="F60" s="341"/>
      <c r="G60" s="341"/>
      <c r="H60" s="341"/>
      <c r="I60" s="341"/>
      <c r="J60" s="341"/>
      <c r="K60" s="219"/>
    </row>
    <row r="61" spans="2:11" s="1" customFormat="1" ht="15" customHeight="1">
      <c r="B61" s="218"/>
      <c r="C61" s="223"/>
      <c r="D61" s="341" t="s">
        <v>943</v>
      </c>
      <c r="E61" s="341"/>
      <c r="F61" s="341"/>
      <c r="G61" s="341"/>
      <c r="H61" s="341"/>
      <c r="I61" s="341"/>
      <c r="J61" s="341"/>
      <c r="K61" s="219"/>
    </row>
    <row r="62" spans="2:11" s="1" customFormat="1" ht="15" customHeight="1">
      <c r="B62" s="218"/>
      <c r="C62" s="223"/>
      <c r="D62" s="343" t="s">
        <v>944</v>
      </c>
      <c r="E62" s="343"/>
      <c r="F62" s="343"/>
      <c r="G62" s="343"/>
      <c r="H62" s="343"/>
      <c r="I62" s="343"/>
      <c r="J62" s="343"/>
      <c r="K62" s="219"/>
    </row>
    <row r="63" spans="2:11" s="1" customFormat="1" ht="15" customHeight="1">
      <c r="B63" s="218"/>
      <c r="C63" s="223"/>
      <c r="D63" s="341" t="s">
        <v>945</v>
      </c>
      <c r="E63" s="341"/>
      <c r="F63" s="341"/>
      <c r="G63" s="341"/>
      <c r="H63" s="341"/>
      <c r="I63" s="341"/>
      <c r="J63" s="341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1" t="s">
        <v>946</v>
      </c>
      <c r="E65" s="341"/>
      <c r="F65" s="341"/>
      <c r="G65" s="341"/>
      <c r="H65" s="341"/>
      <c r="I65" s="341"/>
      <c r="J65" s="341"/>
      <c r="K65" s="219"/>
    </row>
    <row r="66" spans="2:11" s="1" customFormat="1" ht="15" customHeight="1">
      <c r="B66" s="218"/>
      <c r="C66" s="223"/>
      <c r="D66" s="343" t="s">
        <v>947</v>
      </c>
      <c r="E66" s="343"/>
      <c r="F66" s="343"/>
      <c r="G66" s="343"/>
      <c r="H66" s="343"/>
      <c r="I66" s="343"/>
      <c r="J66" s="343"/>
      <c r="K66" s="219"/>
    </row>
    <row r="67" spans="2:11" s="1" customFormat="1" ht="15" customHeight="1">
      <c r="B67" s="218"/>
      <c r="C67" s="223"/>
      <c r="D67" s="341" t="s">
        <v>948</v>
      </c>
      <c r="E67" s="341"/>
      <c r="F67" s="341"/>
      <c r="G67" s="341"/>
      <c r="H67" s="341"/>
      <c r="I67" s="341"/>
      <c r="J67" s="341"/>
      <c r="K67" s="219"/>
    </row>
    <row r="68" spans="2:11" s="1" customFormat="1" ht="15" customHeight="1">
      <c r="B68" s="218"/>
      <c r="C68" s="223"/>
      <c r="D68" s="341" t="s">
        <v>949</v>
      </c>
      <c r="E68" s="341"/>
      <c r="F68" s="341"/>
      <c r="G68" s="341"/>
      <c r="H68" s="341"/>
      <c r="I68" s="341"/>
      <c r="J68" s="341"/>
      <c r="K68" s="219"/>
    </row>
    <row r="69" spans="2:11" s="1" customFormat="1" ht="15" customHeight="1">
      <c r="B69" s="218"/>
      <c r="C69" s="223"/>
      <c r="D69" s="341" t="s">
        <v>950</v>
      </c>
      <c r="E69" s="341"/>
      <c r="F69" s="341"/>
      <c r="G69" s="341"/>
      <c r="H69" s="341"/>
      <c r="I69" s="341"/>
      <c r="J69" s="341"/>
      <c r="K69" s="219"/>
    </row>
    <row r="70" spans="2:11" s="1" customFormat="1" ht="15" customHeight="1">
      <c r="B70" s="218"/>
      <c r="C70" s="223"/>
      <c r="D70" s="341" t="s">
        <v>951</v>
      </c>
      <c r="E70" s="341"/>
      <c r="F70" s="341"/>
      <c r="G70" s="341"/>
      <c r="H70" s="341"/>
      <c r="I70" s="341"/>
      <c r="J70" s="341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36" t="s">
        <v>952</v>
      </c>
      <c r="D75" s="336"/>
      <c r="E75" s="336"/>
      <c r="F75" s="336"/>
      <c r="G75" s="336"/>
      <c r="H75" s="336"/>
      <c r="I75" s="336"/>
      <c r="J75" s="336"/>
      <c r="K75" s="236"/>
    </row>
    <row r="76" spans="2:11" s="1" customFormat="1" ht="17.25" customHeight="1">
      <c r="B76" s="235"/>
      <c r="C76" s="237" t="s">
        <v>953</v>
      </c>
      <c r="D76" s="237"/>
      <c r="E76" s="237"/>
      <c r="F76" s="237" t="s">
        <v>954</v>
      </c>
      <c r="G76" s="238"/>
      <c r="H76" s="237" t="s">
        <v>55</v>
      </c>
      <c r="I76" s="237" t="s">
        <v>58</v>
      </c>
      <c r="J76" s="237" t="s">
        <v>955</v>
      </c>
      <c r="K76" s="236"/>
    </row>
    <row r="77" spans="2:11" s="1" customFormat="1" ht="17.25" customHeight="1">
      <c r="B77" s="235"/>
      <c r="C77" s="239" t="s">
        <v>956</v>
      </c>
      <c r="D77" s="239"/>
      <c r="E77" s="239"/>
      <c r="F77" s="240" t="s">
        <v>957</v>
      </c>
      <c r="G77" s="241"/>
      <c r="H77" s="239"/>
      <c r="I77" s="239"/>
      <c r="J77" s="239" t="s">
        <v>958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54</v>
      </c>
      <c r="D79" s="242"/>
      <c r="E79" s="242"/>
      <c r="F79" s="244" t="s">
        <v>959</v>
      </c>
      <c r="G79" s="243"/>
      <c r="H79" s="224" t="s">
        <v>960</v>
      </c>
      <c r="I79" s="224" t="s">
        <v>961</v>
      </c>
      <c r="J79" s="224">
        <v>20</v>
      </c>
      <c r="K79" s="236"/>
    </row>
    <row r="80" spans="2:11" s="1" customFormat="1" ht="15" customHeight="1">
      <c r="B80" s="235"/>
      <c r="C80" s="224" t="s">
        <v>962</v>
      </c>
      <c r="D80" s="224"/>
      <c r="E80" s="224"/>
      <c r="F80" s="244" t="s">
        <v>959</v>
      </c>
      <c r="G80" s="243"/>
      <c r="H80" s="224" t="s">
        <v>963</v>
      </c>
      <c r="I80" s="224" t="s">
        <v>961</v>
      </c>
      <c r="J80" s="224">
        <v>120</v>
      </c>
      <c r="K80" s="236"/>
    </row>
    <row r="81" spans="2:11" s="1" customFormat="1" ht="15" customHeight="1">
      <c r="B81" s="245"/>
      <c r="C81" s="224" t="s">
        <v>964</v>
      </c>
      <c r="D81" s="224"/>
      <c r="E81" s="224"/>
      <c r="F81" s="244" t="s">
        <v>965</v>
      </c>
      <c r="G81" s="243"/>
      <c r="H81" s="224" t="s">
        <v>966</v>
      </c>
      <c r="I81" s="224" t="s">
        <v>961</v>
      </c>
      <c r="J81" s="224">
        <v>50</v>
      </c>
      <c r="K81" s="236"/>
    </row>
    <row r="82" spans="2:11" s="1" customFormat="1" ht="15" customHeight="1">
      <c r="B82" s="245"/>
      <c r="C82" s="224" t="s">
        <v>967</v>
      </c>
      <c r="D82" s="224"/>
      <c r="E82" s="224"/>
      <c r="F82" s="244" t="s">
        <v>959</v>
      </c>
      <c r="G82" s="243"/>
      <c r="H82" s="224" t="s">
        <v>968</v>
      </c>
      <c r="I82" s="224" t="s">
        <v>969</v>
      </c>
      <c r="J82" s="224"/>
      <c r="K82" s="236"/>
    </row>
    <row r="83" spans="2:11" s="1" customFormat="1" ht="15" customHeight="1">
      <c r="B83" s="245"/>
      <c r="C83" s="246" t="s">
        <v>970</v>
      </c>
      <c r="D83" s="246"/>
      <c r="E83" s="246"/>
      <c r="F83" s="247" t="s">
        <v>965</v>
      </c>
      <c r="G83" s="246"/>
      <c r="H83" s="246" t="s">
        <v>971</v>
      </c>
      <c r="I83" s="246" t="s">
        <v>961</v>
      </c>
      <c r="J83" s="246">
        <v>15</v>
      </c>
      <c r="K83" s="236"/>
    </row>
    <row r="84" spans="2:11" s="1" customFormat="1" ht="15" customHeight="1">
      <c r="B84" s="245"/>
      <c r="C84" s="246" t="s">
        <v>972</v>
      </c>
      <c r="D84" s="246"/>
      <c r="E84" s="246"/>
      <c r="F84" s="247" t="s">
        <v>965</v>
      </c>
      <c r="G84" s="246"/>
      <c r="H84" s="246" t="s">
        <v>973</v>
      </c>
      <c r="I84" s="246" t="s">
        <v>961</v>
      </c>
      <c r="J84" s="246">
        <v>15</v>
      </c>
      <c r="K84" s="236"/>
    </row>
    <row r="85" spans="2:11" s="1" customFormat="1" ht="15" customHeight="1">
      <c r="B85" s="245"/>
      <c r="C85" s="246" t="s">
        <v>974</v>
      </c>
      <c r="D85" s="246"/>
      <c r="E85" s="246"/>
      <c r="F85" s="247" t="s">
        <v>965</v>
      </c>
      <c r="G85" s="246"/>
      <c r="H85" s="246" t="s">
        <v>975</v>
      </c>
      <c r="I85" s="246" t="s">
        <v>961</v>
      </c>
      <c r="J85" s="246">
        <v>20</v>
      </c>
      <c r="K85" s="236"/>
    </row>
    <row r="86" spans="2:11" s="1" customFormat="1" ht="15" customHeight="1">
      <c r="B86" s="245"/>
      <c r="C86" s="246" t="s">
        <v>976</v>
      </c>
      <c r="D86" s="246"/>
      <c r="E86" s="246"/>
      <c r="F86" s="247" t="s">
        <v>965</v>
      </c>
      <c r="G86" s="246"/>
      <c r="H86" s="246" t="s">
        <v>977</v>
      </c>
      <c r="I86" s="246" t="s">
        <v>961</v>
      </c>
      <c r="J86" s="246">
        <v>20</v>
      </c>
      <c r="K86" s="236"/>
    </row>
    <row r="87" spans="2:11" s="1" customFormat="1" ht="15" customHeight="1">
      <c r="B87" s="245"/>
      <c r="C87" s="224" t="s">
        <v>978</v>
      </c>
      <c r="D87" s="224"/>
      <c r="E87" s="224"/>
      <c r="F87" s="244" t="s">
        <v>965</v>
      </c>
      <c r="G87" s="243"/>
      <c r="H87" s="224" t="s">
        <v>979</v>
      </c>
      <c r="I87" s="224" t="s">
        <v>961</v>
      </c>
      <c r="J87" s="224">
        <v>50</v>
      </c>
      <c r="K87" s="236"/>
    </row>
    <row r="88" spans="2:11" s="1" customFormat="1" ht="15" customHeight="1">
      <c r="B88" s="245"/>
      <c r="C88" s="224" t="s">
        <v>980</v>
      </c>
      <c r="D88" s="224"/>
      <c r="E88" s="224"/>
      <c r="F88" s="244" t="s">
        <v>965</v>
      </c>
      <c r="G88" s="243"/>
      <c r="H88" s="224" t="s">
        <v>981</v>
      </c>
      <c r="I88" s="224" t="s">
        <v>961</v>
      </c>
      <c r="J88" s="224">
        <v>20</v>
      </c>
      <c r="K88" s="236"/>
    </row>
    <row r="89" spans="2:11" s="1" customFormat="1" ht="15" customHeight="1">
      <c r="B89" s="245"/>
      <c r="C89" s="224" t="s">
        <v>982</v>
      </c>
      <c r="D89" s="224"/>
      <c r="E89" s="224"/>
      <c r="F89" s="244" t="s">
        <v>965</v>
      </c>
      <c r="G89" s="243"/>
      <c r="H89" s="224" t="s">
        <v>983</v>
      </c>
      <c r="I89" s="224" t="s">
        <v>961</v>
      </c>
      <c r="J89" s="224">
        <v>20</v>
      </c>
      <c r="K89" s="236"/>
    </row>
    <row r="90" spans="2:11" s="1" customFormat="1" ht="15" customHeight="1">
      <c r="B90" s="245"/>
      <c r="C90" s="224" t="s">
        <v>984</v>
      </c>
      <c r="D90" s="224"/>
      <c r="E90" s="224"/>
      <c r="F90" s="244" t="s">
        <v>965</v>
      </c>
      <c r="G90" s="243"/>
      <c r="H90" s="224" t="s">
        <v>985</v>
      </c>
      <c r="I90" s="224" t="s">
        <v>961</v>
      </c>
      <c r="J90" s="224">
        <v>50</v>
      </c>
      <c r="K90" s="236"/>
    </row>
    <row r="91" spans="2:11" s="1" customFormat="1" ht="15" customHeight="1">
      <c r="B91" s="245"/>
      <c r="C91" s="224" t="s">
        <v>986</v>
      </c>
      <c r="D91" s="224"/>
      <c r="E91" s="224"/>
      <c r="F91" s="244" t="s">
        <v>965</v>
      </c>
      <c r="G91" s="243"/>
      <c r="H91" s="224" t="s">
        <v>986</v>
      </c>
      <c r="I91" s="224" t="s">
        <v>961</v>
      </c>
      <c r="J91" s="224">
        <v>50</v>
      </c>
      <c r="K91" s="236"/>
    </row>
    <row r="92" spans="2:11" s="1" customFormat="1" ht="15" customHeight="1">
      <c r="B92" s="245"/>
      <c r="C92" s="224" t="s">
        <v>987</v>
      </c>
      <c r="D92" s="224"/>
      <c r="E92" s="224"/>
      <c r="F92" s="244" t="s">
        <v>965</v>
      </c>
      <c r="G92" s="243"/>
      <c r="H92" s="224" t="s">
        <v>988</v>
      </c>
      <c r="I92" s="224" t="s">
        <v>961</v>
      </c>
      <c r="J92" s="224">
        <v>255</v>
      </c>
      <c r="K92" s="236"/>
    </row>
    <row r="93" spans="2:11" s="1" customFormat="1" ht="15" customHeight="1">
      <c r="B93" s="245"/>
      <c r="C93" s="224" t="s">
        <v>989</v>
      </c>
      <c r="D93" s="224"/>
      <c r="E93" s="224"/>
      <c r="F93" s="244" t="s">
        <v>959</v>
      </c>
      <c r="G93" s="243"/>
      <c r="H93" s="224" t="s">
        <v>990</v>
      </c>
      <c r="I93" s="224" t="s">
        <v>991</v>
      </c>
      <c r="J93" s="224"/>
      <c r="K93" s="236"/>
    </row>
    <row r="94" spans="2:11" s="1" customFormat="1" ht="15" customHeight="1">
      <c r="B94" s="245"/>
      <c r="C94" s="224" t="s">
        <v>992</v>
      </c>
      <c r="D94" s="224"/>
      <c r="E94" s="224"/>
      <c r="F94" s="244" t="s">
        <v>959</v>
      </c>
      <c r="G94" s="243"/>
      <c r="H94" s="224" t="s">
        <v>993</v>
      </c>
      <c r="I94" s="224" t="s">
        <v>994</v>
      </c>
      <c r="J94" s="224"/>
      <c r="K94" s="236"/>
    </row>
    <row r="95" spans="2:11" s="1" customFormat="1" ht="15" customHeight="1">
      <c r="B95" s="245"/>
      <c r="C95" s="224" t="s">
        <v>995</v>
      </c>
      <c r="D95" s="224"/>
      <c r="E95" s="224"/>
      <c r="F95" s="244" t="s">
        <v>959</v>
      </c>
      <c r="G95" s="243"/>
      <c r="H95" s="224" t="s">
        <v>995</v>
      </c>
      <c r="I95" s="224" t="s">
        <v>994</v>
      </c>
      <c r="J95" s="224"/>
      <c r="K95" s="236"/>
    </row>
    <row r="96" spans="2:11" s="1" customFormat="1" ht="15" customHeight="1">
      <c r="B96" s="245"/>
      <c r="C96" s="224" t="s">
        <v>39</v>
      </c>
      <c r="D96" s="224"/>
      <c r="E96" s="224"/>
      <c r="F96" s="244" t="s">
        <v>959</v>
      </c>
      <c r="G96" s="243"/>
      <c r="H96" s="224" t="s">
        <v>996</v>
      </c>
      <c r="I96" s="224" t="s">
        <v>994</v>
      </c>
      <c r="J96" s="224"/>
      <c r="K96" s="236"/>
    </row>
    <row r="97" spans="2:11" s="1" customFormat="1" ht="15" customHeight="1">
      <c r="B97" s="245"/>
      <c r="C97" s="224" t="s">
        <v>49</v>
      </c>
      <c r="D97" s="224"/>
      <c r="E97" s="224"/>
      <c r="F97" s="244" t="s">
        <v>959</v>
      </c>
      <c r="G97" s="243"/>
      <c r="H97" s="224" t="s">
        <v>997</v>
      </c>
      <c r="I97" s="224" t="s">
        <v>994</v>
      </c>
      <c r="J97" s="224"/>
      <c r="K97" s="236"/>
    </row>
    <row r="98" spans="2:11" s="1" customFormat="1" ht="15" customHeight="1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s="1" customFormat="1" ht="18.7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36" t="s">
        <v>998</v>
      </c>
      <c r="D102" s="336"/>
      <c r="E102" s="336"/>
      <c r="F102" s="336"/>
      <c r="G102" s="336"/>
      <c r="H102" s="336"/>
      <c r="I102" s="336"/>
      <c r="J102" s="336"/>
      <c r="K102" s="236"/>
    </row>
    <row r="103" spans="2:11" s="1" customFormat="1" ht="17.25" customHeight="1">
      <c r="B103" s="235"/>
      <c r="C103" s="237" t="s">
        <v>953</v>
      </c>
      <c r="D103" s="237"/>
      <c r="E103" s="237"/>
      <c r="F103" s="237" t="s">
        <v>954</v>
      </c>
      <c r="G103" s="238"/>
      <c r="H103" s="237" t="s">
        <v>55</v>
      </c>
      <c r="I103" s="237" t="s">
        <v>58</v>
      </c>
      <c r="J103" s="237" t="s">
        <v>955</v>
      </c>
      <c r="K103" s="236"/>
    </row>
    <row r="104" spans="2:11" s="1" customFormat="1" ht="17.25" customHeight="1">
      <c r="B104" s="235"/>
      <c r="C104" s="239" t="s">
        <v>956</v>
      </c>
      <c r="D104" s="239"/>
      <c r="E104" s="239"/>
      <c r="F104" s="240" t="s">
        <v>957</v>
      </c>
      <c r="G104" s="241"/>
      <c r="H104" s="239"/>
      <c r="I104" s="239"/>
      <c r="J104" s="239" t="s">
        <v>958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s="1" customFormat="1" ht="15" customHeight="1">
      <c r="B106" s="235"/>
      <c r="C106" s="224" t="s">
        <v>54</v>
      </c>
      <c r="D106" s="242"/>
      <c r="E106" s="242"/>
      <c r="F106" s="244" t="s">
        <v>959</v>
      </c>
      <c r="G106" s="253"/>
      <c r="H106" s="224" t="s">
        <v>999</v>
      </c>
      <c r="I106" s="224" t="s">
        <v>961</v>
      </c>
      <c r="J106" s="224">
        <v>20</v>
      </c>
      <c r="K106" s="236"/>
    </row>
    <row r="107" spans="2:11" s="1" customFormat="1" ht="15" customHeight="1">
      <c r="B107" s="235"/>
      <c r="C107" s="224" t="s">
        <v>962</v>
      </c>
      <c r="D107" s="224"/>
      <c r="E107" s="224"/>
      <c r="F107" s="244" t="s">
        <v>959</v>
      </c>
      <c r="G107" s="224"/>
      <c r="H107" s="224" t="s">
        <v>999</v>
      </c>
      <c r="I107" s="224" t="s">
        <v>961</v>
      </c>
      <c r="J107" s="224">
        <v>120</v>
      </c>
      <c r="K107" s="236"/>
    </row>
    <row r="108" spans="2:11" s="1" customFormat="1" ht="15" customHeight="1">
      <c r="B108" s="245"/>
      <c r="C108" s="224" t="s">
        <v>964</v>
      </c>
      <c r="D108" s="224"/>
      <c r="E108" s="224"/>
      <c r="F108" s="244" t="s">
        <v>965</v>
      </c>
      <c r="G108" s="224"/>
      <c r="H108" s="224" t="s">
        <v>999</v>
      </c>
      <c r="I108" s="224" t="s">
        <v>961</v>
      </c>
      <c r="J108" s="224">
        <v>50</v>
      </c>
      <c r="K108" s="236"/>
    </row>
    <row r="109" spans="2:11" s="1" customFormat="1" ht="15" customHeight="1">
      <c r="B109" s="245"/>
      <c r="C109" s="224" t="s">
        <v>967</v>
      </c>
      <c r="D109" s="224"/>
      <c r="E109" s="224"/>
      <c r="F109" s="244" t="s">
        <v>959</v>
      </c>
      <c r="G109" s="224"/>
      <c r="H109" s="224" t="s">
        <v>999</v>
      </c>
      <c r="I109" s="224" t="s">
        <v>969</v>
      </c>
      <c r="J109" s="224"/>
      <c r="K109" s="236"/>
    </row>
    <row r="110" spans="2:11" s="1" customFormat="1" ht="15" customHeight="1">
      <c r="B110" s="245"/>
      <c r="C110" s="224" t="s">
        <v>978</v>
      </c>
      <c r="D110" s="224"/>
      <c r="E110" s="224"/>
      <c r="F110" s="244" t="s">
        <v>965</v>
      </c>
      <c r="G110" s="224"/>
      <c r="H110" s="224" t="s">
        <v>999</v>
      </c>
      <c r="I110" s="224" t="s">
        <v>961</v>
      </c>
      <c r="J110" s="224">
        <v>50</v>
      </c>
      <c r="K110" s="236"/>
    </row>
    <row r="111" spans="2:11" s="1" customFormat="1" ht="15" customHeight="1">
      <c r="B111" s="245"/>
      <c r="C111" s="224" t="s">
        <v>986</v>
      </c>
      <c r="D111" s="224"/>
      <c r="E111" s="224"/>
      <c r="F111" s="244" t="s">
        <v>965</v>
      </c>
      <c r="G111" s="224"/>
      <c r="H111" s="224" t="s">
        <v>999</v>
      </c>
      <c r="I111" s="224" t="s">
        <v>961</v>
      </c>
      <c r="J111" s="224">
        <v>50</v>
      </c>
      <c r="K111" s="236"/>
    </row>
    <row r="112" spans="2:11" s="1" customFormat="1" ht="15" customHeight="1">
      <c r="B112" s="245"/>
      <c r="C112" s="224" t="s">
        <v>984</v>
      </c>
      <c r="D112" s="224"/>
      <c r="E112" s="224"/>
      <c r="F112" s="244" t="s">
        <v>965</v>
      </c>
      <c r="G112" s="224"/>
      <c r="H112" s="224" t="s">
        <v>999</v>
      </c>
      <c r="I112" s="224" t="s">
        <v>961</v>
      </c>
      <c r="J112" s="224">
        <v>50</v>
      </c>
      <c r="K112" s="236"/>
    </row>
    <row r="113" spans="2:11" s="1" customFormat="1" ht="15" customHeight="1">
      <c r="B113" s="245"/>
      <c r="C113" s="224" t="s">
        <v>54</v>
      </c>
      <c r="D113" s="224"/>
      <c r="E113" s="224"/>
      <c r="F113" s="244" t="s">
        <v>959</v>
      </c>
      <c r="G113" s="224"/>
      <c r="H113" s="224" t="s">
        <v>1000</v>
      </c>
      <c r="I113" s="224" t="s">
        <v>961</v>
      </c>
      <c r="J113" s="224">
        <v>20</v>
      </c>
      <c r="K113" s="236"/>
    </row>
    <row r="114" spans="2:11" s="1" customFormat="1" ht="15" customHeight="1">
      <c r="B114" s="245"/>
      <c r="C114" s="224" t="s">
        <v>1001</v>
      </c>
      <c r="D114" s="224"/>
      <c r="E114" s="224"/>
      <c r="F114" s="244" t="s">
        <v>959</v>
      </c>
      <c r="G114" s="224"/>
      <c r="H114" s="224" t="s">
        <v>1002</v>
      </c>
      <c r="I114" s="224" t="s">
        <v>961</v>
      </c>
      <c r="J114" s="224">
        <v>120</v>
      </c>
      <c r="K114" s="236"/>
    </row>
    <row r="115" spans="2:11" s="1" customFormat="1" ht="15" customHeight="1">
      <c r="B115" s="245"/>
      <c r="C115" s="224" t="s">
        <v>39</v>
      </c>
      <c r="D115" s="224"/>
      <c r="E115" s="224"/>
      <c r="F115" s="244" t="s">
        <v>959</v>
      </c>
      <c r="G115" s="224"/>
      <c r="H115" s="224" t="s">
        <v>1003</v>
      </c>
      <c r="I115" s="224" t="s">
        <v>994</v>
      </c>
      <c r="J115" s="224"/>
      <c r="K115" s="236"/>
    </row>
    <row r="116" spans="2:11" s="1" customFormat="1" ht="15" customHeight="1">
      <c r="B116" s="245"/>
      <c r="C116" s="224" t="s">
        <v>49</v>
      </c>
      <c r="D116" s="224"/>
      <c r="E116" s="224"/>
      <c r="F116" s="244" t="s">
        <v>959</v>
      </c>
      <c r="G116" s="224"/>
      <c r="H116" s="224" t="s">
        <v>1004</v>
      </c>
      <c r="I116" s="224" t="s">
        <v>994</v>
      </c>
      <c r="J116" s="224"/>
      <c r="K116" s="236"/>
    </row>
    <row r="117" spans="2:11" s="1" customFormat="1" ht="15" customHeight="1">
      <c r="B117" s="245"/>
      <c r="C117" s="224" t="s">
        <v>58</v>
      </c>
      <c r="D117" s="224"/>
      <c r="E117" s="224"/>
      <c r="F117" s="244" t="s">
        <v>959</v>
      </c>
      <c r="G117" s="224"/>
      <c r="H117" s="224" t="s">
        <v>1005</v>
      </c>
      <c r="I117" s="224" t="s">
        <v>1006</v>
      </c>
      <c r="J117" s="224"/>
      <c r="K117" s="236"/>
    </row>
    <row r="118" spans="2:11" s="1" customFormat="1" ht="15" customHeight="1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s="1" customFormat="1" ht="18.75" customHeight="1">
      <c r="B119" s="255"/>
      <c r="C119" s="221"/>
      <c r="D119" s="221"/>
      <c r="E119" s="221"/>
      <c r="F119" s="256"/>
      <c r="G119" s="221"/>
      <c r="H119" s="221"/>
      <c r="I119" s="221"/>
      <c r="J119" s="221"/>
      <c r="K119" s="255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s="1" customFormat="1" ht="45" customHeight="1">
      <c r="B122" s="260"/>
      <c r="C122" s="337" t="s">
        <v>1007</v>
      </c>
      <c r="D122" s="337"/>
      <c r="E122" s="337"/>
      <c r="F122" s="337"/>
      <c r="G122" s="337"/>
      <c r="H122" s="337"/>
      <c r="I122" s="337"/>
      <c r="J122" s="337"/>
      <c r="K122" s="261"/>
    </row>
    <row r="123" spans="2:11" s="1" customFormat="1" ht="17.25" customHeight="1">
      <c r="B123" s="262"/>
      <c r="C123" s="237" t="s">
        <v>953</v>
      </c>
      <c r="D123" s="237"/>
      <c r="E123" s="237"/>
      <c r="F123" s="237" t="s">
        <v>954</v>
      </c>
      <c r="G123" s="238"/>
      <c r="H123" s="237" t="s">
        <v>55</v>
      </c>
      <c r="I123" s="237" t="s">
        <v>58</v>
      </c>
      <c r="J123" s="237" t="s">
        <v>955</v>
      </c>
      <c r="K123" s="263"/>
    </row>
    <row r="124" spans="2:11" s="1" customFormat="1" ht="17.25" customHeight="1">
      <c r="B124" s="262"/>
      <c r="C124" s="239" t="s">
        <v>956</v>
      </c>
      <c r="D124" s="239"/>
      <c r="E124" s="239"/>
      <c r="F124" s="240" t="s">
        <v>957</v>
      </c>
      <c r="G124" s="241"/>
      <c r="H124" s="239"/>
      <c r="I124" s="239"/>
      <c r="J124" s="239" t="s">
        <v>958</v>
      </c>
      <c r="K124" s="263"/>
    </row>
    <row r="125" spans="2:11" s="1" customFormat="1" ht="5.25" customHeight="1">
      <c r="B125" s="264"/>
      <c r="C125" s="242"/>
      <c r="D125" s="242"/>
      <c r="E125" s="242"/>
      <c r="F125" s="242"/>
      <c r="G125" s="224"/>
      <c r="H125" s="242"/>
      <c r="I125" s="242"/>
      <c r="J125" s="242"/>
      <c r="K125" s="265"/>
    </row>
    <row r="126" spans="2:11" s="1" customFormat="1" ht="15" customHeight="1">
      <c r="B126" s="264"/>
      <c r="C126" s="224" t="s">
        <v>962</v>
      </c>
      <c r="D126" s="242"/>
      <c r="E126" s="242"/>
      <c r="F126" s="244" t="s">
        <v>959</v>
      </c>
      <c r="G126" s="224"/>
      <c r="H126" s="224" t="s">
        <v>999</v>
      </c>
      <c r="I126" s="224" t="s">
        <v>961</v>
      </c>
      <c r="J126" s="224">
        <v>120</v>
      </c>
      <c r="K126" s="266"/>
    </row>
    <row r="127" spans="2:11" s="1" customFormat="1" ht="15" customHeight="1">
      <c r="B127" s="264"/>
      <c r="C127" s="224" t="s">
        <v>1008</v>
      </c>
      <c r="D127" s="224"/>
      <c r="E127" s="224"/>
      <c r="F127" s="244" t="s">
        <v>959</v>
      </c>
      <c r="G127" s="224"/>
      <c r="H127" s="224" t="s">
        <v>1009</v>
      </c>
      <c r="I127" s="224" t="s">
        <v>961</v>
      </c>
      <c r="J127" s="224" t="s">
        <v>1010</v>
      </c>
      <c r="K127" s="266"/>
    </row>
    <row r="128" spans="2:11" s="1" customFormat="1" ht="15" customHeight="1">
      <c r="B128" s="264"/>
      <c r="C128" s="224" t="s">
        <v>907</v>
      </c>
      <c r="D128" s="224"/>
      <c r="E128" s="224"/>
      <c r="F128" s="244" t="s">
        <v>959</v>
      </c>
      <c r="G128" s="224"/>
      <c r="H128" s="224" t="s">
        <v>1011</v>
      </c>
      <c r="I128" s="224" t="s">
        <v>961</v>
      </c>
      <c r="J128" s="224" t="s">
        <v>1010</v>
      </c>
      <c r="K128" s="266"/>
    </row>
    <row r="129" spans="2:11" s="1" customFormat="1" ht="15" customHeight="1">
      <c r="B129" s="264"/>
      <c r="C129" s="224" t="s">
        <v>970</v>
      </c>
      <c r="D129" s="224"/>
      <c r="E129" s="224"/>
      <c r="F129" s="244" t="s">
        <v>965</v>
      </c>
      <c r="G129" s="224"/>
      <c r="H129" s="224" t="s">
        <v>971</v>
      </c>
      <c r="I129" s="224" t="s">
        <v>961</v>
      </c>
      <c r="J129" s="224">
        <v>15</v>
      </c>
      <c r="K129" s="266"/>
    </row>
    <row r="130" spans="2:11" s="1" customFormat="1" ht="15" customHeight="1">
      <c r="B130" s="264"/>
      <c r="C130" s="246" t="s">
        <v>972</v>
      </c>
      <c r="D130" s="246"/>
      <c r="E130" s="246"/>
      <c r="F130" s="247" t="s">
        <v>965</v>
      </c>
      <c r="G130" s="246"/>
      <c r="H130" s="246" t="s">
        <v>973</v>
      </c>
      <c r="I130" s="246" t="s">
        <v>961</v>
      </c>
      <c r="J130" s="246">
        <v>15</v>
      </c>
      <c r="K130" s="266"/>
    </row>
    <row r="131" spans="2:11" s="1" customFormat="1" ht="15" customHeight="1">
      <c r="B131" s="264"/>
      <c r="C131" s="246" t="s">
        <v>974</v>
      </c>
      <c r="D131" s="246"/>
      <c r="E131" s="246"/>
      <c r="F131" s="247" t="s">
        <v>965</v>
      </c>
      <c r="G131" s="246"/>
      <c r="H131" s="246" t="s">
        <v>975</v>
      </c>
      <c r="I131" s="246" t="s">
        <v>961</v>
      </c>
      <c r="J131" s="246">
        <v>20</v>
      </c>
      <c r="K131" s="266"/>
    </row>
    <row r="132" spans="2:11" s="1" customFormat="1" ht="15" customHeight="1">
      <c r="B132" s="264"/>
      <c r="C132" s="246" t="s">
        <v>976</v>
      </c>
      <c r="D132" s="246"/>
      <c r="E132" s="246"/>
      <c r="F132" s="247" t="s">
        <v>965</v>
      </c>
      <c r="G132" s="246"/>
      <c r="H132" s="246" t="s">
        <v>977</v>
      </c>
      <c r="I132" s="246" t="s">
        <v>961</v>
      </c>
      <c r="J132" s="246">
        <v>20</v>
      </c>
      <c r="K132" s="266"/>
    </row>
    <row r="133" spans="2:11" s="1" customFormat="1" ht="15" customHeight="1">
      <c r="B133" s="264"/>
      <c r="C133" s="224" t="s">
        <v>964</v>
      </c>
      <c r="D133" s="224"/>
      <c r="E133" s="224"/>
      <c r="F133" s="244" t="s">
        <v>965</v>
      </c>
      <c r="G133" s="224"/>
      <c r="H133" s="224" t="s">
        <v>999</v>
      </c>
      <c r="I133" s="224" t="s">
        <v>961</v>
      </c>
      <c r="J133" s="224">
        <v>50</v>
      </c>
      <c r="K133" s="266"/>
    </row>
    <row r="134" spans="2:11" s="1" customFormat="1" ht="15" customHeight="1">
      <c r="B134" s="264"/>
      <c r="C134" s="224" t="s">
        <v>978</v>
      </c>
      <c r="D134" s="224"/>
      <c r="E134" s="224"/>
      <c r="F134" s="244" t="s">
        <v>965</v>
      </c>
      <c r="G134" s="224"/>
      <c r="H134" s="224" t="s">
        <v>999</v>
      </c>
      <c r="I134" s="224" t="s">
        <v>961</v>
      </c>
      <c r="J134" s="224">
        <v>50</v>
      </c>
      <c r="K134" s="266"/>
    </row>
    <row r="135" spans="2:11" s="1" customFormat="1" ht="15" customHeight="1">
      <c r="B135" s="264"/>
      <c r="C135" s="224" t="s">
        <v>984</v>
      </c>
      <c r="D135" s="224"/>
      <c r="E135" s="224"/>
      <c r="F135" s="244" t="s">
        <v>965</v>
      </c>
      <c r="G135" s="224"/>
      <c r="H135" s="224" t="s">
        <v>999</v>
      </c>
      <c r="I135" s="224" t="s">
        <v>961</v>
      </c>
      <c r="J135" s="224">
        <v>50</v>
      </c>
      <c r="K135" s="266"/>
    </row>
    <row r="136" spans="2:11" s="1" customFormat="1" ht="15" customHeight="1">
      <c r="B136" s="264"/>
      <c r="C136" s="224" t="s">
        <v>986</v>
      </c>
      <c r="D136" s="224"/>
      <c r="E136" s="224"/>
      <c r="F136" s="244" t="s">
        <v>965</v>
      </c>
      <c r="G136" s="224"/>
      <c r="H136" s="224" t="s">
        <v>999</v>
      </c>
      <c r="I136" s="224" t="s">
        <v>961</v>
      </c>
      <c r="J136" s="224">
        <v>50</v>
      </c>
      <c r="K136" s="266"/>
    </row>
    <row r="137" spans="2:11" s="1" customFormat="1" ht="15" customHeight="1">
      <c r="B137" s="264"/>
      <c r="C137" s="224" t="s">
        <v>987</v>
      </c>
      <c r="D137" s="224"/>
      <c r="E137" s="224"/>
      <c r="F137" s="244" t="s">
        <v>965</v>
      </c>
      <c r="G137" s="224"/>
      <c r="H137" s="224" t="s">
        <v>1012</v>
      </c>
      <c r="I137" s="224" t="s">
        <v>961</v>
      </c>
      <c r="J137" s="224">
        <v>255</v>
      </c>
      <c r="K137" s="266"/>
    </row>
    <row r="138" spans="2:11" s="1" customFormat="1" ht="15" customHeight="1">
      <c r="B138" s="264"/>
      <c r="C138" s="224" t="s">
        <v>989</v>
      </c>
      <c r="D138" s="224"/>
      <c r="E138" s="224"/>
      <c r="F138" s="244" t="s">
        <v>959</v>
      </c>
      <c r="G138" s="224"/>
      <c r="H138" s="224" t="s">
        <v>1013</v>
      </c>
      <c r="I138" s="224" t="s">
        <v>991</v>
      </c>
      <c r="J138" s="224"/>
      <c r="K138" s="266"/>
    </row>
    <row r="139" spans="2:11" s="1" customFormat="1" ht="15" customHeight="1">
      <c r="B139" s="264"/>
      <c r="C139" s="224" t="s">
        <v>992</v>
      </c>
      <c r="D139" s="224"/>
      <c r="E139" s="224"/>
      <c r="F139" s="244" t="s">
        <v>959</v>
      </c>
      <c r="G139" s="224"/>
      <c r="H139" s="224" t="s">
        <v>1014</v>
      </c>
      <c r="I139" s="224" t="s">
        <v>994</v>
      </c>
      <c r="J139" s="224"/>
      <c r="K139" s="266"/>
    </row>
    <row r="140" spans="2:11" s="1" customFormat="1" ht="15" customHeight="1">
      <c r="B140" s="264"/>
      <c r="C140" s="224" t="s">
        <v>995</v>
      </c>
      <c r="D140" s="224"/>
      <c r="E140" s="224"/>
      <c r="F140" s="244" t="s">
        <v>959</v>
      </c>
      <c r="G140" s="224"/>
      <c r="H140" s="224" t="s">
        <v>995</v>
      </c>
      <c r="I140" s="224" t="s">
        <v>994</v>
      </c>
      <c r="J140" s="224"/>
      <c r="K140" s="266"/>
    </row>
    <row r="141" spans="2:11" s="1" customFormat="1" ht="15" customHeight="1">
      <c r="B141" s="264"/>
      <c r="C141" s="224" t="s">
        <v>39</v>
      </c>
      <c r="D141" s="224"/>
      <c r="E141" s="224"/>
      <c r="F141" s="244" t="s">
        <v>959</v>
      </c>
      <c r="G141" s="224"/>
      <c r="H141" s="224" t="s">
        <v>1015</v>
      </c>
      <c r="I141" s="224" t="s">
        <v>994</v>
      </c>
      <c r="J141" s="224"/>
      <c r="K141" s="266"/>
    </row>
    <row r="142" spans="2:11" s="1" customFormat="1" ht="15" customHeight="1">
      <c r="B142" s="264"/>
      <c r="C142" s="224" t="s">
        <v>1016</v>
      </c>
      <c r="D142" s="224"/>
      <c r="E142" s="224"/>
      <c r="F142" s="244" t="s">
        <v>959</v>
      </c>
      <c r="G142" s="224"/>
      <c r="H142" s="224" t="s">
        <v>1017</v>
      </c>
      <c r="I142" s="224" t="s">
        <v>994</v>
      </c>
      <c r="J142" s="224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21"/>
      <c r="C144" s="221"/>
      <c r="D144" s="221"/>
      <c r="E144" s="221"/>
      <c r="F144" s="256"/>
      <c r="G144" s="221"/>
      <c r="H144" s="221"/>
      <c r="I144" s="221"/>
      <c r="J144" s="221"/>
      <c r="K144" s="221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36" t="s">
        <v>1018</v>
      </c>
      <c r="D147" s="336"/>
      <c r="E147" s="336"/>
      <c r="F147" s="336"/>
      <c r="G147" s="336"/>
      <c r="H147" s="336"/>
      <c r="I147" s="336"/>
      <c r="J147" s="336"/>
      <c r="K147" s="236"/>
    </row>
    <row r="148" spans="2:11" s="1" customFormat="1" ht="17.25" customHeight="1">
      <c r="B148" s="235"/>
      <c r="C148" s="237" t="s">
        <v>953</v>
      </c>
      <c r="D148" s="237"/>
      <c r="E148" s="237"/>
      <c r="F148" s="237" t="s">
        <v>954</v>
      </c>
      <c r="G148" s="238"/>
      <c r="H148" s="237" t="s">
        <v>55</v>
      </c>
      <c r="I148" s="237" t="s">
        <v>58</v>
      </c>
      <c r="J148" s="237" t="s">
        <v>955</v>
      </c>
      <c r="K148" s="236"/>
    </row>
    <row r="149" spans="2:11" s="1" customFormat="1" ht="17.25" customHeight="1">
      <c r="B149" s="235"/>
      <c r="C149" s="239" t="s">
        <v>956</v>
      </c>
      <c r="D149" s="239"/>
      <c r="E149" s="239"/>
      <c r="F149" s="240" t="s">
        <v>957</v>
      </c>
      <c r="G149" s="241"/>
      <c r="H149" s="239"/>
      <c r="I149" s="239"/>
      <c r="J149" s="239" t="s">
        <v>958</v>
      </c>
      <c r="K149" s="236"/>
    </row>
    <row r="150" spans="2:11" s="1" customFormat="1" ht="5.25" customHeight="1">
      <c r="B150" s="245"/>
      <c r="C150" s="242"/>
      <c r="D150" s="242"/>
      <c r="E150" s="242"/>
      <c r="F150" s="242"/>
      <c r="G150" s="243"/>
      <c r="H150" s="242"/>
      <c r="I150" s="242"/>
      <c r="J150" s="242"/>
      <c r="K150" s="266"/>
    </row>
    <row r="151" spans="2:11" s="1" customFormat="1" ht="15" customHeight="1">
      <c r="B151" s="245"/>
      <c r="C151" s="270" t="s">
        <v>962</v>
      </c>
      <c r="D151" s="224"/>
      <c r="E151" s="224"/>
      <c r="F151" s="271" t="s">
        <v>959</v>
      </c>
      <c r="G151" s="224"/>
      <c r="H151" s="270" t="s">
        <v>999</v>
      </c>
      <c r="I151" s="270" t="s">
        <v>961</v>
      </c>
      <c r="J151" s="270">
        <v>120</v>
      </c>
      <c r="K151" s="266"/>
    </row>
    <row r="152" spans="2:11" s="1" customFormat="1" ht="15" customHeight="1">
      <c r="B152" s="245"/>
      <c r="C152" s="270" t="s">
        <v>1008</v>
      </c>
      <c r="D152" s="224"/>
      <c r="E152" s="224"/>
      <c r="F152" s="271" t="s">
        <v>959</v>
      </c>
      <c r="G152" s="224"/>
      <c r="H152" s="270" t="s">
        <v>1019</v>
      </c>
      <c r="I152" s="270" t="s">
        <v>961</v>
      </c>
      <c r="J152" s="270" t="s">
        <v>1010</v>
      </c>
      <c r="K152" s="266"/>
    </row>
    <row r="153" spans="2:11" s="1" customFormat="1" ht="15" customHeight="1">
      <c r="B153" s="245"/>
      <c r="C153" s="270" t="s">
        <v>907</v>
      </c>
      <c r="D153" s="224"/>
      <c r="E153" s="224"/>
      <c r="F153" s="271" t="s">
        <v>959</v>
      </c>
      <c r="G153" s="224"/>
      <c r="H153" s="270" t="s">
        <v>1020</v>
      </c>
      <c r="I153" s="270" t="s">
        <v>961</v>
      </c>
      <c r="J153" s="270" t="s">
        <v>1010</v>
      </c>
      <c r="K153" s="266"/>
    </row>
    <row r="154" spans="2:11" s="1" customFormat="1" ht="15" customHeight="1">
      <c r="B154" s="245"/>
      <c r="C154" s="270" t="s">
        <v>964</v>
      </c>
      <c r="D154" s="224"/>
      <c r="E154" s="224"/>
      <c r="F154" s="271" t="s">
        <v>965</v>
      </c>
      <c r="G154" s="224"/>
      <c r="H154" s="270" t="s">
        <v>999</v>
      </c>
      <c r="I154" s="270" t="s">
        <v>961</v>
      </c>
      <c r="J154" s="270">
        <v>50</v>
      </c>
      <c r="K154" s="266"/>
    </row>
    <row r="155" spans="2:11" s="1" customFormat="1" ht="15" customHeight="1">
      <c r="B155" s="245"/>
      <c r="C155" s="270" t="s">
        <v>967</v>
      </c>
      <c r="D155" s="224"/>
      <c r="E155" s="224"/>
      <c r="F155" s="271" t="s">
        <v>959</v>
      </c>
      <c r="G155" s="224"/>
      <c r="H155" s="270" t="s">
        <v>999</v>
      </c>
      <c r="I155" s="270" t="s">
        <v>969</v>
      </c>
      <c r="J155" s="270"/>
      <c r="K155" s="266"/>
    </row>
    <row r="156" spans="2:11" s="1" customFormat="1" ht="15" customHeight="1">
      <c r="B156" s="245"/>
      <c r="C156" s="270" t="s">
        <v>978</v>
      </c>
      <c r="D156" s="224"/>
      <c r="E156" s="224"/>
      <c r="F156" s="271" t="s">
        <v>965</v>
      </c>
      <c r="G156" s="224"/>
      <c r="H156" s="270" t="s">
        <v>999</v>
      </c>
      <c r="I156" s="270" t="s">
        <v>961</v>
      </c>
      <c r="J156" s="270">
        <v>50</v>
      </c>
      <c r="K156" s="266"/>
    </row>
    <row r="157" spans="2:11" s="1" customFormat="1" ht="15" customHeight="1">
      <c r="B157" s="245"/>
      <c r="C157" s="270" t="s">
        <v>986</v>
      </c>
      <c r="D157" s="224"/>
      <c r="E157" s="224"/>
      <c r="F157" s="271" t="s">
        <v>965</v>
      </c>
      <c r="G157" s="224"/>
      <c r="H157" s="270" t="s">
        <v>999</v>
      </c>
      <c r="I157" s="270" t="s">
        <v>961</v>
      </c>
      <c r="J157" s="270">
        <v>50</v>
      </c>
      <c r="K157" s="266"/>
    </row>
    <row r="158" spans="2:11" s="1" customFormat="1" ht="15" customHeight="1">
      <c r="B158" s="245"/>
      <c r="C158" s="270" t="s">
        <v>984</v>
      </c>
      <c r="D158" s="224"/>
      <c r="E158" s="224"/>
      <c r="F158" s="271" t="s">
        <v>965</v>
      </c>
      <c r="G158" s="224"/>
      <c r="H158" s="270" t="s">
        <v>999</v>
      </c>
      <c r="I158" s="270" t="s">
        <v>961</v>
      </c>
      <c r="J158" s="270">
        <v>50</v>
      </c>
      <c r="K158" s="266"/>
    </row>
    <row r="159" spans="2:11" s="1" customFormat="1" ht="15" customHeight="1">
      <c r="B159" s="245"/>
      <c r="C159" s="270" t="s">
        <v>82</v>
      </c>
      <c r="D159" s="224"/>
      <c r="E159" s="224"/>
      <c r="F159" s="271" t="s">
        <v>959</v>
      </c>
      <c r="G159" s="224"/>
      <c r="H159" s="270" t="s">
        <v>1021</v>
      </c>
      <c r="I159" s="270" t="s">
        <v>961</v>
      </c>
      <c r="J159" s="270" t="s">
        <v>1022</v>
      </c>
      <c r="K159" s="266"/>
    </row>
    <row r="160" spans="2:11" s="1" customFormat="1" ht="15" customHeight="1">
      <c r="B160" s="245"/>
      <c r="C160" s="270" t="s">
        <v>1023</v>
      </c>
      <c r="D160" s="224"/>
      <c r="E160" s="224"/>
      <c r="F160" s="271" t="s">
        <v>959</v>
      </c>
      <c r="G160" s="224"/>
      <c r="H160" s="270" t="s">
        <v>1024</v>
      </c>
      <c r="I160" s="270" t="s">
        <v>994</v>
      </c>
      <c r="J160" s="270"/>
      <c r="K160" s="266"/>
    </row>
    <row r="161" spans="2:11" s="1" customFormat="1" ht="15" customHeight="1">
      <c r="B161" s="272"/>
      <c r="C161" s="254"/>
      <c r="D161" s="254"/>
      <c r="E161" s="254"/>
      <c r="F161" s="254"/>
      <c r="G161" s="254"/>
      <c r="H161" s="254"/>
      <c r="I161" s="254"/>
      <c r="J161" s="254"/>
      <c r="K161" s="273"/>
    </row>
    <row r="162" spans="2:11" s="1" customFormat="1" ht="18.75" customHeight="1">
      <c r="B162" s="221"/>
      <c r="C162" s="224"/>
      <c r="D162" s="224"/>
      <c r="E162" s="224"/>
      <c r="F162" s="244"/>
      <c r="G162" s="224"/>
      <c r="H162" s="224"/>
      <c r="I162" s="224"/>
      <c r="J162" s="224"/>
      <c r="K162" s="221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37" t="s">
        <v>1025</v>
      </c>
      <c r="D165" s="337"/>
      <c r="E165" s="337"/>
      <c r="F165" s="337"/>
      <c r="G165" s="337"/>
      <c r="H165" s="337"/>
      <c r="I165" s="337"/>
      <c r="J165" s="337"/>
      <c r="K165" s="217"/>
    </row>
    <row r="166" spans="2:11" s="1" customFormat="1" ht="17.25" customHeight="1">
      <c r="B166" s="216"/>
      <c r="C166" s="237" t="s">
        <v>953</v>
      </c>
      <c r="D166" s="237"/>
      <c r="E166" s="237"/>
      <c r="F166" s="237" t="s">
        <v>954</v>
      </c>
      <c r="G166" s="274"/>
      <c r="H166" s="275" t="s">
        <v>55</v>
      </c>
      <c r="I166" s="275" t="s">
        <v>58</v>
      </c>
      <c r="J166" s="237" t="s">
        <v>955</v>
      </c>
      <c r="K166" s="217"/>
    </row>
    <row r="167" spans="2:11" s="1" customFormat="1" ht="17.25" customHeight="1">
      <c r="B167" s="218"/>
      <c r="C167" s="239" t="s">
        <v>956</v>
      </c>
      <c r="D167" s="239"/>
      <c r="E167" s="239"/>
      <c r="F167" s="240" t="s">
        <v>957</v>
      </c>
      <c r="G167" s="276"/>
      <c r="H167" s="277"/>
      <c r="I167" s="277"/>
      <c r="J167" s="239" t="s">
        <v>958</v>
      </c>
      <c r="K167" s="219"/>
    </row>
    <row r="168" spans="2:11" s="1" customFormat="1" ht="5.25" customHeight="1">
      <c r="B168" s="245"/>
      <c r="C168" s="242"/>
      <c r="D168" s="242"/>
      <c r="E168" s="242"/>
      <c r="F168" s="242"/>
      <c r="G168" s="243"/>
      <c r="H168" s="242"/>
      <c r="I168" s="242"/>
      <c r="J168" s="242"/>
      <c r="K168" s="266"/>
    </row>
    <row r="169" spans="2:11" s="1" customFormat="1" ht="15" customHeight="1">
      <c r="B169" s="245"/>
      <c r="C169" s="224" t="s">
        <v>962</v>
      </c>
      <c r="D169" s="224"/>
      <c r="E169" s="224"/>
      <c r="F169" s="244" t="s">
        <v>959</v>
      </c>
      <c r="G169" s="224"/>
      <c r="H169" s="224" t="s">
        <v>999</v>
      </c>
      <c r="I169" s="224" t="s">
        <v>961</v>
      </c>
      <c r="J169" s="224">
        <v>120</v>
      </c>
      <c r="K169" s="266"/>
    </row>
    <row r="170" spans="2:11" s="1" customFormat="1" ht="15" customHeight="1">
      <c r="B170" s="245"/>
      <c r="C170" s="224" t="s">
        <v>1008</v>
      </c>
      <c r="D170" s="224"/>
      <c r="E170" s="224"/>
      <c r="F170" s="244" t="s">
        <v>959</v>
      </c>
      <c r="G170" s="224"/>
      <c r="H170" s="224" t="s">
        <v>1009</v>
      </c>
      <c r="I170" s="224" t="s">
        <v>961</v>
      </c>
      <c r="J170" s="224" t="s">
        <v>1010</v>
      </c>
      <c r="K170" s="266"/>
    </row>
    <row r="171" spans="2:11" s="1" customFormat="1" ht="15" customHeight="1">
      <c r="B171" s="245"/>
      <c r="C171" s="224" t="s">
        <v>907</v>
      </c>
      <c r="D171" s="224"/>
      <c r="E171" s="224"/>
      <c r="F171" s="244" t="s">
        <v>959</v>
      </c>
      <c r="G171" s="224"/>
      <c r="H171" s="224" t="s">
        <v>1026</v>
      </c>
      <c r="I171" s="224" t="s">
        <v>961</v>
      </c>
      <c r="J171" s="224" t="s">
        <v>1010</v>
      </c>
      <c r="K171" s="266"/>
    </row>
    <row r="172" spans="2:11" s="1" customFormat="1" ht="15" customHeight="1">
      <c r="B172" s="245"/>
      <c r="C172" s="224" t="s">
        <v>964</v>
      </c>
      <c r="D172" s="224"/>
      <c r="E172" s="224"/>
      <c r="F172" s="244" t="s">
        <v>965</v>
      </c>
      <c r="G172" s="224"/>
      <c r="H172" s="224" t="s">
        <v>1026</v>
      </c>
      <c r="I172" s="224" t="s">
        <v>961</v>
      </c>
      <c r="J172" s="224">
        <v>50</v>
      </c>
      <c r="K172" s="266"/>
    </row>
    <row r="173" spans="2:11" s="1" customFormat="1" ht="15" customHeight="1">
      <c r="B173" s="245"/>
      <c r="C173" s="224" t="s">
        <v>967</v>
      </c>
      <c r="D173" s="224"/>
      <c r="E173" s="224"/>
      <c r="F173" s="244" t="s">
        <v>959</v>
      </c>
      <c r="G173" s="224"/>
      <c r="H173" s="224" t="s">
        <v>1026</v>
      </c>
      <c r="I173" s="224" t="s">
        <v>969</v>
      </c>
      <c r="J173" s="224"/>
      <c r="K173" s="266"/>
    </row>
    <row r="174" spans="2:11" s="1" customFormat="1" ht="15" customHeight="1">
      <c r="B174" s="245"/>
      <c r="C174" s="224" t="s">
        <v>978</v>
      </c>
      <c r="D174" s="224"/>
      <c r="E174" s="224"/>
      <c r="F174" s="244" t="s">
        <v>965</v>
      </c>
      <c r="G174" s="224"/>
      <c r="H174" s="224" t="s">
        <v>1026</v>
      </c>
      <c r="I174" s="224" t="s">
        <v>961</v>
      </c>
      <c r="J174" s="224">
        <v>50</v>
      </c>
      <c r="K174" s="266"/>
    </row>
    <row r="175" spans="2:11" s="1" customFormat="1" ht="15" customHeight="1">
      <c r="B175" s="245"/>
      <c r="C175" s="224" t="s">
        <v>986</v>
      </c>
      <c r="D175" s="224"/>
      <c r="E175" s="224"/>
      <c r="F175" s="244" t="s">
        <v>965</v>
      </c>
      <c r="G175" s="224"/>
      <c r="H175" s="224" t="s">
        <v>1026</v>
      </c>
      <c r="I175" s="224" t="s">
        <v>961</v>
      </c>
      <c r="J175" s="224">
        <v>50</v>
      </c>
      <c r="K175" s="266"/>
    </row>
    <row r="176" spans="2:11" s="1" customFormat="1" ht="15" customHeight="1">
      <c r="B176" s="245"/>
      <c r="C176" s="224" t="s">
        <v>984</v>
      </c>
      <c r="D176" s="224"/>
      <c r="E176" s="224"/>
      <c r="F176" s="244" t="s">
        <v>965</v>
      </c>
      <c r="G176" s="224"/>
      <c r="H176" s="224" t="s">
        <v>1026</v>
      </c>
      <c r="I176" s="224" t="s">
        <v>961</v>
      </c>
      <c r="J176" s="224">
        <v>50</v>
      </c>
      <c r="K176" s="266"/>
    </row>
    <row r="177" spans="2:11" s="1" customFormat="1" ht="15" customHeight="1">
      <c r="B177" s="245"/>
      <c r="C177" s="224" t="s">
        <v>96</v>
      </c>
      <c r="D177" s="224"/>
      <c r="E177" s="224"/>
      <c r="F177" s="244" t="s">
        <v>959</v>
      </c>
      <c r="G177" s="224"/>
      <c r="H177" s="224" t="s">
        <v>1027</v>
      </c>
      <c r="I177" s="224" t="s">
        <v>1028</v>
      </c>
      <c r="J177" s="224"/>
      <c r="K177" s="266"/>
    </row>
    <row r="178" spans="2:11" s="1" customFormat="1" ht="15" customHeight="1">
      <c r="B178" s="245"/>
      <c r="C178" s="224" t="s">
        <v>58</v>
      </c>
      <c r="D178" s="224"/>
      <c r="E178" s="224"/>
      <c r="F178" s="244" t="s">
        <v>959</v>
      </c>
      <c r="G178" s="224"/>
      <c r="H178" s="224" t="s">
        <v>1029</v>
      </c>
      <c r="I178" s="224" t="s">
        <v>1030</v>
      </c>
      <c r="J178" s="224">
        <v>1</v>
      </c>
      <c r="K178" s="266"/>
    </row>
    <row r="179" spans="2:11" s="1" customFormat="1" ht="15" customHeight="1">
      <c r="B179" s="245"/>
      <c r="C179" s="224" t="s">
        <v>54</v>
      </c>
      <c r="D179" s="224"/>
      <c r="E179" s="224"/>
      <c r="F179" s="244" t="s">
        <v>959</v>
      </c>
      <c r="G179" s="224"/>
      <c r="H179" s="224" t="s">
        <v>1031</v>
      </c>
      <c r="I179" s="224" t="s">
        <v>961</v>
      </c>
      <c r="J179" s="224">
        <v>20</v>
      </c>
      <c r="K179" s="266"/>
    </row>
    <row r="180" spans="2:11" s="1" customFormat="1" ht="15" customHeight="1">
      <c r="B180" s="245"/>
      <c r="C180" s="224" t="s">
        <v>55</v>
      </c>
      <c r="D180" s="224"/>
      <c r="E180" s="224"/>
      <c r="F180" s="244" t="s">
        <v>959</v>
      </c>
      <c r="G180" s="224"/>
      <c r="H180" s="224" t="s">
        <v>1032</v>
      </c>
      <c r="I180" s="224" t="s">
        <v>961</v>
      </c>
      <c r="J180" s="224">
        <v>255</v>
      </c>
      <c r="K180" s="266"/>
    </row>
    <row r="181" spans="2:11" s="1" customFormat="1" ht="15" customHeight="1">
      <c r="B181" s="245"/>
      <c r="C181" s="224" t="s">
        <v>97</v>
      </c>
      <c r="D181" s="224"/>
      <c r="E181" s="224"/>
      <c r="F181" s="244" t="s">
        <v>959</v>
      </c>
      <c r="G181" s="224"/>
      <c r="H181" s="224" t="s">
        <v>923</v>
      </c>
      <c r="I181" s="224" t="s">
        <v>961</v>
      </c>
      <c r="J181" s="224">
        <v>10</v>
      </c>
      <c r="K181" s="266"/>
    </row>
    <row r="182" spans="2:11" s="1" customFormat="1" ht="15" customHeight="1">
      <c r="B182" s="245"/>
      <c r="C182" s="224" t="s">
        <v>98</v>
      </c>
      <c r="D182" s="224"/>
      <c r="E182" s="224"/>
      <c r="F182" s="244" t="s">
        <v>959</v>
      </c>
      <c r="G182" s="224"/>
      <c r="H182" s="224" t="s">
        <v>1033</v>
      </c>
      <c r="I182" s="224" t="s">
        <v>994</v>
      </c>
      <c r="J182" s="224"/>
      <c r="K182" s="266"/>
    </row>
    <row r="183" spans="2:11" s="1" customFormat="1" ht="15" customHeight="1">
      <c r="B183" s="245"/>
      <c r="C183" s="224" t="s">
        <v>1034</v>
      </c>
      <c r="D183" s="224"/>
      <c r="E183" s="224"/>
      <c r="F183" s="244" t="s">
        <v>959</v>
      </c>
      <c r="G183" s="224"/>
      <c r="H183" s="224" t="s">
        <v>1035</v>
      </c>
      <c r="I183" s="224" t="s">
        <v>994</v>
      </c>
      <c r="J183" s="224"/>
      <c r="K183" s="266"/>
    </row>
    <row r="184" spans="2:11" s="1" customFormat="1" ht="15" customHeight="1">
      <c r="B184" s="245"/>
      <c r="C184" s="224" t="s">
        <v>1023</v>
      </c>
      <c r="D184" s="224"/>
      <c r="E184" s="224"/>
      <c r="F184" s="244" t="s">
        <v>959</v>
      </c>
      <c r="G184" s="224"/>
      <c r="H184" s="224" t="s">
        <v>1036</v>
      </c>
      <c r="I184" s="224" t="s">
        <v>994</v>
      </c>
      <c r="J184" s="224"/>
      <c r="K184" s="266"/>
    </row>
    <row r="185" spans="2:11" s="1" customFormat="1" ht="15" customHeight="1">
      <c r="B185" s="245"/>
      <c r="C185" s="224" t="s">
        <v>100</v>
      </c>
      <c r="D185" s="224"/>
      <c r="E185" s="224"/>
      <c r="F185" s="244" t="s">
        <v>965</v>
      </c>
      <c r="G185" s="224"/>
      <c r="H185" s="224" t="s">
        <v>1037</v>
      </c>
      <c r="I185" s="224" t="s">
        <v>961</v>
      </c>
      <c r="J185" s="224">
        <v>50</v>
      </c>
      <c r="K185" s="266"/>
    </row>
    <row r="186" spans="2:11" s="1" customFormat="1" ht="15" customHeight="1">
      <c r="B186" s="245"/>
      <c r="C186" s="224" t="s">
        <v>1038</v>
      </c>
      <c r="D186" s="224"/>
      <c r="E186" s="224"/>
      <c r="F186" s="244" t="s">
        <v>965</v>
      </c>
      <c r="G186" s="224"/>
      <c r="H186" s="224" t="s">
        <v>1039</v>
      </c>
      <c r="I186" s="224" t="s">
        <v>1040</v>
      </c>
      <c r="J186" s="224"/>
      <c r="K186" s="266"/>
    </row>
    <row r="187" spans="2:11" s="1" customFormat="1" ht="15" customHeight="1">
      <c r="B187" s="245"/>
      <c r="C187" s="224" t="s">
        <v>1041</v>
      </c>
      <c r="D187" s="224"/>
      <c r="E187" s="224"/>
      <c r="F187" s="244" t="s">
        <v>965</v>
      </c>
      <c r="G187" s="224"/>
      <c r="H187" s="224" t="s">
        <v>1042</v>
      </c>
      <c r="I187" s="224" t="s">
        <v>1040</v>
      </c>
      <c r="J187" s="224"/>
      <c r="K187" s="266"/>
    </row>
    <row r="188" spans="2:11" s="1" customFormat="1" ht="15" customHeight="1">
      <c r="B188" s="245"/>
      <c r="C188" s="224" t="s">
        <v>1043</v>
      </c>
      <c r="D188" s="224"/>
      <c r="E188" s="224"/>
      <c r="F188" s="244" t="s">
        <v>965</v>
      </c>
      <c r="G188" s="224"/>
      <c r="H188" s="224" t="s">
        <v>1044</v>
      </c>
      <c r="I188" s="224" t="s">
        <v>1040</v>
      </c>
      <c r="J188" s="224"/>
      <c r="K188" s="266"/>
    </row>
    <row r="189" spans="2:11" s="1" customFormat="1" ht="15" customHeight="1">
      <c r="B189" s="245"/>
      <c r="C189" s="278" t="s">
        <v>1045</v>
      </c>
      <c r="D189" s="224"/>
      <c r="E189" s="224"/>
      <c r="F189" s="244" t="s">
        <v>965</v>
      </c>
      <c r="G189" s="224"/>
      <c r="H189" s="224" t="s">
        <v>1046</v>
      </c>
      <c r="I189" s="224" t="s">
        <v>1047</v>
      </c>
      <c r="J189" s="279" t="s">
        <v>1048</v>
      </c>
      <c r="K189" s="266"/>
    </row>
    <row r="190" spans="2:11" s="1" customFormat="1" ht="15" customHeight="1">
      <c r="B190" s="245"/>
      <c r="C190" s="230" t="s">
        <v>43</v>
      </c>
      <c r="D190" s="224"/>
      <c r="E190" s="224"/>
      <c r="F190" s="244" t="s">
        <v>959</v>
      </c>
      <c r="G190" s="224"/>
      <c r="H190" s="221" t="s">
        <v>1049</v>
      </c>
      <c r="I190" s="224" t="s">
        <v>1050</v>
      </c>
      <c r="J190" s="224"/>
      <c r="K190" s="266"/>
    </row>
    <row r="191" spans="2:11" s="1" customFormat="1" ht="15" customHeight="1">
      <c r="B191" s="245"/>
      <c r="C191" s="230" t="s">
        <v>1051</v>
      </c>
      <c r="D191" s="224"/>
      <c r="E191" s="224"/>
      <c r="F191" s="244" t="s">
        <v>959</v>
      </c>
      <c r="G191" s="224"/>
      <c r="H191" s="224" t="s">
        <v>1052</v>
      </c>
      <c r="I191" s="224" t="s">
        <v>994</v>
      </c>
      <c r="J191" s="224"/>
      <c r="K191" s="266"/>
    </row>
    <row r="192" spans="2:11" s="1" customFormat="1" ht="15" customHeight="1">
      <c r="B192" s="245"/>
      <c r="C192" s="230" t="s">
        <v>1053</v>
      </c>
      <c r="D192" s="224"/>
      <c r="E192" s="224"/>
      <c r="F192" s="244" t="s">
        <v>959</v>
      </c>
      <c r="G192" s="224"/>
      <c r="H192" s="224" t="s">
        <v>1054</v>
      </c>
      <c r="I192" s="224" t="s">
        <v>994</v>
      </c>
      <c r="J192" s="224"/>
      <c r="K192" s="266"/>
    </row>
    <row r="193" spans="2:11" s="1" customFormat="1" ht="15" customHeight="1">
      <c r="B193" s="245"/>
      <c r="C193" s="230" t="s">
        <v>1055</v>
      </c>
      <c r="D193" s="224"/>
      <c r="E193" s="224"/>
      <c r="F193" s="244" t="s">
        <v>965</v>
      </c>
      <c r="G193" s="224"/>
      <c r="H193" s="224" t="s">
        <v>1056</v>
      </c>
      <c r="I193" s="224" t="s">
        <v>994</v>
      </c>
      <c r="J193" s="224"/>
      <c r="K193" s="266"/>
    </row>
    <row r="194" spans="2:11" s="1" customFormat="1" ht="15" customHeight="1">
      <c r="B194" s="272"/>
      <c r="C194" s="280"/>
      <c r="D194" s="254"/>
      <c r="E194" s="254"/>
      <c r="F194" s="254"/>
      <c r="G194" s="254"/>
      <c r="H194" s="254"/>
      <c r="I194" s="254"/>
      <c r="J194" s="254"/>
      <c r="K194" s="273"/>
    </row>
    <row r="195" spans="2:11" s="1" customFormat="1" ht="18.75" customHeight="1">
      <c r="B195" s="221"/>
      <c r="C195" s="224"/>
      <c r="D195" s="224"/>
      <c r="E195" s="224"/>
      <c r="F195" s="244"/>
      <c r="G195" s="224"/>
      <c r="H195" s="224"/>
      <c r="I195" s="224"/>
      <c r="J195" s="224"/>
      <c r="K195" s="221"/>
    </row>
    <row r="196" spans="2:11" s="1" customFormat="1" ht="18.75" customHeight="1">
      <c r="B196" s="221"/>
      <c r="C196" s="224"/>
      <c r="D196" s="224"/>
      <c r="E196" s="224"/>
      <c r="F196" s="244"/>
      <c r="G196" s="224"/>
      <c r="H196" s="224"/>
      <c r="I196" s="224"/>
      <c r="J196" s="224"/>
      <c r="K196" s="221"/>
    </row>
    <row r="197" spans="2:11" s="1" customFormat="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s="1" customFormat="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s="1" customFormat="1" ht="21">
      <c r="B199" s="216"/>
      <c r="C199" s="337" t="s">
        <v>1057</v>
      </c>
      <c r="D199" s="337"/>
      <c r="E199" s="337"/>
      <c r="F199" s="337"/>
      <c r="G199" s="337"/>
      <c r="H199" s="337"/>
      <c r="I199" s="337"/>
      <c r="J199" s="337"/>
      <c r="K199" s="217"/>
    </row>
    <row r="200" spans="2:11" s="1" customFormat="1" ht="25.5" customHeight="1">
      <c r="B200" s="216"/>
      <c r="C200" s="281" t="s">
        <v>1058</v>
      </c>
      <c r="D200" s="281"/>
      <c r="E200" s="281"/>
      <c r="F200" s="281" t="s">
        <v>1059</v>
      </c>
      <c r="G200" s="282"/>
      <c r="H200" s="338" t="s">
        <v>1060</v>
      </c>
      <c r="I200" s="338"/>
      <c r="J200" s="338"/>
      <c r="K200" s="217"/>
    </row>
    <row r="201" spans="2:11" s="1" customFormat="1" ht="5.25" customHeight="1">
      <c r="B201" s="245"/>
      <c r="C201" s="242"/>
      <c r="D201" s="242"/>
      <c r="E201" s="242"/>
      <c r="F201" s="242"/>
      <c r="G201" s="224"/>
      <c r="H201" s="242"/>
      <c r="I201" s="242"/>
      <c r="J201" s="242"/>
      <c r="K201" s="266"/>
    </row>
    <row r="202" spans="2:11" s="1" customFormat="1" ht="15" customHeight="1">
      <c r="B202" s="245"/>
      <c r="C202" s="224" t="s">
        <v>1050</v>
      </c>
      <c r="D202" s="224"/>
      <c r="E202" s="224"/>
      <c r="F202" s="244" t="s">
        <v>44</v>
      </c>
      <c r="G202" s="224"/>
      <c r="H202" s="339" t="s">
        <v>1061</v>
      </c>
      <c r="I202" s="339"/>
      <c r="J202" s="339"/>
      <c r="K202" s="266"/>
    </row>
    <row r="203" spans="2:11" s="1" customFormat="1" ht="15" customHeight="1">
      <c r="B203" s="245"/>
      <c r="C203" s="251"/>
      <c r="D203" s="224"/>
      <c r="E203" s="224"/>
      <c r="F203" s="244" t="s">
        <v>45</v>
      </c>
      <c r="G203" s="224"/>
      <c r="H203" s="339" t="s">
        <v>1062</v>
      </c>
      <c r="I203" s="339"/>
      <c r="J203" s="339"/>
      <c r="K203" s="266"/>
    </row>
    <row r="204" spans="2:11" s="1" customFormat="1" ht="15" customHeight="1">
      <c r="B204" s="245"/>
      <c r="C204" s="251"/>
      <c r="D204" s="224"/>
      <c r="E204" s="224"/>
      <c r="F204" s="244" t="s">
        <v>48</v>
      </c>
      <c r="G204" s="224"/>
      <c r="H204" s="339" t="s">
        <v>1063</v>
      </c>
      <c r="I204" s="339"/>
      <c r="J204" s="339"/>
      <c r="K204" s="266"/>
    </row>
    <row r="205" spans="2:11" s="1" customFormat="1" ht="15" customHeight="1">
      <c r="B205" s="245"/>
      <c r="C205" s="224"/>
      <c r="D205" s="224"/>
      <c r="E205" s="224"/>
      <c r="F205" s="244" t="s">
        <v>46</v>
      </c>
      <c r="G205" s="224"/>
      <c r="H205" s="339" t="s">
        <v>1064</v>
      </c>
      <c r="I205" s="339"/>
      <c r="J205" s="339"/>
      <c r="K205" s="266"/>
    </row>
    <row r="206" spans="2:11" s="1" customFormat="1" ht="15" customHeight="1">
      <c r="B206" s="245"/>
      <c r="C206" s="224"/>
      <c r="D206" s="224"/>
      <c r="E206" s="224"/>
      <c r="F206" s="244" t="s">
        <v>47</v>
      </c>
      <c r="G206" s="224"/>
      <c r="H206" s="339" t="s">
        <v>1065</v>
      </c>
      <c r="I206" s="339"/>
      <c r="J206" s="339"/>
      <c r="K206" s="266"/>
    </row>
    <row r="207" spans="2:11" s="1" customFormat="1" ht="15" customHeight="1">
      <c r="B207" s="245"/>
      <c r="C207" s="224"/>
      <c r="D207" s="224"/>
      <c r="E207" s="224"/>
      <c r="F207" s="244"/>
      <c r="G207" s="224"/>
      <c r="H207" s="224"/>
      <c r="I207" s="224"/>
      <c r="J207" s="224"/>
      <c r="K207" s="266"/>
    </row>
    <row r="208" spans="2:11" s="1" customFormat="1" ht="15" customHeight="1">
      <c r="B208" s="245"/>
      <c r="C208" s="224" t="s">
        <v>1006</v>
      </c>
      <c r="D208" s="224"/>
      <c r="E208" s="224"/>
      <c r="F208" s="244" t="s">
        <v>77</v>
      </c>
      <c r="G208" s="224"/>
      <c r="H208" s="339" t="s">
        <v>1066</v>
      </c>
      <c r="I208" s="339"/>
      <c r="J208" s="339"/>
      <c r="K208" s="266"/>
    </row>
    <row r="209" spans="2:11" s="1" customFormat="1" ht="15" customHeight="1">
      <c r="B209" s="245"/>
      <c r="C209" s="251"/>
      <c r="D209" s="224"/>
      <c r="E209" s="224"/>
      <c r="F209" s="244" t="s">
        <v>901</v>
      </c>
      <c r="G209" s="224"/>
      <c r="H209" s="339" t="s">
        <v>902</v>
      </c>
      <c r="I209" s="339"/>
      <c r="J209" s="339"/>
      <c r="K209" s="266"/>
    </row>
    <row r="210" spans="2:11" s="1" customFormat="1" ht="15" customHeight="1">
      <c r="B210" s="245"/>
      <c r="C210" s="224"/>
      <c r="D210" s="224"/>
      <c r="E210" s="224"/>
      <c r="F210" s="244" t="s">
        <v>899</v>
      </c>
      <c r="G210" s="224"/>
      <c r="H210" s="339" t="s">
        <v>1067</v>
      </c>
      <c r="I210" s="339"/>
      <c r="J210" s="339"/>
      <c r="K210" s="266"/>
    </row>
    <row r="211" spans="2:11" s="1" customFormat="1" ht="15" customHeight="1">
      <c r="B211" s="283"/>
      <c r="C211" s="251"/>
      <c r="D211" s="251"/>
      <c r="E211" s="251"/>
      <c r="F211" s="244" t="s">
        <v>903</v>
      </c>
      <c r="G211" s="230"/>
      <c r="H211" s="340" t="s">
        <v>904</v>
      </c>
      <c r="I211" s="340"/>
      <c r="J211" s="340"/>
      <c r="K211" s="284"/>
    </row>
    <row r="212" spans="2:11" s="1" customFormat="1" ht="15" customHeight="1">
      <c r="B212" s="283"/>
      <c r="C212" s="251"/>
      <c r="D212" s="251"/>
      <c r="E212" s="251"/>
      <c r="F212" s="244" t="s">
        <v>905</v>
      </c>
      <c r="G212" s="230"/>
      <c r="H212" s="340" t="s">
        <v>1068</v>
      </c>
      <c r="I212" s="340"/>
      <c r="J212" s="340"/>
      <c r="K212" s="284"/>
    </row>
    <row r="213" spans="2:11" s="1" customFormat="1" ht="15" customHeight="1">
      <c r="B213" s="283"/>
      <c r="C213" s="251"/>
      <c r="D213" s="251"/>
      <c r="E213" s="251"/>
      <c r="F213" s="285"/>
      <c r="G213" s="230"/>
      <c r="H213" s="286"/>
      <c r="I213" s="286"/>
      <c r="J213" s="286"/>
      <c r="K213" s="284"/>
    </row>
    <row r="214" spans="2:11" s="1" customFormat="1" ht="15" customHeight="1">
      <c r="B214" s="283"/>
      <c r="C214" s="224" t="s">
        <v>1030</v>
      </c>
      <c r="D214" s="251"/>
      <c r="E214" s="251"/>
      <c r="F214" s="244">
        <v>1</v>
      </c>
      <c r="G214" s="230"/>
      <c r="H214" s="340" t="s">
        <v>1069</v>
      </c>
      <c r="I214" s="340"/>
      <c r="J214" s="340"/>
      <c r="K214" s="284"/>
    </row>
    <row r="215" spans="2:11" s="1" customFormat="1" ht="15" customHeight="1">
      <c r="B215" s="283"/>
      <c r="C215" s="251"/>
      <c r="D215" s="251"/>
      <c r="E215" s="251"/>
      <c r="F215" s="244">
        <v>2</v>
      </c>
      <c r="G215" s="230"/>
      <c r="H215" s="340" t="s">
        <v>1070</v>
      </c>
      <c r="I215" s="340"/>
      <c r="J215" s="340"/>
      <c r="K215" s="284"/>
    </row>
    <row r="216" spans="2:11" s="1" customFormat="1" ht="15" customHeight="1">
      <c r="B216" s="283"/>
      <c r="C216" s="251"/>
      <c r="D216" s="251"/>
      <c r="E216" s="251"/>
      <c r="F216" s="244">
        <v>3</v>
      </c>
      <c r="G216" s="230"/>
      <c r="H216" s="340" t="s">
        <v>1071</v>
      </c>
      <c r="I216" s="340"/>
      <c r="J216" s="340"/>
      <c r="K216" s="284"/>
    </row>
    <row r="217" spans="2:11" s="1" customFormat="1" ht="15" customHeight="1">
      <c r="B217" s="283"/>
      <c r="C217" s="251"/>
      <c r="D217" s="251"/>
      <c r="E217" s="251"/>
      <c r="F217" s="244">
        <v>4</v>
      </c>
      <c r="G217" s="230"/>
      <c r="H217" s="340" t="s">
        <v>1072</v>
      </c>
      <c r="I217" s="340"/>
      <c r="J217" s="340"/>
      <c r="K217" s="284"/>
    </row>
    <row r="218" spans="2:11" s="1" customFormat="1" ht="12.75" customHeight="1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Rekapitulace stavby</vt:lpstr>
      <vt:lpstr>2019-10 - Údržba a opravy...</vt:lpstr>
      <vt:lpstr>Pokyny pro vyplnění</vt:lpstr>
      <vt:lpstr>'2019-10 - Údržba a opravy...'!Print_Area</vt:lpstr>
      <vt:lpstr>'Pokyny pro vyplnění'!Print_Area</vt:lpstr>
      <vt:lpstr>'Rekapitulace stavby'!Print_Area</vt:lpstr>
      <vt:lpstr>'2019-10 - Údržba a opravy...'!Print_Titles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Pokorný Vladan</dc:creator>
  <cp:lastModifiedBy>Poremska</cp:lastModifiedBy>
  <dcterms:created xsi:type="dcterms:W3CDTF">2020-01-28T11:55:34Z</dcterms:created>
  <dcterms:modified xsi:type="dcterms:W3CDTF">2020-01-29T18:41:58Z</dcterms:modified>
</cp:coreProperties>
</file>